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EE6C2E0F-4209-4D35-8E63-B9B854101B0F}" xr6:coauthVersionLast="36" xr6:coauthVersionMax="36" xr10:uidLastSave="{00000000-0000-0000-0000-000000000000}"/>
  <bookViews>
    <workbookView xWindow="0" yWindow="0" windowWidth="20490" windowHeight="7545" firstSheet="7" activeTab="10" xr2:uid="{00000000-000D-0000-FFFF-FFFF00000000}"/>
  </bookViews>
  <sheets>
    <sheet name="COINCIDIR " sheetId="1" r:id="rId1"/>
    <sheet name="INDICE " sheetId="2" r:id="rId2"/>
    <sheet name="IND+COINC" sheetId="3" r:id="rId3"/>
    <sheet name="Taller 1 I+C" sheetId="4" r:id="rId4"/>
    <sheet name="Taller 1 I+C2" sheetId="5" r:id="rId5"/>
    <sheet name="Taller 1 I+C3" sheetId="6" r:id="rId6"/>
    <sheet name="Taller 1 I+C4" sheetId="7" r:id="rId7"/>
    <sheet name="Taller 1 I+C5" sheetId="8" r:id="rId8"/>
    <sheet name="SI" sheetId="9" r:id="rId9"/>
    <sheet name="Taller 1 SI" sheetId="10" r:id="rId10"/>
    <sheet name="Taller 2 Si" sheetId="11" r:id="rId11"/>
    <sheet name="SI (Y)-(O)" sheetId="12" r:id="rId12"/>
    <sheet name="Taller 1 Si (Y-O)" sheetId="13" r:id="rId13"/>
    <sheet name="Taller 2 Si (Y-O)" sheetId="14" r:id="rId14"/>
  </sheets>
  <definedNames>
    <definedName name="año2022" localSheetId="4">#REF!</definedName>
    <definedName name="año2022" localSheetId="6">#REF!</definedName>
    <definedName name="año2022" localSheetId="12">#REF!</definedName>
    <definedName name="año2022">#REF!</definedName>
    <definedName name="factor" localSheetId="4">#REF!</definedName>
    <definedName name="factor" localSheetId="6">#REF!</definedName>
    <definedName name="factor" localSheetId="12">#REF!</definedName>
    <definedName name="factor">#REF!</definedName>
  </definedNames>
  <calcPr calcId="191029"/>
  <extLst>
    <ext uri="GoogleSheetsCustomDataVersion2">
      <go:sheetsCustomData xmlns:go="http://customooxmlschemas.google.com/" r:id="rId18" roundtripDataChecksum="S7RIuAE09WhqDvbMoVuuSA+cjh2SV7tnJI4jfLOmVNE="/>
    </ext>
  </extLst>
</workbook>
</file>

<file path=xl/calcChain.xml><?xml version="1.0" encoding="utf-8"?>
<calcChain xmlns="http://schemas.openxmlformats.org/spreadsheetml/2006/main">
  <c r="O15" i="11" l="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214" i="11"/>
  <c r="J215" i="11"/>
  <c r="J216" i="11"/>
  <c r="J217" i="11"/>
  <c r="J218" i="11"/>
  <c r="J219" i="11"/>
  <c r="J220" i="11"/>
  <c r="J221" i="11"/>
  <c r="J222" i="11"/>
  <c r="J223" i="11"/>
  <c r="J224" i="11"/>
  <c r="J225" i="11"/>
  <c r="J226" i="11"/>
  <c r="J227" i="11"/>
  <c r="J228" i="11"/>
  <c r="J229" i="11"/>
  <c r="J230" i="11"/>
  <c r="J231" i="11"/>
  <c r="J232" i="11"/>
  <c r="J233" i="11"/>
  <c r="J234" i="11"/>
  <c r="J235" i="11"/>
  <c r="J236" i="11"/>
  <c r="J237" i="11"/>
  <c r="J238" i="11"/>
  <c r="J239" i="11"/>
  <c r="J240" i="11"/>
  <c r="J241" i="11"/>
  <c r="J242" i="11"/>
  <c r="J243" i="11"/>
  <c r="J244" i="11"/>
  <c r="J245" i="11"/>
  <c r="J246" i="11"/>
  <c r="J247" i="11"/>
  <c r="J248" i="11"/>
  <c r="J249" i="11"/>
  <c r="J250" i="11"/>
  <c r="J251" i="11"/>
  <c r="J252" i="11"/>
  <c r="J253" i="11"/>
  <c r="J254" i="11"/>
  <c r="J255" i="11"/>
  <c r="J256" i="11"/>
  <c r="J257" i="11"/>
  <c r="J258" i="11"/>
  <c r="J259" i="11"/>
  <c r="J260" i="11"/>
  <c r="J261" i="11"/>
  <c r="J262" i="11"/>
  <c r="J263" i="11"/>
  <c r="J264" i="11"/>
  <c r="J265" i="11"/>
  <c r="J266" i="11"/>
  <c r="J267" i="11"/>
  <c r="J268" i="11"/>
  <c r="J269" i="11"/>
  <c r="J270" i="11"/>
  <c r="J271" i="11"/>
  <c r="J272" i="11"/>
  <c r="J273" i="11"/>
  <c r="J274" i="11"/>
  <c r="J275" i="11"/>
  <c r="J276" i="11"/>
  <c r="J277" i="11"/>
  <c r="J278" i="11"/>
  <c r="J279" i="11"/>
  <c r="J280" i="11"/>
  <c r="J281" i="11"/>
  <c r="J282" i="11"/>
  <c r="J283" i="11"/>
  <c r="J284" i="11"/>
  <c r="J285" i="11"/>
  <c r="J286" i="11"/>
  <c r="J287" i="11"/>
  <c r="J288" i="11"/>
  <c r="J289" i="11"/>
  <c r="J290" i="11"/>
  <c r="J291" i="11"/>
  <c r="J292" i="11"/>
  <c r="J293" i="11"/>
  <c r="J294" i="11"/>
  <c r="J295" i="11"/>
  <c r="J296" i="11"/>
  <c r="J297" i="11"/>
  <c r="J298" i="11"/>
  <c r="J299" i="11"/>
  <c r="J300" i="11"/>
  <c r="J301" i="11"/>
  <c r="J302" i="11"/>
  <c r="J303" i="11"/>
  <c r="J304" i="11"/>
  <c r="J305" i="11"/>
  <c r="J306" i="11"/>
  <c r="J307" i="11"/>
  <c r="J308" i="11"/>
  <c r="J309" i="11"/>
  <c r="J310" i="11"/>
  <c r="J311" i="11"/>
  <c r="J312" i="11"/>
  <c r="J313" i="11"/>
  <c r="J314" i="11"/>
  <c r="J315" i="11"/>
  <c r="J316" i="11"/>
  <c r="J317" i="11"/>
  <c r="J318" i="11"/>
  <c r="J319" i="11"/>
  <c r="J320" i="11"/>
  <c r="J321" i="11"/>
  <c r="J322" i="11"/>
  <c r="J323" i="11"/>
  <c r="J324" i="11"/>
  <c r="J325" i="11"/>
  <c r="J326" i="11"/>
  <c r="J327" i="11"/>
  <c r="J328" i="11"/>
  <c r="J329" i="11"/>
  <c r="J330" i="11"/>
  <c r="J331" i="11"/>
  <c r="J332" i="11"/>
  <c r="J333" i="11"/>
  <c r="J334" i="11"/>
  <c r="J335" i="11"/>
  <c r="J336" i="11"/>
  <c r="J337" i="11"/>
  <c r="J338" i="11"/>
  <c r="J339" i="11"/>
  <c r="J340" i="11"/>
  <c r="J341" i="11"/>
  <c r="J342" i="11"/>
  <c r="J343" i="11"/>
  <c r="J344" i="11"/>
  <c r="J345" i="11"/>
  <c r="J346" i="11"/>
  <c r="J347" i="11"/>
  <c r="J348" i="11"/>
  <c r="J349" i="11"/>
  <c r="J350" i="11"/>
  <c r="J351" i="11"/>
  <c r="J352" i="11"/>
  <c r="J353" i="11"/>
  <c r="J354" i="11"/>
  <c r="J355" i="11"/>
  <c r="J356" i="11"/>
  <c r="J357" i="11"/>
  <c r="J358" i="11"/>
  <c r="J359" i="11"/>
  <c r="J360" i="11"/>
  <c r="J361" i="11"/>
  <c r="J362" i="11"/>
  <c r="J363" i="11"/>
  <c r="J364" i="11"/>
  <c r="J365" i="11"/>
  <c r="J366" i="11"/>
  <c r="J367" i="11"/>
  <c r="J368" i="11"/>
  <c r="J369" i="11"/>
  <c r="J370" i="11"/>
  <c r="J371" i="11"/>
  <c r="J372" i="11"/>
  <c r="J373" i="11"/>
  <c r="J374" i="11"/>
  <c r="J375" i="11"/>
  <c r="J376" i="11"/>
  <c r="J377" i="11"/>
  <c r="J378" i="11"/>
  <c r="J379" i="11"/>
  <c r="J380" i="11"/>
  <c r="J381" i="11"/>
  <c r="J2" i="11"/>
  <c r="I2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2" i="1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47" i="10"/>
  <c r="Q48" i="10"/>
  <c r="Q49" i="10"/>
  <c r="Q50" i="10"/>
  <c r="Q51" i="10"/>
  <c r="Q52" i="10"/>
  <c r="Q53" i="10"/>
  <c r="Q54" i="10"/>
  <c r="Q55" i="10"/>
  <c r="Q56" i="10"/>
  <c r="Q57" i="10"/>
  <c r="Q58" i="10"/>
  <c r="Q59" i="10"/>
  <c r="Q60" i="10"/>
  <c r="Q61" i="10"/>
  <c r="Q62" i="10"/>
  <c r="Q63" i="10"/>
  <c r="Q64" i="10"/>
  <c r="Q65" i="10"/>
  <c r="Q66" i="10"/>
  <c r="Q67" i="10"/>
  <c r="Q68" i="10"/>
  <c r="Q69" i="10"/>
  <c r="Q70" i="10"/>
  <c r="Q71" i="10"/>
  <c r="Q72" i="10"/>
  <c r="Q73" i="10"/>
  <c r="Q74" i="10"/>
  <c r="Q75" i="10"/>
  <c r="Q76" i="10"/>
  <c r="Q77" i="10"/>
  <c r="Q78" i="10"/>
  <c r="Q79" i="10"/>
  <c r="Q80" i="10"/>
  <c r="Q81" i="10"/>
  <c r="Q82" i="10"/>
  <c r="Q83" i="10"/>
  <c r="Q84" i="10"/>
  <c r="Q85" i="10"/>
  <c r="Q86" i="10"/>
  <c r="Q87" i="10"/>
  <c r="Q88" i="10"/>
  <c r="Q89" i="10"/>
  <c r="Q90" i="10"/>
  <c r="Q91" i="10"/>
  <c r="Q92" i="10"/>
  <c r="Q93" i="10"/>
  <c r="Q94" i="10"/>
  <c r="Q95" i="10"/>
  <c r="Q96" i="10"/>
  <c r="Q97" i="10"/>
  <c r="Q98" i="10"/>
  <c r="Q99" i="10"/>
  <c r="Q100" i="10"/>
  <c r="Q101" i="10"/>
  <c r="Q102" i="10"/>
  <c r="Q103" i="10"/>
  <c r="Q104" i="10"/>
  <c r="Q105" i="10"/>
  <c r="Q106" i="10"/>
  <c r="Q107" i="10"/>
  <c r="Q108" i="10"/>
  <c r="Q109" i="10"/>
  <c r="Q110" i="10"/>
  <c r="Q111" i="10"/>
  <c r="Q112" i="10"/>
  <c r="Q113" i="10"/>
  <c r="Q114" i="10"/>
  <c r="Q115" i="10"/>
  <c r="Q116" i="10"/>
  <c r="Q117" i="10"/>
  <c r="Q118" i="10"/>
  <c r="Q119" i="10"/>
  <c r="Q120" i="10"/>
  <c r="Q121" i="10"/>
  <c r="Q122" i="10"/>
  <c r="Q123" i="10"/>
  <c r="Q124" i="10"/>
  <c r="Q125" i="10"/>
  <c r="Q126" i="10"/>
  <c r="Q127" i="10"/>
  <c r="Q128" i="10"/>
  <c r="Q129" i="10"/>
  <c r="Q130" i="10"/>
  <c r="Q131" i="10"/>
  <c r="Q132" i="10"/>
  <c r="Q133" i="10"/>
  <c r="Q134" i="10"/>
  <c r="Q135" i="10"/>
  <c r="Q136" i="10"/>
  <c r="Q137" i="10"/>
  <c r="Q138" i="10"/>
  <c r="Q139" i="10"/>
  <c r="Q140" i="10"/>
  <c r="Q141" i="10"/>
  <c r="Q142" i="10"/>
  <c r="Q143" i="10"/>
  <c r="Q144" i="10"/>
  <c r="Q145" i="10"/>
  <c r="Q146" i="10"/>
  <c r="Q147" i="10"/>
  <c r="Q148" i="10"/>
  <c r="Q149" i="10"/>
  <c r="Q150" i="10"/>
  <c r="Q151" i="10"/>
  <c r="Q152" i="10"/>
  <c r="Q153" i="10"/>
  <c r="Q154" i="10"/>
  <c r="Q155" i="10"/>
  <c r="Q156" i="10"/>
  <c r="Q157" i="10"/>
  <c r="Q158" i="10"/>
  <c r="Q159" i="10"/>
  <c r="Q160" i="10"/>
  <c r="Q161" i="10"/>
  <c r="Q162" i="10"/>
  <c r="Q163" i="10"/>
  <c r="Q164" i="10"/>
  <c r="Q165" i="10"/>
  <c r="Q166" i="10"/>
  <c r="Q167" i="10"/>
  <c r="Q168" i="10"/>
  <c r="Q169" i="10"/>
  <c r="Q170" i="10"/>
  <c r="Q171" i="10"/>
  <c r="Q172" i="10"/>
  <c r="Q173" i="10"/>
  <c r="Q174" i="10"/>
  <c r="Q175" i="10"/>
  <c r="Q176" i="10"/>
  <c r="Q177" i="10"/>
  <c r="Q178" i="10"/>
  <c r="Q179" i="10"/>
  <c r="Q180" i="10"/>
  <c r="Q181" i="10"/>
  <c r="Q182" i="10"/>
  <c r="Q183" i="10"/>
  <c r="Q184" i="10"/>
  <c r="Q185" i="10"/>
  <c r="Q186" i="10"/>
  <c r="Q187" i="10"/>
  <c r="Q188" i="10"/>
  <c r="Q189" i="10"/>
  <c r="Q190" i="10"/>
  <c r="Q191" i="10"/>
  <c r="Q192" i="10"/>
  <c r="Q193" i="10"/>
  <c r="Q194" i="10"/>
  <c r="Q195" i="10"/>
  <c r="Q196" i="10"/>
  <c r="Q197" i="10"/>
  <c r="Q198" i="10"/>
  <c r="Q199" i="10"/>
  <c r="Q200" i="10"/>
  <c r="Q201" i="10"/>
  <c r="Q202" i="10"/>
  <c r="Q203" i="10"/>
  <c r="Q204" i="10"/>
  <c r="Q205" i="10"/>
  <c r="Q206" i="10"/>
  <c r="Q207" i="10"/>
  <c r="Q208" i="10"/>
  <c r="Q209" i="10"/>
  <c r="Q210" i="10"/>
  <c r="Q211" i="10"/>
  <c r="Q212" i="10"/>
  <c r="Q213" i="10"/>
  <c r="Q214" i="10"/>
  <c r="Q215" i="10"/>
  <c r="Q216" i="10"/>
  <c r="Q217" i="10"/>
  <c r="Q218" i="10"/>
  <c r="Q219" i="10"/>
  <c r="Q220" i="10"/>
  <c r="Q221" i="10"/>
  <c r="Q222" i="10"/>
  <c r="Q223" i="10"/>
  <c r="Q224" i="10"/>
  <c r="Q225" i="10"/>
  <c r="Q226" i="10"/>
  <c r="Q227" i="10"/>
  <c r="Q228" i="10"/>
  <c r="Q229" i="10"/>
  <c r="Q230" i="10"/>
  <c r="Q231" i="10"/>
  <c r="Q232" i="10"/>
  <c r="Q233" i="10"/>
  <c r="Q234" i="10"/>
  <c r="Q235" i="10"/>
  <c r="Q236" i="10"/>
  <c r="Q237" i="10"/>
  <c r="Q238" i="10"/>
  <c r="Q239" i="10"/>
  <c r="Q240" i="10"/>
  <c r="Q241" i="10"/>
  <c r="Q242" i="10"/>
  <c r="Q243" i="10"/>
  <c r="Q244" i="10"/>
  <c r="Q245" i="10"/>
  <c r="Q246" i="10"/>
  <c r="Q247" i="10"/>
  <c r="Q248" i="10"/>
  <c r="Q249" i="10"/>
  <c r="Q250" i="10"/>
  <c r="Q251" i="10"/>
  <c r="Q252" i="10"/>
  <c r="Q253" i="10"/>
  <c r="Q254" i="10"/>
  <c r="Q255" i="10"/>
  <c r="Q256" i="10"/>
  <c r="Q257" i="10"/>
  <c r="Q258" i="10"/>
  <c r="Q259" i="10"/>
  <c r="Q260" i="10"/>
  <c r="Q261" i="10"/>
  <c r="Q262" i="10"/>
  <c r="Q263" i="10"/>
  <c r="Q264" i="10"/>
  <c r="Q265" i="10"/>
  <c r="Q266" i="10"/>
  <c r="Q267" i="10"/>
  <c r="Q268" i="10"/>
  <c r="Q269" i="10"/>
  <c r="Q270" i="10"/>
  <c r="Q271" i="10"/>
  <c r="Q272" i="10"/>
  <c r="Q273" i="10"/>
  <c r="Q274" i="10"/>
  <c r="Q275" i="10"/>
  <c r="Q276" i="10"/>
  <c r="Q277" i="10"/>
  <c r="Q278" i="10"/>
  <c r="Q279" i="10"/>
  <c r="Q280" i="10"/>
  <c r="Q281" i="10"/>
  <c r="Q282" i="10"/>
  <c r="Q283" i="10"/>
  <c r="Q284" i="10"/>
  <c r="Q285" i="10"/>
  <c r="Q286" i="10"/>
  <c r="Q287" i="10"/>
  <c r="Q288" i="10"/>
  <c r="Q289" i="10"/>
  <c r="Q290" i="10"/>
  <c r="Q291" i="10"/>
  <c r="Q292" i="10"/>
  <c r="Q293" i="10"/>
  <c r="Q294" i="10"/>
  <c r="Q295" i="10"/>
  <c r="Q296" i="10"/>
  <c r="Q297" i="10"/>
  <c r="Q298" i="10"/>
  <c r="Q299" i="10"/>
  <c r="Q300" i="10"/>
  <c r="Q301" i="10"/>
  <c r="Q302" i="10"/>
  <c r="Q303" i="10"/>
  <c r="Q304" i="10"/>
  <c r="Q305" i="10"/>
  <c r="Q306" i="10"/>
  <c r="Q307" i="10"/>
  <c r="Q308" i="10"/>
  <c r="Q309" i="10"/>
  <c r="Q310" i="10"/>
  <c r="Q311" i="10"/>
  <c r="Q312" i="10"/>
  <c r="Q313" i="10"/>
  <c r="Q314" i="10"/>
  <c r="Q315" i="10"/>
  <c r="Q316" i="10"/>
  <c r="Q317" i="10"/>
  <c r="Q318" i="10"/>
  <c r="Q319" i="10"/>
  <c r="Q320" i="10"/>
  <c r="Q321" i="10"/>
  <c r="Q322" i="10"/>
  <c r="Q323" i="10"/>
  <c r="Q324" i="10"/>
  <c r="Q325" i="10"/>
  <c r="Q326" i="10"/>
  <c r="Q327" i="10"/>
  <c r="Q328" i="10"/>
  <c r="Q329" i="10"/>
  <c r="Q330" i="10"/>
  <c r="Q331" i="10"/>
  <c r="Q332" i="10"/>
  <c r="Q333" i="10"/>
  <c r="Q334" i="10"/>
  <c r="Q335" i="10"/>
  <c r="Q336" i="10"/>
  <c r="Q337" i="10"/>
  <c r="Q338" i="10"/>
  <c r="Q339" i="10"/>
  <c r="Q340" i="10"/>
  <c r="Q341" i="10"/>
  <c r="Q342" i="10"/>
  <c r="Q343" i="10"/>
  <c r="Q344" i="10"/>
  <c r="Q345" i="10"/>
  <c r="Q346" i="10"/>
  <c r="Q347" i="10"/>
  <c r="Q348" i="10"/>
  <c r="Q349" i="10"/>
  <c r="Q350" i="10"/>
  <c r="Q351" i="10"/>
  <c r="Q352" i="10"/>
  <c r="Q353" i="10"/>
  <c r="Q354" i="10"/>
  <c r="Q355" i="10"/>
  <c r="Q356" i="10"/>
  <c r="Q357" i="10"/>
  <c r="Q358" i="10"/>
  <c r="Q359" i="10"/>
  <c r="Q360" i="10"/>
  <c r="Q361" i="10"/>
  <c r="Q362" i="10"/>
  <c r="Q363" i="10"/>
  <c r="Q364" i="10"/>
  <c r="Q365" i="10"/>
  <c r="Q366" i="10"/>
  <c r="Q367" i="10"/>
  <c r="Q368" i="10"/>
  <c r="Q369" i="10"/>
  <c r="Q370" i="10"/>
  <c r="Q371" i="10"/>
  <c r="Q372" i="10"/>
  <c r="Q373" i="10"/>
  <c r="Q374" i="10"/>
  <c r="Q375" i="10"/>
  <c r="Q376" i="10"/>
  <c r="Q377" i="10"/>
  <c r="Q378" i="10"/>
  <c r="Q379" i="10"/>
  <c r="Q380" i="10"/>
  <c r="Q381" i="10"/>
  <c r="Q382" i="10"/>
  <c r="Q383" i="10"/>
  <c r="Q384" i="10"/>
  <c r="Q385" i="10"/>
  <c r="Q386" i="10"/>
  <c r="Q387" i="10"/>
  <c r="Q388" i="10"/>
  <c r="Q389" i="10"/>
  <c r="Q390" i="10"/>
  <c r="Q391" i="10"/>
  <c r="Q392" i="10"/>
  <c r="Q393" i="10"/>
  <c r="Q394" i="10"/>
  <c r="Q395" i="10"/>
  <c r="Q396" i="10"/>
  <c r="Q397" i="10"/>
  <c r="Q398" i="10"/>
  <c r="Q399" i="10"/>
  <c r="Q400" i="10"/>
  <c r="Q401" i="10"/>
  <c r="Q402" i="10"/>
  <c r="Q403" i="10"/>
  <c r="Q404" i="10"/>
  <c r="Q405" i="10"/>
  <c r="Q406" i="10"/>
  <c r="Q407" i="10"/>
  <c r="Q408" i="10"/>
  <c r="Q409" i="10"/>
  <c r="Q410" i="10"/>
  <c r="Q411" i="10"/>
  <c r="Q412" i="10"/>
  <c r="Q413" i="10"/>
  <c r="Q414" i="10"/>
  <c r="Q415" i="10"/>
  <c r="Q416" i="10"/>
  <c r="Q417" i="10"/>
  <c r="Q418" i="10"/>
  <c r="Q419" i="10"/>
  <c r="Q420" i="10"/>
  <c r="Q421" i="10"/>
  <c r="Q422" i="10"/>
  <c r="Q423" i="10"/>
  <c r="Q424" i="10"/>
  <c r="Q425" i="10"/>
  <c r="Q426" i="10"/>
  <c r="Q427" i="10"/>
  <c r="Q428" i="10"/>
  <c r="Q429" i="10"/>
  <c r="Q430" i="10"/>
  <c r="Q431" i="10"/>
  <c r="Q432" i="10"/>
  <c r="Q433" i="10"/>
  <c r="Q434" i="10"/>
  <c r="Q435" i="10"/>
  <c r="Q436" i="10"/>
  <c r="Q437" i="10"/>
  <c r="Q438" i="10"/>
  <c r="Q439" i="10"/>
  <c r="Q440" i="10"/>
  <c r="Q441" i="10"/>
  <c r="Q442" i="10"/>
  <c r="Q443" i="10"/>
  <c r="Q444" i="10"/>
  <c r="Q445" i="10"/>
  <c r="Q446" i="10"/>
  <c r="Q447" i="10"/>
  <c r="Q448" i="10"/>
  <c r="Q449" i="10"/>
  <c r="Q450" i="10"/>
  <c r="Q451" i="10"/>
  <c r="Q452" i="10"/>
  <c r="Q453" i="10"/>
  <c r="Q454" i="10"/>
  <c r="Q455" i="10"/>
  <c r="Q456" i="10"/>
  <c r="Q457" i="10"/>
  <c r="Q458" i="10"/>
  <c r="Q459" i="10"/>
  <c r="Q460" i="10"/>
  <c r="Q461" i="10"/>
  <c r="Q462" i="10"/>
  <c r="Q463" i="10"/>
  <c r="Q464" i="10"/>
  <c r="Q465" i="10"/>
  <c r="Q466" i="10"/>
  <c r="Q467" i="10"/>
  <c r="Q468" i="10"/>
  <c r="Q469" i="10"/>
  <c r="Q470" i="10"/>
  <c r="Q471" i="10"/>
  <c r="Q472" i="10"/>
  <c r="Q473" i="10"/>
  <c r="Q474" i="10"/>
  <c r="Q475" i="10"/>
  <c r="Q476" i="10"/>
  <c r="Q477" i="10"/>
  <c r="Q478" i="10"/>
  <c r="Q479" i="10"/>
  <c r="Q480" i="10"/>
  <c r="Q481" i="10"/>
  <c r="Q482" i="10"/>
  <c r="Q483" i="10"/>
  <c r="Q484" i="10"/>
  <c r="Q485" i="10"/>
  <c r="Q486" i="10"/>
  <c r="Q487" i="10"/>
  <c r="Q488" i="10"/>
  <c r="Q489" i="10"/>
  <c r="Q490" i="10"/>
  <c r="Q491" i="10"/>
  <c r="Q492" i="10"/>
  <c r="Q493" i="10"/>
  <c r="Q494" i="10"/>
  <c r="Q495" i="10"/>
  <c r="Q496" i="10"/>
  <c r="Q497" i="10"/>
  <c r="Q498" i="10"/>
  <c r="Q499" i="10"/>
  <c r="Q500" i="10"/>
  <c r="Q501" i="10"/>
  <c r="Q502" i="10"/>
  <c r="Q503" i="10"/>
  <c r="Q504" i="10"/>
  <c r="Q505" i="10"/>
  <c r="Q506" i="10"/>
  <c r="Q507" i="10"/>
  <c r="Q508" i="10"/>
  <c r="Q509" i="10"/>
  <c r="Q510" i="10"/>
  <c r="Q511" i="10"/>
  <c r="Q512" i="10"/>
  <c r="Q513" i="10"/>
  <c r="Q514" i="10"/>
  <c r="Q515" i="10"/>
  <c r="Q516" i="10"/>
  <c r="Q517" i="10"/>
  <c r="Q518" i="10"/>
  <c r="Q519" i="10"/>
  <c r="Q520" i="10"/>
  <c r="Q521" i="10"/>
  <c r="Q522" i="10"/>
  <c r="Q523" i="10"/>
  <c r="Q524" i="10"/>
  <c r="Q525" i="10"/>
  <c r="Q526" i="10"/>
  <c r="Q527" i="10"/>
  <c r="Q528" i="10"/>
  <c r="Q529" i="10"/>
  <c r="Q530" i="10"/>
  <c r="Q531" i="10"/>
  <c r="Q532" i="10"/>
  <c r="Q533" i="10"/>
  <c r="Q534" i="10"/>
  <c r="Q535" i="10"/>
  <c r="Q536" i="10"/>
  <c r="Q537" i="10"/>
  <c r="Q538" i="10"/>
  <c r="Q539" i="10"/>
  <c r="Q540" i="10"/>
  <c r="Q541" i="10"/>
  <c r="Q542" i="10"/>
  <c r="Q543" i="10"/>
  <c r="Q544" i="10"/>
  <c r="Q545" i="10"/>
  <c r="Q546" i="10"/>
  <c r="Q547" i="10"/>
  <c r="Q548" i="10"/>
  <c r="Q549" i="10"/>
  <c r="Q550" i="10"/>
  <c r="Q551" i="10"/>
  <c r="Q552" i="10"/>
  <c r="Q553" i="10"/>
  <c r="Q554" i="10"/>
  <c r="Q555" i="10"/>
  <c r="Q556" i="10"/>
  <c r="Q557" i="10"/>
  <c r="Q558" i="10"/>
  <c r="Q559" i="10"/>
  <c r="Q560" i="10"/>
  <c r="Q561" i="10"/>
  <c r="Q562" i="10"/>
  <c r="Q563" i="10"/>
  <c r="Q564" i="10"/>
  <c r="Q565" i="10"/>
  <c r="Q566" i="10"/>
  <c r="Q567" i="10"/>
  <c r="Q568" i="10"/>
  <c r="Q569" i="10"/>
  <c r="Q570" i="10"/>
  <c r="Q571" i="10"/>
  <c r="Q572" i="10"/>
  <c r="Q573" i="10"/>
  <c r="Q574" i="10"/>
  <c r="Q575" i="10"/>
  <c r="Q576" i="10"/>
  <c r="Q577" i="10"/>
  <c r="Q578" i="10"/>
  <c r="Q579" i="10"/>
  <c r="Q580" i="10"/>
  <c r="Q581" i="10"/>
  <c r="Q582" i="10"/>
  <c r="Q583" i="10"/>
  <c r="Q584" i="10"/>
  <c r="Q585" i="10"/>
  <c r="Q586" i="10"/>
  <c r="Q587" i="10"/>
  <c r="Q588" i="10"/>
  <c r="Q589" i="10"/>
  <c r="Q590" i="10"/>
  <c r="Q591" i="10"/>
  <c r="Q592" i="10"/>
  <c r="Q593" i="10"/>
  <c r="Q594" i="10"/>
  <c r="Q595" i="10"/>
  <c r="Q596" i="10"/>
  <c r="Q597" i="10"/>
  <c r="Q598" i="10"/>
  <c r="Q599" i="10"/>
  <c r="Q600" i="10"/>
  <c r="Q601" i="10"/>
  <c r="Q602" i="10"/>
  <c r="Q603" i="10"/>
  <c r="Q604" i="10"/>
  <c r="Q605" i="10"/>
  <c r="Q606" i="10"/>
  <c r="Q607" i="10"/>
  <c r="Q608" i="10"/>
  <c r="Q609" i="10"/>
  <c r="Q610" i="10"/>
  <c r="Q611" i="10"/>
  <c r="Q612" i="10"/>
  <c r="Q613" i="10"/>
  <c r="Q614" i="10"/>
  <c r="Q615" i="10"/>
  <c r="Q616" i="10"/>
  <c r="Q617" i="10"/>
  <c r="Q618" i="10"/>
  <c r="Q619" i="10"/>
  <c r="Q620" i="10"/>
  <c r="Q621" i="10"/>
  <c r="Q622" i="10"/>
  <c r="Q623" i="10"/>
  <c r="Q624" i="10"/>
  <c r="Q625" i="10"/>
  <c r="Q626" i="10"/>
  <c r="Q627" i="10"/>
  <c r="Q628" i="10"/>
  <c r="Q629" i="10"/>
  <c r="Q630" i="10"/>
  <c r="Q631" i="10"/>
  <c r="Q632" i="10"/>
  <c r="Q633" i="10"/>
  <c r="Q634" i="10"/>
  <c r="Q635" i="10"/>
  <c r="Q636" i="10"/>
  <c r="Q637" i="10"/>
  <c r="Q638" i="10"/>
  <c r="Q639" i="10"/>
  <c r="Q640" i="10"/>
  <c r="Q641" i="10"/>
  <c r="Q642" i="10"/>
  <c r="Q643" i="10"/>
  <c r="Q644" i="10"/>
  <c r="Q645" i="10"/>
  <c r="Q646" i="10"/>
  <c r="Q647" i="10"/>
  <c r="Q648" i="10"/>
  <c r="Q649" i="10"/>
  <c r="Q650" i="10"/>
  <c r="Q651" i="10"/>
  <c r="Q652" i="10"/>
  <c r="Q653" i="10"/>
  <c r="Q654" i="10"/>
  <c r="Q655" i="10"/>
  <c r="Q656" i="10"/>
  <c r="Q657" i="10"/>
  <c r="Q658" i="10"/>
  <c r="Q659" i="10"/>
  <c r="Q660" i="10"/>
  <c r="Q661" i="10"/>
  <c r="Q662" i="10"/>
  <c r="Q663" i="10"/>
  <c r="Q664" i="10"/>
  <c r="Q665" i="10"/>
  <c r="Q666" i="10"/>
  <c r="Q667" i="10"/>
  <c r="Q668" i="10"/>
  <c r="Q669" i="10"/>
  <c r="Q670" i="10"/>
  <c r="Q671" i="10"/>
  <c r="Q672" i="10"/>
  <c r="Q673" i="10"/>
  <c r="Q674" i="10"/>
  <c r="Q675" i="10"/>
  <c r="Q676" i="10"/>
  <c r="Q677" i="10"/>
  <c r="Q678" i="10"/>
  <c r="Q679" i="10"/>
  <c r="Q680" i="10"/>
  <c r="Q681" i="10"/>
  <c r="Q682" i="10"/>
  <c r="Q683" i="10"/>
  <c r="Q684" i="10"/>
  <c r="Q685" i="10"/>
  <c r="Q686" i="10"/>
  <c r="Q687" i="10"/>
  <c r="Q688" i="10"/>
  <c r="Q689" i="10"/>
  <c r="Q690" i="10"/>
  <c r="Q691" i="10"/>
  <c r="Q692" i="10"/>
  <c r="Q693" i="10"/>
  <c r="Q694" i="10"/>
  <c r="Q695" i="10"/>
  <c r="Q696" i="10"/>
  <c r="Q697" i="10"/>
  <c r="Q698" i="10"/>
  <c r="Q699" i="10"/>
  <c r="Q700" i="10"/>
  <c r="Q701" i="10"/>
  <c r="Q702" i="10"/>
  <c r="Q703" i="10"/>
  <c r="Q704" i="10"/>
  <c r="Q705" i="10"/>
  <c r="Q706" i="10"/>
  <c r="Q707" i="10"/>
  <c r="Q708" i="10"/>
  <c r="Q709" i="10"/>
  <c r="Q710" i="10"/>
  <c r="Q711" i="10"/>
  <c r="Q712" i="10"/>
  <c r="Q713" i="10"/>
  <c r="Q714" i="10"/>
  <c r="Q715" i="10"/>
  <c r="Q716" i="10"/>
  <c r="Q717" i="10"/>
  <c r="Q718" i="10"/>
  <c r="Q719" i="10"/>
  <c r="Q720" i="10"/>
  <c r="Q721" i="10"/>
  <c r="Q722" i="10"/>
  <c r="Q723" i="10"/>
  <c r="Q724" i="10"/>
  <c r="Q725" i="10"/>
  <c r="Q726" i="10"/>
  <c r="Q727" i="10"/>
  <c r="Q728" i="10"/>
  <c r="Q729" i="10"/>
  <c r="Q730" i="10"/>
  <c r="Q731" i="10"/>
  <c r="Q732" i="10"/>
  <c r="Q733" i="10"/>
  <c r="Q734" i="10"/>
  <c r="Q735" i="10"/>
  <c r="Q736" i="10"/>
  <c r="Q737" i="10"/>
  <c r="Q738" i="10"/>
  <c r="Q739" i="10"/>
  <c r="Q740" i="10"/>
  <c r="Q741" i="10"/>
  <c r="Q742" i="10"/>
  <c r="Q743" i="10"/>
  <c r="Q744" i="10"/>
  <c r="Q745" i="10"/>
  <c r="Q746" i="10"/>
  <c r="Q747" i="10"/>
  <c r="Q748" i="10"/>
  <c r="Q749" i="10"/>
  <c r="Q750" i="10"/>
  <c r="Q751" i="10"/>
  <c r="Q752" i="10"/>
  <c r="Q753" i="10"/>
  <c r="Q754" i="10"/>
  <c r="Q755" i="10"/>
  <c r="Q756" i="10"/>
  <c r="Q757" i="10"/>
  <c r="Q758" i="10"/>
  <c r="Q759" i="10"/>
  <c r="Q760" i="10"/>
  <c r="Q761" i="10"/>
  <c r="Q762" i="10"/>
  <c r="Q763" i="10"/>
  <c r="Q764" i="10"/>
  <c r="Q765" i="10"/>
  <c r="Q766" i="10"/>
  <c r="Q767" i="10"/>
  <c r="Q768" i="10"/>
  <c r="Q769" i="10"/>
  <c r="Q770" i="10"/>
  <c r="Q771" i="10"/>
  <c r="Q772" i="10"/>
  <c r="Q773" i="10"/>
  <c r="Q774" i="10"/>
  <c r="Q775" i="10"/>
  <c r="Q776" i="10"/>
  <c r="Q777" i="10"/>
  <c r="Q778" i="10"/>
  <c r="Q779" i="10"/>
  <c r="Q780" i="10"/>
  <c r="Q781" i="10"/>
  <c r="Q782" i="10"/>
  <c r="Q783" i="10"/>
  <c r="Q784" i="10"/>
  <c r="Q785" i="10"/>
  <c r="Q786" i="10"/>
  <c r="Q787" i="10"/>
  <c r="Q788" i="10"/>
  <c r="Q789" i="10"/>
  <c r="Q790" i="10"/>
  <c r="Q791" i="10"/>
  <c r="Q792" i="10"/>
  <c r="Q793" i="10"/>
  <c r="Q794" i="10"/>
  <c r="Q795" i="10"/>
  <c r="Q796" i="10"/>
  <c r="Q797" i="10"/>
  <c r="Q798" i="10"/>
  <c r="Q799" i="10"/>
  <c r="Q800" i="10"/>
  <c r="Q801" i="10"/>
  <c r="Q802" i="10"/>
  <c r="Q803" i="10"/>
  <c r="Q804" i="10"/>
  <c r="Q805" i="10"/>
  <c r="Q806" i="10"/>
  <c r="Q807" i="10"/>
  <c r="Q808" i="10"/>
  <c r="Q809" i="10"/>
  <c r="Q810" i="10"/>
  <c r="Q811" i="10"/>
  <c r="Q812" i="10"/>
  <c r="Q813" i="10"/>
  <c r="Q814" i="10"/>
  <c r="Q815" i="10"/>
  <c r="Q816" i="10"/>
  <c r="Q817" i="10"/>
  <c r="Q818" i="10"/>
  <c r="Q819" i="10"/>
  <c r="Q820" i="10"/>
  <c r="Q821" i="10"/>
  <c r="Q822" i="10"/>
  <c r="Q823" i="10"/>
  <c r="Q824" i="10"/>
  <c r="Q825" i="10"/>
  <c r="Q826" i="10"/>
  <c r="Q827" i="10"/>
  <c r="Q828" i="10"/>
  <c r="Q829" i="10"/>
  <c r="Q830" i="10"/>
  <c r="Q831" i="10"/>
  <c r="Q832" i="10"/>
  <c r="Q833" i="10"/>
  <c r="Q834" i="10"/>
  <c r="Q835" i="10"/>
  <c r="Q836" i="10"/>
  <c r="Q837" i="10"/>
  <c r="Q838" i="10"/>
  <c r="Q839" i="10"/>
  <c r="Q840" i="10"/>
  <c r="Q841" i="10"/>
  <c r="Q842" i="10"/>
  <c r="Q843" i="10"/>
  <c r="Q844" i="10"/>
  <c r="Q845" i="10"/>
  <c r="Q846" i="10"/>
  <c r="Q847" i="10"/>
  <c r="Q848" i="10"/>
  <c r="Q849" i="10"/>
  <c r="Q850" i="10"/>
  <c r="Q851" i="10"/>
  <c r="Q852" i="10"/>
  <c r="Q853" i="10"/>
  <c r="Q854" i="10"/>
  <c r="Q855" i="10"/>
  <c r="Q856" i="10"/>
  <c r="Q857" i="10"/>
  <c r="Q858" i="10"/>
  <c r="Q859" i="10"/>
  <c r="Q860" i="10"/>
  <c r="Q861" i="10"/>
  <c r="Q862" i="10"/>
  <c r="Q863" i="10"/>
  <c r="Q864" i="10"/>
  <c r="Q865" i="10"/>
  <c r="Q866" i="10"/>
  <c r="Q867" i="10"/>
  <c r="Q868" i="10"/>
  <c r="Q869" i="10"/>
  <c r="Q870" i="10"/>
  <c r="Q871" i="10"/>
  <c r="Q872" i="10"/>
  <c r="Q873" i="10"/>
  <c r="Q874" i="10"/>
  <c r="Q875" i="10"/>
  <c r="Q876" i="10"/>
  <c r="Q877" i="10"/>
  <c r="Q878" i="10"/>
  <c r="Q879" i="10"/>
  <c r="Q880" i="10"/>
  <c r="Q881" i="10"/>
  <c r="Q882" i="10"/>
  <c r="Q883" i="10"/>
  <c r="Q884" i="10"/>
  <c r="Q885" i="10"/>
  <c r="Q886" i="10"/>
  <c r="Q887" i="10"/>
  <c r="Q888" i="10"/>
  <c r="Q889" i="10"/>
  <c r="Q890" i="10"/>
  <c r="Q891" i="10"/>
  <c r="Q892" i="10"/>
  <c r="Q893" i="10"/>
  <c r="Q894" i="10"/>
  <c r="Q895" i="10"/>
  <c r="Q896" i="10"/>
  <c r="Q897" i="10"/>
  <c r="Q898" i="10"/>
  <c r="Q899" i="10"/>
  <c r="Q900" i="10"/>
  <c r="Q901" i="10"/>
  <c r="Q902" i="10"/>
  <c r="Q903" i="10"/>
  <c r="Q904" i="10"/>
  <c r="Q905" i="10"/>
  <c r="Q906" i="10"/>
  <c r="Q907" i="10"/>
  <c r="Q908" i="10"/>
  <c r="Q909" i="10"/>
  <c r="Q910" i="10"/>
  <c r="Q911" i="10"/>
  <c r="Q912" i="10"/>
  <c r="Q913" i="10"/>
  <c r="Q914" i="10"/>
  <c r="Q915" i="10"/>
  <c r="Q916" i="10"/>
  <c r="Q917" i="10"/>
  <c r="Q918" i="10"/>
  <c r="Q919" i="10"/>
  <c r="Q920" i="10"/>
  <c r="Q921" i="10"/>
  <c r="Q922" i="10"/>
  <c r="Q923" i="10"/>
  <c r="Q924" i="10"/>
  <c r="Q925" i="10"/>
  <c r="Q926" i="10"/>
  <c r="Q927" i="10"/>
  <c r="Q928" i="10"/>
  <c r="Q929" i="10"/>
  <c r="Q930" i="10"/>
  <c r="Q931" i="10"/>
  <c r="Q932" i="10"/>
  <c r="Q933" i="10"/>
  <c r="Q934" i="10"/>
  <c r="Q935" i="10"/>
  <c r="Q936" i="10"/>
  <c r="Q937" i="10"/>
  <c r="Q938" i="10"/>
  <c r="Q939" i="10"/>
  <c r="Q940" i="10"/>
  <c r="Q941" i="10"/>
  <c r="Q942" i="10"/>
  <c r="Q943" i="10"/>
  <c r="Q944" i="10"/>
  <c r="Q945" i="10"/>
  <c r="Q946" i="10"/>
  <c r="Q947" i="10"/>
  <c r="Q948" i="10"/>
  <c r="Q949" i="10"/>
  <c r="Q950" i="10"/>
  <c r="Q951" i="10"/>
  <c r="Q952" i="10"/>
  <c r="Q953" i="10"/>
  <c r="Q954" i="10"/>
  <c r="Q955" i="10"/>
  <c r="Q956" i="10"/>
  <c r="Q957" i="10"/>
  <c r="Q958" i="10"/>
  <c r="Q959" i="10"/>
  <c r="Q960" i="10"/>
  <c r="Q961" i="10"/>
  <c r="Q962" i="10"/>
  <c r="Q963" i="10"/>
  <c r="Q964" i="10"/>
  <c r="Q965" i="10"/>
  <c r="Q966" i="10"/>
  <c r="Q967" i="10"/>
  <c r="Q968" i="10"/>
  <c r="Q969" i="10"/>
  <c r="Q970" i="10"/>
  <c r="Q971" i="10"/>
  <c r="Q972" i="10"/>
  <c r="Q973" i="10"/>
  <c r="Q974" i="10"/>
  <c r="Q975" i="10"/>
  <c r="Q976" i="10"/>
  <c r="Q977" i="10"/>
  <c r="Q978" i="10"/>
  <c r="Q979" i="10"/>
  <c r="Q980" i="10"/>
  <c r="Q981" i="10"/>
  <c r="Q982" i="10"/>
  <c r="Q983" i="10"/>
  <c r="Q984" i="10"/>
  <c r="Q985" i="10"/>
  <c r="Q986" i="10"/>
  <c r="Q987" i="10"/>
  <c r="Q988" i="10"/>
  <c r="Q989" i="10"/>
  <c r="Q990" i="10"/>
  <c r="Q991" i="10"/>
  <c r="Q992" i="10"/>
  <c r="Q993" i="10"/>
  <c r="Q994" i="10"/>
  <c r="Q995" i="10"/>
  <c r="Q996" i="10"/>
  <c r="Q997" i="10"/>
  <c r="Q998" i="10"/>
  <c r="Q999" i="10"/>
  <c r="Q1000" i="10"/>
  <c r="Q100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56" i="10"/>
  <c r="P57" i="10"/>
  <c r="P58" i="10"/>
  <c r="P59" i="10"/>
  <c r="P60" i="10"/>
  <c r="P61" i="10"/>
  <c r="P62" i="10"/>
  <c r="P63" i="10"/>
  <c r="P64" i="10"/>
  <c r="P65" i="10"/>
  <c r="P66" i="10"/>
  <c r="P67" i="10"/>
  <c r="P68" i="10"/>
  <c r="P69" i="10"/>
  <c r="P70" i="10"/>
  <c r="P71" i="10"/>
  <c r="P72" i="10"/>
  <c r="P73" i="10"/>
  <c r="P74" i="10"/>
  <c r="P75" i="10"/>
  <c r="P76" i="10"/>
  <c r="P77" i="10"/>
  <c r="P78" i="10"/>
  <c r="P79" i="10"/>
  <c r="P80" i="10"/>
  <c r="P81" i="10"/>
  <c r="P82" i="10"/>
  <c r="P83" i="10"/>
  <c r="P84" i="10"/>
  <c r="P85" i="10"/>
  <c r="P86" i="10"/>
  <c r="P87" i="10"/>
  <c r="P88" i="10"/>
  <c r="P89" i="10"/>
  <c r="P90" i="10"/>
  <c r="P91" i="10"/>
  <c r="P92" i="10"/>
  <c r="P93" i="10"/>
  <c r="P94" i="10"/>
  <c r="P95" i="10"/>
  <c r="P96" i="10"/>
  <c r="P97" i="10"/>
  <c r="P98" i="10"/>
  <c r="P99" i="10"/>
  <c r="P100" i="10"/>
  <c r="P101" i="10"/>
  <c r="P102" i="10"/>
  <c r="P103" i="10"/>
  <c r="P104" i="10"/>
  <c r="P105" i="10"/>
  <c r="P106" i="10"/>
  <c r="P107" i="10"/>
  <c r="P108" i="10"/>
  <c r="P109" i="10"/>
  <c r="P110" i="10"/>
  <c r="P111" i="10"/>
  <c r="P112" i="10"/>
  <c r="P113" i="10"/>
  <c r="P114" i="10"/>
  <c r="P115" i="10"/>
  <c r="P116" i="10"/>
  <c r="P117" i="10"/>
  <c r="P118" i="10"/>
  <c r="P119" i="10"/>
  <c r="P120" i="10"/>
  <c r="P121" i="10"/>
  <c r="P122" i="10"/>
  <c r="P123" i="10"/>
  <c r="P124" i="10"/>
  <c r="P125" i="10"/>
  <c r="P126" i="10"/>
  <c r="P127" i="10"/>
  <c r="P128" i="10"/>
  <c r="P129" i="10"/>
  <c r="P130" i="10"/>
  <c r="P131" i="10"/>
  <c r="P132" i="10"/>
  <c r="P133" i="10"/>
  <c r="P134" i="10"/>
  <c r="P135" i="10"/>
  <c r="P136" i="10"/>
  <c r="P137" i="10"/>
  <c r="P138" i="10"/>
  <c r="P139" i="10"/>
  <c r="P140" i="10"/>
  <c r="P141" i="10"/>
  <c r="P142" i="10"/>
  <c r="P143" i="10"/>
  <c r="P144" i="10"/>
  <c r="P145" i="10"/>
  <c r="P146" i="10"/>
  <c r="P147" i="10"/>
  <c r="P148" i="10"/>
  <c r="P149" i="10"/>
  <c r="P150" i="10"/>
  <c r="P151" i="10"/>
  <c r="P152" i="10"/>
  <c r="P153" i="10"/>
  <c r="P154" i="10"/>
  <c r="P155" i="10"/>
  <c r="P156" i="10"/>
  <c r="P157" i="10"/>
  <c r="P158" i="10"/>
  <c r="P159" i="10"/>
  <c r="P160" i="10"/>
  <c r="P161" i="10"/>
  <c r="P162" i="10"/>
  <c r="P163" i="10"/>
  <c r="P164" i="10"/>
  <c r="P165" i="10"/>
  <c r="P166" i="10"/>
  <c r="P167" i="10"/>
  <c r="P168" i="10"/>
  <c r="P169" i="10"/>
  <c r="P170" i="10"/>
  <c r="P171" i="10"/>
  <c r="P172" i="10"/>
  <c r="P173" i="10"/>
  <c r="P174" i="10"/>
  <c r="P175" i="10"/>
  <c r="P176" i="10"/>
  <c r="P177" i="10"/>
  <c r="P178" i="10"/>
  <c r="P179" i="10"/>
  <c r="P180" i="10"/>
  <c r="P181" i="10"/>
  <c r="P182" i="10"/>
  <c r="P183" i="10"/>
  <c r="P184" i="10"/>
  <c r="P185" i="10"/>
  <c r="P186" i="10"/>
  <c r="P187" i="10"/>
  <c r="P188" i="10"/>
  <c r="P189" i="10"/>
  <c r="P190" i="10"/>
  <c r="P191" i="10"/>
  <c r="P192" i="10"/>
  <c r="P193" i="10"/>
  <c r="P194" i="10"/>
  <c r="P195" i="10"/>
  <c r="P196" i="10"/>
  <c r="P197" i="10"/>
  <c r="P198" i="10"/>
  <c r="P199" i="10"/>
  <c r="P200" i="10"/>
  <c r="P201" i="10"/>
  <c r="P202" i="10"/>
  <c r="P203" i="10"/>
  <c r="P204" i="10"/>
  <c r="P205" i="10"/>
  <c r="P206" i="10"/>
  <c r="P207" i="10"/>
  <c r="P208" i="10"/>
  <c r="P209" i="10"/>
  <c r="P210" i="10"/>
  <c r="P211" i="10"/>
  <c r="P212" i="10"/>
  <c r="P213" i="10"/>
  <c r="P214" i="10"/>
  <c r="P215" i="10"/>
  <c r="P216" i="10"/>
  <c r="P217" i="10"/>
  <c r="P218" i="10"/>
  <c r="P219" i="10"/>
  <c r="P220" i="10"/>
  <c r="P221" i="10"/>
  <c r="P222" i="10"/>
  <c r="P223" i="10"/>
  <c r="P224" i="10"/>
  <c r="P225" i="10"/>
  <c r="P226" i="10"/>
  <c r="P227" i="10"/>
  <c r="P228" i="10"/>
  <c r="P229" i="10"/>
  <c r="P230" i="10"/>
  <c r="P231" i="10"/>
  <c r="P232" i="10"/>
  <c r="P233" i="10"/>
  <c r="P234" i="10"/>
  <c r="P235" i="10"/>
  <c r="P236" i="10"/>
  <c r="P237" i="10"/>
  <c r="P238" i="10"/>
  <c r="P239" i="10"/>
  <c r="P240" i="10"/>
  <c r="P241" i="10"/>
  <c r="P242" i="10"/>
  <c r="P243" i="10"/>
  <c r="P244" i="10"/>
  <c r="P245" i="10"/>
  <c r="P246" i="10"/>
  <c r="P247" i="10"/>
  <c r="P248" i="10"/>
  <c r="P249" i="10"/>
  <c r="P250" i="10"/>
  <c r="P251" i="10"/>
  <c r="P252" i="10"/>
  <c r="P253" i="10"/>
  <c r="P254" i="10"/>
  <c r="P255" i="10"/>
  <c r="P256" i="10"/>
  <c r="P257" i="10"/>
  <c r="P258" i="10"/>
  <c r="P259" i="10"/>
  <c r="P260" i="10"/>
  <c r="P261" i="10"/>
  <c r="P262" i="10"/>
  <c r="P263" i="10"/>
  <c r="P264" i="10"/>
  <c r="P265" i="10"/>
  <c r="P266" i="10"/>
  <c r="P267" i="10"/>
  <c r="P268" i="10"/>
  <c r="P269" i="10"/>
  <c r="P270" i="10"/>
  <c r="P271" i="10"/>
  <c r="P272" i="10"/>
  <c r="P273" i="10"/>
  <c r="P274" i="10"/>
  <c r="P275" i="10"/>
  <c r="P276" i="10"/>
  <c r="P277" i="10"/>
  <c r="P278" i="10"/>
  <c r="P279" i="10"/>
  <c r="P280" i="10"/>
  <c r="P281" i="10"/>
  <c r="P282" i="10"/>
  <c r="P283" i="10"/>
  <c r="P284" i="10"/>
  <c r="P285" i="10"/>
  <c r="P286" i="10"/>
  <c r="P287" i="10"/>
  <c r="P288" i="10"/>
  <c r="P289" i="10"/>
  <c r="P290" i="10"/>
  <c r="P291" i="10"/>
  <c r="P292" i="10"/>
  <c r="P293" i="10"/>
  <c r="P294" i="10"/>
  <c r="P295" i="10"/>
  <c r="P296" i="10"/>
  <c r="P297" i="10"/>
  <c r="P298" i="10"/>
  <c r="P299" i="10"/>
  <c r="P300" i="10"/>
  <c r="P301" i="10"/>
  <c r="P302" i="10"/>
  <c r="P303" i="10"/>
  <c r="P304" i="10"/>
  <c r="P305" i="10"/>
  <c r="P306" i="10"/>
  <c r="P307" i="10"/>
  <c r="P308" i="10"/>
  <c r="P309" i="10"/>
  <c r="P310" i="10"/>
  <c r="P311" i="10"/>
  <c r="P312" i="10"/>
  <c r="P313" i="10"/>
  <c r="P314" i="10"/>
  <c r="P315" i="10"/>
  <c r="P316" i="10"/>
  <c r="P317" i="10"/>
  <c r="P318" i="10"/>
  <c r="P319" i="10"/>
  <c r="P320" i="10"/>
  <c r="P321" i="10"/>
  <c r="P322" i="10"/>
  <c r="P323" i="10"/>
  <c r="P324" i="10"/>
  <c r="P325" i="10"/>
  <c r="P326" i="10"/>
  <c r="P327" i="10"/>
  <c r="P328" i="10"/>
  <c r="P329" i="10"/>
  <c r="P330" i="10"/>
  <c r="P331" i="10"/>
  <c r="P332" i="10"/>
  <c r="P333" i="10"/>
  <c r="P334" i="10"/>
  <c r="P335" i="10"/>
  <c r="P336" i="10"/>
  <c r="P337" i="10"/>
  <c r="P338" i="10"/>
  <c r="P339" i="10"/>
  <c r="P340" i="10"/>
  <c r="P341" i="10"/>
  <c r="P342" i="10"/>
  <c r="P343" i="10"/>
  <c r="P344" i="10"/>
  <c r="P345" i="10"/>
  <c r="P346" i="10"/>
  <c r="P347" i="10"/>
  <c r="P348" i="10"/>
  <c r="P349" i="10"/>
  <c r="P350" i="10"/>
  <c r="P351" i="10"/>
  <c r="P352" i="10"/>
  <c r="P353" i="10"/>
  <c r="P354" i="10"/>
  <c r="P355" i="10"/>
  <c r="P356" i="10"/>
  <c r="P357" i="10"/>
  <c r="P358" i="10"/>
  <c r="P359" i="10"/>
  <c r="P360" i="10"/>
  <c r="P361" i="10"/>
  <c r="P362" i="10"/>
  <c r="P363" i="10"/>
  <c r="P364" i="10"/>
  <c r="P365" i="10"/>
  <c r="P366" i="10"/>
  <c r="P367" i="10"/>
  <c r="P368" i="10"/>
  <c r="P369" i="10"/>
  <c r="P370" i="10"/>
  <c r="P371" i="10"/>
  <c r="P372" i="10"/>
  <c r="P373" i="10"/>
  <c r="P374" i="10"/>
  <c r="P375" i="10"/>
  <c r="P376" i="10"/>
  <c r="P377" i="10"/>
  <c r="P378" i="10"/>
  <c r="P379" i="10"/>
  <c r="P380" i="10"/>
  <c r="P381" i="10"/>
  <c r="P382" i="10"/>
  <c r="P383" i="10"/>
  <c r="P384" i="10"/>
  <c r="P385" i="10"/>
  <c r="P386" i="10"/>
  <c r="P387" i="10"/>
  <c r="P388" i="10"/>
  <c r="P389" i="10"/>
  <c r="P390" i="10"/>
  <c r="P391" i="10"/>
  <c r="P392" i="10"/>
  <c r="P393" i="10"/>
  <c r="P394" i="10"/>
  <c r="P395" i="10"/>
  <c r="P396" i="10"/>
  <c r="P397" i="10"/>
  <c r="P398" i="10"/>
  <c r="P399" i="10"/>
  <c r="P400" i="10"/>
  <c r="P401" i="10"/>
  <c r="P402" i="10"/>
  <c r="P403" i="10"/>
  <c r="P404" i="10"/>
  <c r="P405" i="10"/>
  <c r="P406" i="10"/>
  <c r="P407" i="10"/>
  <c r="P408" i="10"/>
  <c r="P409" i="10"/>
  <c r="P410" i="10"/>
  <c r="P411" i="10"/>
  <c r="P412" i="10"/>
  <c r="P413" i="10"/>
  <c r="P414" i="10"/>
  <c r="P415" i="10"/>
  <c r="P416" i="10"/>
  <c r="P417" i="10"/>
  <c r="P418" i="10"/>
  <c r="P419" i="10"/>
  <c r="P420" i="10"/>
  <c r="P421" i="10"/>
  <c r="P422" i="10"/>
  <c r="P423" i="10"/>
  <c r="P424" i="10"/>
  <c r="P425" i="10"/>
  <c r="P426" i="10"/>
  <c r="P427" i="10"/>
  <c r="P428" i="10"/>
  <c r="P429" i="10"/>
  <c r="P430" i="10"/>
  <c r="P431" i="10"/>
  <c r="P432" i="10"/>
  <c r="P433" i="10"/>
  <c r="P434" i="10"/>
  <c r="P435" i="10"/>
  <c r="P436" i="10"/>
  <c r="P437" i="10"/>
  <c r="P438" i="10"/>
  <c r="P439" i="10"/>
  <c r="P440" i="10"/>
  <c r="P441" i="10"/>
  <c r="P442" i="10"/>
  <c r="P443" i="10"/>
  <c r="P444" i="10"/>
  <c r="P445" i="10"/>
  <c r="P446" i="10"/>
  <c r="P447" i="10"/>
  <c r="P448" i="10"/>
  <c r="P449" i="10"/>
  <c r="P450" i="10"/>
  <c r="P451" i="10"/>
  <c r="P452" i="10"/>
  <c r="P453" i="10"/>
  <c r="P454" i="10"/>
  <c r="P455" i="10"/>
  <c r="P456" i="10"/>
  <c r="P457" i="10"/>
  <c r="P458" i="10"/>
  <c r="P459" i="10"/>
  <c r="P460" i="10"/>
  <c r="P461" i="10"/>
  <c r="P462" i="10"/>
  <c r="P463" i="10"/>
  <c r="P464" i="10"/>
  <c r="P465" i="10"/>
  <c r="P466" i="10"/>
  <c r="P467" i="10"/>
  <c r="P468" i="10"/>
  <c r="P469" i="10"/>
  <c r="P470" i="10"/>
  <c r="P471" i="10"/>
  <c r="P472" i="10"/>
  <c r="P473" i="10"/>
  <c r="P474" i="10"/>
  <c r="P475" i="10"/>
  <c r="P476" i="10"/>
  <c r="P477" i="10"/>
  <c r="P478" i="10"/>
  <c r="P479" i="10"/>
  <c r="P480" i="10"/>
  <c r="P481" i="10"/>
  <c r="P482" i="10"/>
  <c r="P483" i="10"/>
  <c r="P484" i="10"/>
  <c r="P485" i="10"/>
  <c r="P486" i="10"/>
  <c r="P487" i="10"/>
  <c r="P488" i="10"/>
  <c r="P489" i="10"/>
  <c r="P490" i="10"/>
  <c r="P491" i="10"/>
  <c r="P492" i="10"/>
  <c r="P493" i="10"/>
  <c r="P494" i="10"/>
  <c r="P495" i="10"/>
  <c r="P496" i="10"/>
  <c r="P497" i="10"/>
  <c r="P498" i="10"/>
  <c r="P499" i="10"/>
  <c r="P500" i="10"/>
  <c r="P501" i="10"/>
  <c r="P502" i="10"/>
  <c r="P503" i="10"/>
  <c r="P504" i="10"/>
  <c r="P505" i="10"/>
  <c r="P506" i="10"/>
  <c r="P507" i="10"/>
  <c r="P508" i="10"/>
  <c r="P509" i="10"/>
  <c r="P510" i="10"/>
  <c r="P511" i="10"/>
  <c r="P512" i="10"/>
  <c r="P513" i="10"/>
  <c r="P514" i="10"/>
  <c r="P515" i="10"/>
  <c r="P516" i="10"/>
  <c r="P517" i="10"/>
  <c r="P518" i="10"/>
  <c r="P519" i="10"/>
  <c r="P520" i="10"/>
  <c r="P521" i="10"/>
  <c r="P522" i="10"/>
  <c r="P523" i="10"/>
  <c r="P524" i="10"/>
  <c r="P525" i="10"/>
  <c r="P526" i="10"/>
  <c r="P527" i="10"/>
  <c r="P528" i="10"/>
  <c r="P529" i="10"/>
  <c r="P530" i="10"/>
  <c r="P531" i="10"/>
  <c r="P532" i="10"/>
  <c r="P533" i="10"/>
  <c r="P534" i="10"/>
  <c r="P535" i="10"/>
  <c r="P536" i="10"/>
  <c r="P537" i="10"/>
  <c r="P538" i="10"/>
  <c r="P539" i="10"/>
  <c r="P540" i="10"/>
  <c r="P541" i="10"/>
  <c r="P542" i="10"/>
  <c r="P543" i="10"/>
  <c r="P544" i="10"/>
  <c r="P545" i="10"/>
  <c r="P546" i="10"/>
  <c r="P547" i="10"/>
  <c r="P548" i="10"/>
  <c r="P549" i="10"/>
  <c r="P550" i="10"/>
  <c r="P551" i="10"/>
  <c r="P552" i="10"/>
  <c r="P553" i="10"/>
  <c r="P554" i="10"/>
  <c r="P555" i="10"/>
  <c r="P556" i="10"/>
  <c r="P557" i="10"/>
  <c r="P558" i="10"/>
  <c r="P559" i="10"/>
  <c r="P560" i="10"/>
  <c r="P561" i="10"/>
  <c r="P562" i="10"/>
  <c r="P563" i="10"/>
  <c r="P564" i="10"/>
  <c r="P565" i="10"/>
  <c r="P566" i="10"/>
  <c r="P567" i="10"/>
  <c r="P568" i="10"/>
  <c r="P569" i="10"/>
  <c r="P570" i="10"/>
  <c r="P571" i="10"/>
  <c r="P572" i="10"/>
  <c r="P573" i="10"/>
  <c r="P574" i="10"/>
  <c r="P575" i="10"/>
  <c r="P576" i="10"/>
  <c r="P577" i="10"/>
  <c r="P578" i="10"/>
  <c r="P579" i="10"/>
  <c r="P580" i="10"/>
  <c r="P581" i="10"/>
  <c r="P582" i="10"/>
  <c r="P583" i="10"/>
  <c r="P584" i="10"/>
  <c r="P585" i="10"/>
  <c r="P586" i="10"/>
  <c r="P587" i="10"/>
  <c r="P588" i="10"/>
  <c r="P589" i="10"/>
  <c r="P590" i="10"/>
  <c r="P591" i="10"/>
  <c r="P592" i="10"/>
  <c r="P593" i="10"/>
  <c r="P594" i="10"/>
  <c r="P595" i="10"/>
  <c r="P596" i="10"/>
  <c r="P597" i="10"/>
  <c r="P598" i="10"/>
  <c r="P599" i="10"/>
  <c r="P600" i="10"/>
  <c r="P601" i="10"/>
  <c r="P602" i="10"/>
  <c r="P603" i="10"/>
  <c r="P604" i="10"/>
  <c r="P605" i="10"/>
  <c r="P606" i="10"/>
  <c r="P607" i="10"/>
  <c r="P608" i="10"/>
  <c r="P609" i="10"/>
  <c r="P610" i="10"/>
  <c r="P611" i="10"/>
  <c r="P612" i="10"/>
  <c r="P613" i="10"/>
  <c r="P614" i="10"/>
  <c r="P615" i="10"/>
  <c r="P616" i="10"/>
  <c r="P617" i="10"/>
  <c r="P618" i="10"/>
  <c r="P619" i="10"/>
  <c r="P620" i="10"/>
  <c r="P621" i="10"/>
  <c r="P622" i="10"/>
  <c r="P623" i="10"/>
  <c r="P624" i="10"/>
  <c r="P625" i="10"/>
  <c r="P626" i="10"/>
  <c r="P627" i="10"/>
  <c r="P628" i="10"/>
  <c r="P629" i="10"/>
  <c r="P630" i="10"/>
  <c r="P631" i="10"/>
  <c r="P632" i="10"/>
  <c r="P633" i="10"/>
  <c r="P634" i="10"/>
  <c r="P635" i="10"/>
  <c r="P636" i="10"/>
  <c r="P637" i="10"/>
  <c r="P638" i="10"/>
  <c r="P639" i="10"/>
  <c r="P640" i="10"/>
  <c r="P641" i="10"/>
  <c r="P642" i="10"/>
  <c r="P643" i="10"/>
  <c r="P644" i="10"/>
  <c r="P645" i="10"/>
  <c r="P646" i="10"/>
  <c r="P647" i="10"/>
  <c r="P648" i="10"/>
  <c r="P649" i="10"/>
  <c r="P650" i="10"/>
  <c r="P651" i="10"/>
  <c r="P652" i="10"/>
  <c r="P653" i="10"/>
  <c r="P654" i="10"/>
  <c r="P655" i="10"/>
  <c r="P656" i="10"/>
  <c r="P657" i="10"/>
  <c r="P658" i="10"/>
  <c r="P659" i="10"/>
  <c r="P660" i="10"/>
  <c r="P661" i="10"/>
  <c r="P662" i="10"/>
  <c r="P663" i="10"/>
  <c r="P664" i="10"/>
  <c r="P665" i="10"/>
  <c r="P666" i="10"/>
  <c r="P667" i="10"/>
  <c r="P668" i="10"/>
  <c r="P669" i="10"/>
  <c r="P670" i="10"/>
  <c r="P671" i="10"/>
  <c r="P672" i="10"/>
  <c r="P673" i="10"/>
  <c r="P674" i="10"/>
  <c r="P675" i="10"/>
  <c r="P676" i="10"/>
  <c r="P677" i="10"/>
  <c r="P678" i="10"/>
  <c r="P679" i="10"/>
  <c r="P680" i="10"/>
  <c r="P681" i="10"/>
  <c r="P682" i="10"/>
  <c r="P683" i="10"/>
  <c r="P684" i="10"/>
  <c r="P685" i="10"/>
  <c r="P686" i="10"/>
  <c r="P687" i="10"/>
  <c r="P688" i="10"/>
  <c r="P689" i="10"/>
  <c r="P690" i="10"/>
  <c r="P691" i="10"/>
  <c r="P692" i="10"/>
  <c r="P693" i="10"/>
  <c r="P694" i="10"/>
  <c r="P695" i="10"/>
  <c r="P696" i="10"/>
  <c r="P697" i="10"/>
  <c r="P698" i="10"/>
  <c r="P699" i="10"/>
  <c r="P700" i="10"/>
  <c r="P701" i="10"/>
  <c r="P702" i="10"/>
  <c r="P703" i="10"/>
  <c r="P704" i="10"/>
  <c r="P705" i="10"/>
  <c r="P706" i="10"/>
  <c r="P707" i="10"/>
  <c r="P708" i="10"/>
  <c r="P709" i="10"/>
  <c r="P710" i="10"/>
  <c r="P711" i="10"/>
  <c r="P712" i="10"/>
  <c r="P713" i="10"/>
  <c r="P714" i="10"/>
  <c r="P715" i="10"/>
  <c r="P716" i="10"/>
  <c r="P717" i="10"/>
  <c r="P718" i="10"/>
  <c r="P719" i="10"/>
  <c r="P720" i="10"/>
  <c r="P721" i="10"/>
  <c r="P722" i="10"/>
  <c r="P723" i="10"/>
  <c r="P724" i="10"/>
  <c r="P725" i="10"/>
  <c r="P726" i="10"/>
  <c r="P727" i="10"/>
  <c r="P728" i="10"/>
  <c r="P729" i="10"/>
  <c r="P730" i="10"/>
  <c r="P731" i="10"/>
  <c r="P732" i="10"/>
  <c r="P733" i="10"/>
  <c r="P734" i="10"/>
  <c r="P735" i="10"/>
  <c r="P736" i="10"/>
  <c r="P737" i="10"/>
  <c r="P738" i="10"/>
  <c r="P739" i="10"/>
  <c r="P740" i="10"/>
  <c r="P741" i="10"/>
  <c r="P742" i="10"/>
  <c r="P743" i="10"/>
  <c r="P744" i="10"/>
  <c r="P745" i="10"/>
  <c r="P746" i="10"/>
  <c r="P747" i="10"/>
  <c r="P748" i="10"/>
  <c r="P749" i="10"/>
  <c r="P750" i="10"/>
  <c r="P751" i="10"/>
  <c r="P752" i="10"/>
  <c r="P753" i="10"/>
  <c r="P754" i="10"/>
  <c r="P755" i="10"/>
  <c r="P756" i="10"/>
  <c r="P757" i="10"/>
  <c r="P758" i="10"/>
  <c r="P759" i="10"/>
  <c r="P760" i="10"/>
  <c r="P761" i="10"/>
  <c r="P762" i="10"/>
  <c r="P763" i="10"/>
  <c r="P764" i="10"/>
  <c r="P765" i="10"/>
  <c r="P766" i="10"/>
  <c r="P767" i="10"/>
  <c r="P768" i="10"/>
  <c r="P769" i="10"/>
  <c r="P770" i="10"/>
  <c r="P771" i="10"/>
  <c r="P772" i="10"/>
  <c r="P773" i="10"/>
  <c r="P774" i="10"/>
  <c r="P775" i="10"/>
  <c r="P776" i="10"/>
  <c r="P777" i="10"/>
  <c r="P778" i="10"/>
  <c r="P779" i="10"/>
  <c r="P780" i="10"/>
  <c r="P781" i="10"/>
  <c r="P782" i="10"/>
  <c r="P783" i="10"/>
  <c r="P784" i="10"/>
  <c r="P785" i="10"/>
  <c r="P786" i="10"/>
  <c r="P787" i="10"/>
  <c r="P788" i="10"/>
  <c r="P789" i="10"/>
  <c r="P790" i="10"/>
  <c r="P791" i="10"/>
  <c r="P792" i="10"/>
  <c r="P793" i="10"/>
  <c r="P794" i="10"/>
  <c r="P795" i="10"/>
  <c r="P796" i="10"/>
  <c r="P797" i="10"/>
  <c r="P798" i="10"/>
  <c r="P799" i="10"/>
  <c r="P800" i="10"/>
  <c r="P801" i="10"/>
  <c r="P802" i="10"/>
  <c r="P803" i="10"/>
  <c r="P804" i="10"/>
  <c r="P805" i="10"/>
  <c r="P806" i="10"/>
  <c r="P807" i="10"/>
  <c r="P808" i="10"/>
  <c r="P809" i="10"/>
  <c r="P810" i="10"/>
  <c r="P811" i="10"/>
  <c r="P812" i="10"/>
  <c r="P813" i="10"/>
  <c r="P814" i="10"/>
  <c r="P815" i="10"/>
  <c r="P816" i="10"/>
  <c r="P817" i="10"/>
  <c r="P818" i="10"/>
  <c r="P819" i="10"/>
  <c r="P820" i="10"/>
  <c r="P821" i="10"/>
  <c r="P822" i="10"/>
  <c r="P823" i="10"/>
  <c r="P824" i="10"/>
  <c r="P825" i="10"/>
  <c r="P826" i="10"/>
  <c r="P827" i="10"/>
  <c r="P828" i="10"/>
  <c r="P829" i="10"/>
  <c r="P830" i="10"/>
  <c r="P831" i="10"/>
  <c r="P832" i="10"/>
  <c r="P833" i="10"/>
  <c r="P834" i="10"/>
  <c r="P835" i="10"/>
  <c r="P836" i="10"/>
  <c r="P837" i="10"/>
  <c r="P838" i="10"/>
  <c r="P839" i="10"/>
  <c r="P840" i="10"/>
  <c r="P841" i="10"/>
  <c r="P842" i="10"/>
  <c r="P843" i="10"/>
  <c r="P844" i="10"/>
  <c r="P845" i="10"/>
  <c r="P846" i="10"/>
  <c r="P847" i="10"/>
  <c r="P848" i="10"/>
  <c r="P849" i="10"/>
  <c r="P850" i="10"/>
  <c r="P851" i="10"/>
  <c r="P852" i="10"/>
  <c r="P853" i="10"/>
  <c r="P854" i="10"/>
  <c r="P855" i="10"/>
  <c r="P856" i="10"/>
  <c r="P857" i="10"/>
  <c r="P858" i="10"/>
  <c r="P859" i="10"/>
  <c r="P860" i="10"/>
  <c r="P861" i="10"/>
  <c r="P862" i="10"/>
  <c r="P863" i="10"/>
  <c r="P864" i="10"/>
  <c r="P865" i="10"/>
  <c r="P866" i="10"/>
  <c r="P867" i="10"/>
  <c r="P868" i="10"/>
  <c r="P869" i="10"/>
  <c r="P870" i="10"/>
  <c r="P871" i="10"/>
  <c r="P872" i="10"/>
  <c r="P873" i="10"/>
  <c r="P874" i="10"/>
  <c r="P875" i="10"/>
  <c r="P876" i="10"/>
  <c r="P877" i="10"/>
  <c r="P878" i="10"/>
  <c r="P879" i="10"/>
  <c r="P880" i="10"/>
  <c r="P881" i="10"/>
  <c r="P882" i="10"/>
  <c r="P883" i="10"/>
  <c r="P884" i="10"/>
  <c r="P885" i="10"/>
  <c r="P886" i="10"/>
  <c r="P887" i="10"/>
  <c r="P888" i="10"/>
  <c r="P889" i="10"/>
  <c r="P890" i="10"/>
  <c r="P891" i="10"/>
  <c r="P892" i="10"/>
  <c r="P893" i="10"/>
  <c r="P894" i="10"/>
  <c r="P895" i="10"/>
  <c r="P896" i="10"/>
  <c r="P897" i="10"/>
  <c r="P898" i="10"/>
  <c r="P899" i="10"/>
  <c r="P900" i="10"/>
  <c r="P901" i="10"/>
  <c r="P902" i="10"/>
  <c r="P903" i="10"/>
  <c r="P904" i="10"/>
  <c r="P905" i="10"/>
  <c r="P906" i="10"/>
  <c r="P907" i="10"/>
  <c r="P908" i="10"/>
  <c r="P909" i="10"/>
  <c r="P910" i="10"/>
  <c r="P911" i="10"/>
  <c r="P912" i="10"/>
  <c r="P913" i="10"/>
  <c r="P914" i="10"/>
  <c r="P915" i="10"/>
  <c r="P916" i="10"/>
  <c r="P917" i="10"/>
  <c r="P918" i="10"/>
  <c r="P919" i="10"/>
  <c r="P920" i="10"/>
  <c r="P921" i="10"/>
  <c r="P922" i="10"/>
  <c r="P923" i="10"/>
  <c r="P924" i="10"/>
  <c r="P925" i="10"/>
  <c r="P926" i="10"/>
  <c r="P927" i="10"/>
  <c r="P928" i="10"/>
  <c r="P929" i="10"/>
  <c r="P930" i="10"/>
  <c r="P931" i="10"/>
  <c r="P932" i="10"/>
  <c r="P933" i="10"/>
  <c r="P934" i="10"/>
  <c r="P935" i="10"/>
  <c r="P936" i="10"/>
  <c r="P937" i="10"/>
  <c r="P938" i="10"/>
  <c r="P939" i="10"/>
  <c r="P940" i="10"/>
  <c r="P941" i="10"/>
  <c r="P942" i="10"/>
  <c r="P943" i="10"/>
  <c r="P944" i="10"/>
  <c r="P945" i="10"/>
  <c r="P946" i="10"/>
  <c r="P947" i="10"/>
  <c r="P948" i="10"/>
  <c r="P949" i="10"/>
  <c r="P950" i="10"/>
  <c r="P951" i="10"/>
  <c r="P952" i="10"/>
  <c r="P953" i="10"/>
  <c r="P954" i="10"/>
  <c r="P955" i="10"/>
  <c r="P956" i="10"/>
  <c r="P957" i="10"/>
  <c r="P958" i="10"/>
  <c r="P959" i="10"/>
  <c r="P960" i="10"/>
  <c r="P961" i="10"/>
  <c r="P962" i="10"/>
  <c r="P963" i="10"/>
  <c r="P964" i="10"/>
  <c r="P965" i="10"/>
  <c r="P966" i="10"/>
  <c r="P967" i="10"/>
  <c r="P968" i="10"/>
  <c r="P969" i="10"/>
  <c r="P970" i="10"/>
  <c r="P971" i="10"/>
  <c r="P972" i="10"/>
  <c r="P973" i="10"/>
  <c r="P974" i="10"/>
  <c r="P975" i="10"/>
  <c r="P976" i="10"/>
  <c r="P977" i="10"/>
  <c r="P978" i="10"/>
  <c r="P979" i="10"/>
  <c r="P980" i="10"/>
  <c r="P981" i="10"/>
  <c r="P982" i="10"/>
  <c r="P983" i="10"/>
  <c r="P984" i="10"/>
  <c r="P985" i="10"/>
  <c r="P986" i="10"/>
  <c r="P987" i="10"/>
  <c r="P988" i="10"/>
  <c r="P989" i="10"/>
  <c r="P990" i="10"/>
  <c r="P991" i="10"/>
  <c r="P992" i="10"/>
  <c r="P993" i="10"/>
  <c r="P994" i="10"/>
  <c r="P995" i="10"/>
  <c r="P996" i="10"/>
  <c r="P997" i="10"/>
  <c r="P998" i="10"/>
  <c r="P999" i="10"/>
  <c r="P1000" i="10"/>
  <c r="P1001" i="10"/>
  <c r="P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77" i="10"/>
  <c r="O78" i="10"/>
  <c r="O79" i="10"/>
  <c r="O80" i="10"/>
  <c r="O81" i="10"/>
  <c r="O82" i="10"/>
  <c r="O83" i="10"/>
  <c r="O84" i="10"/>
  <c r="O85" i="10"/>
  <c r="O86" i="10"/>
  <c r="O87" i="10"/>
  <c r="O88" i="10"/>
  <c r="O89" i="10"/>
  <c r="O90" i="10"/>
  <c r="O91" i="10"/>
  <c r="O92" i="10"/>
  <c r="O93" i="10"/>
  <c r="O94" i="10"/>
  <c r="O95" i="10"/>
  <c r="O96" i="10"/>
  <c r="O97" i="10"/>
  <c r="O98" i="10"/>
  <c r="O99" i="10"/>
  <c r="O100" i="10"/>
  <c r="O101" i="10"/>
  <c r="O102" i="10"/>
  <c r="O103" i="10"/>
  <c r="O104" i="10"/>
  <c r="O105" i="10"/>
  <c r="O106" i="10"/>
  <c r="O107" i="10"/>
  <c r="O108" i="10"/>
  <c r="O109" i="10"/>
  <c r="O110" i="10"/>
  <c r="O111" i="10"/>
  <c r="O112" i="10"/>
  <c r="O113" i="10"/>
  <c r="O114" i="10"/>
  <c r="O115" i="10"/>
  <c r="O116" i="10"/>
  <c r="O117" i="10"/>
  <c r="O118" i="10"/>
  <c r="O119" i="10"/>
  <c r="O120" i="10"/>
  <c r="O121" i="10"/>
  <c r="O122" i="10"/>
  <c r="O123" i="10"/>
  <c r="O124" i="10"/>
  <c r="O125" i="10"/>
  <c r="O126" i="10"/>
  <c r="O127" i="10"/>
  <c r="O128" i="10"/>
  <c r="O129" i="10"/>
  <c r="O130" i="10"/>
  <c r="O131" i="10"/>
  <c r="O132" i="10"/>
  <c r="O133" i="10"/>
  <c r="O134" i="10"/>
  <c r="O135" i="10"/>
  <c r="O136" i="10"/>
  <c r="O137" i="10"/>
  <c r="O138" i="10"/>
  <c r="O139" i="10"/>
  <c r="O140" i="10"/>
  <c r="O141" i="10"/>
  <c r="O142" i="10"/>
  <c r="O143" i="10"/>
  <c r="O144" i="10"/>
  <c r="O145" i="10"/>
  <c r="O146" i="10"/>
  <c r="O147" i="10"/>
  <c r="O148" i="10"/>
  <c r="O149" i="10"/>
  <c r="O150" i="10"/>
  <c r="O151" i="10"/>
  <c r="O152" i="10"/>
  <c r="O153" i="10"/>
  <c r="O154" i="10"/>
  <c r="O155" i="10"/>
  <c r="O156" i="10"/>
  <c r="O157" i="10"/>
  <c r="O158" i="10"/>
  <c r="O159" i="10"/>
  <c r="O160" i="10"/>
  <c r="O161" i="10"/>
  <c r="O162" i="10"/>
  <c r="O163" i="10"/>
  <c r="O164" i="10"/>
  <c r="O165" i="10"/>
  <c r="O166" i="10"/>
  <c r="O167" i="10"/>
  <c r="O168" i="10"/>
  <c r="O169" i="10"/>
  <c r="O170" i="10"/>
  <c r="O171" i="10"/>
  <c r="O172" i="10"/>
  <c r="O173" i="10"/>
  <c r="O174" i="10"/>
  <c r="O175" i="10"/>
  <c r="O176" i="10"/>
  <c r="O177" i="10"/>
  <c r="O178" i="10"/>
  <c r="O179" i="10"/>
  <c r="O180" i="10"/>
  <c r="O181" i="10"/>
  <c r="O182" i="10"/>
  <c r="O183" i="10"/>
  <c r="O184" i="10"/>
  <c r="O185" i="10"/>
  <c r="O186" i="10"/>
  <c r="O187" i="10"/>
  <c r="O188" i="10"/>
  <c r="O189" i="10"/>
  <c r="O190" i="10"/>
  <c r="O191" i="10"/>
  <c r="O192" i="10"/>
  <c r="O193" i="10"/>
  <c r="O194" i="10"/>
  <c r="O195" i="10"/>
  <c r="O196" i="10"/>
  <c r="O197" i="10"/>
  <c r="O198" i="10"/>
  <c r="O199" i="10"/>
  <c r="O200" i="10"/>
  <c r="O201" i="10"/>
  <c r="O202" i="10"/>
  <c r="O203" i="10"/>
  <c r="O204" i="10"/>
  <c r="O205" i="10"/>
  <c r="O206" i="10"/>
  <c r="O207" i="10"/>
  <c r="O208" i="10"/>
  <c r="O209" i="10"/>
  <c r="O210" i="10"/>
  <c r="O211" i="10"/>
  <c r="O212" i="10"/>
  <c r="O213" i="10"/>
  <c r="O214" i="10"/>
  <c r="O215" i="10"/>
  <c r="O216" i="10"/>
  <c r="O217" i="10"/>
  <c r="O218" i="10"/>
  <c r="O219" i="10"/>
  <c r="O220" i="10"/>
  <c r="O221" i="10"/>
  <c r="O222" i="10"/>
  <c r="O223" i="10"/>
  <c r="O224" i="10"/>
  <c r="O225" i="10"/>
  <c r="O226" i="10"/>
  <c r="O227" i="10"/>
  <c r="O228" i="10"/>
  <c r="O229" i="10"/>
  <c r="O230" i="10"/>
  <c r="O231" i="10"/>
  <c r="O232" i="10"/>
  <c r="O233" i="10"/>
  <c r="O234" i="10"/>
  <c r="O235" i="10"/>
  <c r="O236" i="10"/>
  <c r="O237" i="10"/>
  <c r="O238" i="10"/>
  <c r="O239" i="10"/>
  <c r="O240" i="10"/>
  <c r="O241" i="10"/>
  <c r="O242" i="10"/>
  <c r="O243" i="10"/>
  <c r="O244" i="10"/>
  <c r="O245" i="10"/>
  <c r="O246" i="10"/>
  <c r="O247" i="10"/>
  <c r="O248" i="10"/>
  <c r="O249" i="10"/>
  <c r="O250" i="10"/>
  <c r="O251" i="10"/>
  <c r="O252" i="10"/>
  <c r="O253" i="10"/>
  <c r="O254" i="10"/>
  <c r="O255" i="10"/>
  <c r="O256" i="10"/>
  <c r="O257" i="10"/>
  <c r="O258" i="10"/>
  <c r="O259" i="10"/>
  <c r="O260" i="10"/>
  <c r="O261" i="10"/>
  <c r="O262" i="10"/>
  <c r="O263" i="10"/>
  <c r="O264" i="10"/>
  <c r="O265" i="10"/>
  <c r="O266" i="10"/>
  <c r="O267" i="10"/>
  <c r="O268" i="10"/>
  <c r="O269" i="10"/>
  <c r="O270" i="10"/>
  <c r="O271" i="10"/>
  <c r="O272" i="10"/>
  <c r="O273" i="10"/>
  <c r="O274" i="10"/>
  <c r="O275" i="10"/>
  <c r="O276" i="10"/>
  <c r="O277" i="10"/>
  <c r="O278" i="10"/>
  <c r="O279" i="10"/>
  <c r="O280" i="10"/>
  <c r="O281" i="10"/>
  <c r="O282" i="10"/>
  <c r="O283" i="10"/>
  <c r="O284" i="10"/>
  <c r="O285" i="10"/>
  <c r="O286" i="10"/>
  <c r="O287" i="10"/>
  <c r="O288" i="10"/>
  <c r="O289" i="10"/>
  <c r="O290" i="10"/>
  <c r="O291" i="10"/>
  <c r="O292" i="10"/>
  <c r="O293" i="10"/>
  <c r="O294" i="10"/>
  <c r="O295" i="10"/>
  <c r="O296" i="10"/>
  <c r="O297" i="10"/>
  <c r="O298" i="10"/>
  <c r="O299" i="10"/>
  <c r="O300" i="10"/>
  <c r="O301" i="10"/>
  <c r="O302" i="10"/>
  <c r="O303" i="10"/>
  <c r="O304" i="10"/>
  <c r="O305" i="10"/>
  <c r="O306" i="10"/>
  <c r="O307" i="10"/>
  <c r="O308" i="10"/>
  <c r="O309" i="10"/>
  <c r="O310" i="10"/>
  <c r="O311" i="10"/>
  <c r="O312" i="10"/>
  <c r="O313" i="10"/>
  <c r="O314" i="10"/>
  <c r="O315" i="10"/>
  <c r="O316" i="10"/>
  <c r="O317" i="10"/>
  <c r="O318" i="10"/>
  <c r="O319" i="10"/>
  <c r="O320" i="10"/>
  <c r="O321" i="10"/>
  <c r="O322" i="10"/>
  <c r="O323" i="10"/>
  <c r="O324" i="10"/>
  <c r="O325" i="10"/>
  <c r="O326" i="10"/>
  <c r="O327" i="10"/>
  <c r="O328" i="10"/>
  <c r="O329" i="10"/>
  <c r="O330" i="10"/>
  <c r="O331" i="10"/>
  <c r="O332" i="10"/>
  <c r="O333" i="10"/>
  <c r="O334" i="10"/>
  <c r="O335" i="10"/>
  <c r="O336" i="10"/>
  <c r="O337" i="10"/>
  <c r="O338" i="10"/>
  <c r="O339" i="10"/>
  <c r="O340" i="10"/>
  <c r="O341" i="10"/>
  <c r="O342" i="10"/>
  <c r="O343" i="10"/>
  <c r="O344" i="10"/>
  <c r="O345" i="10"/>
  <c r="O346" i="10"/>
  <c r="O347" i="10"/>
  <c r="O348" i="10"/>
  <c r="O349" i="10"/>
  <c r="O350" i="10"/>
  <c r="O351" i="10"/>
  <c r="O352" i="10"/>
  <c r="O353" i="10"/>
  <c r="O354" i="10"/>
  <c r="O355" i="10"/>
  <c r="O356" i="10"/>
  <c r="O357" i="10"/>
  <c r="O358" i="10"/>
  <c r="O359" i="10"/>
  <c r="O360" i="10"/>
  <c r="O361" i="10"/>
  <c r="O362" i="10"/>
  <c r="O363" i="10"/>
  <c r="O364" i="10"/>
  <c r="O365" i="10"/>
  <c r="O366" i="10"/>
  <c r="O367" i="10"/>
  <c r="O368" i="10"/>
  <c r="O369" i="10"/>
  <c r="O370" i="10"/>
  <c r="O371" i="10"/>
  <c r="O372" i="10"/>
  <c r="O373" i="10"/>
  <c r="O374" i="10"/>
  <c r="O375" i="10"/>
  <c r="O376" i="10"/>
  <c r="O377" i="10"/>
  <c r="O378" i="10"/>
  <c r="O379" i="10"/>
  <c r="O380" i="10"/>
  <c r="O381" i="10"/>
  <c r="O382" i="10"/>
  <c r="O383" i="10"/>
  <c r="O384" i="10"/>
  <c r="O385" i="10"/>
  <c r="O386" i="10"/>
  <c r="O387" i="10"/>
  <c r="O388" i="10"/>
  <c r="O389" i="10"/>
  <c r="O390" i="10"/>
  <c r="O391" i="10"/>
  <c r="O392" i="10"/>
  <c r="O393" i="10"/>
  <c r="O394" i="10"/>
  <c r="O395" i="10"/>
  <c r="O396" i="10"/>
  <c r="O397" i="10"/>
  <c r="O398" i="10"/>
  <c r="O399" i="10"/>
  <c r="O400" i="10"/>
  <c r="O401" i="10"/>
  <c r="O402" i="10"/>
  <c r="O403" i="10"/>
  <c r="O404" i="10"/>
  <c r="O405" i="10"/>
  <c r="O406" i="10"/>
  <c r="O407" i="10"/>
  <c r="O408" i="10"/>
  <c r="O409" i="10"/>
  <c r="O410" i="10"/>
  <c r="O411" i="10"/>
  <c r="O412" i="10"/>
  <c r="O413" i="10"/>
  <c r="O414" i="10"/>
  <c r="O415" i="10"/>
  <c r="O416" i="10"/>
  <c r="O417" i="10"/>
  <c r="O418" i="10"/>
  <c r="O419" i="10"/>
  <c r="O420" i="10"/>
  <c r="O421" i="10"/>
  <c r="O422" i="10"/>
  <c r="O423" i="10"/>
  <c r="O424" i="10"/>
  <c r="O425" i="10"/>
  <c r="O426" i="10"/>
  <c r="O427" i="10"/>
  <c r="O428" i="10"/>
  <c r="O429" i="10"/>
  <c r="O430" i="10"/>
  <c r="O431" i="10"/>
  <c r="O432" i="10"/>
  <c r="O433" i="10"/>
  <c r="O434" i="10"/>
  <c r="O435" i="10"/>
  <c r="O436" i="10"/>
  <c r="O437" i="10"/>
  <c r="O438" i="10"/>
  <c r="O439" i="10"/>
  <c r="O440" i="10"/>
  <c r="O441" i="10"/>
  <c r="O442" i="10"/>
  <c r="O443" i="10"/>
  <c r="O444" i="10"/>
  <c r="O445" i="10"/>
  <c r="O446" i="10"/>
  <c r="O447" i="10"/>
  <c r="O448" i="10"/>
  <c r="O449" i="10"/>
  <c r="O450" i="10"/>
  <c r="O451" i="10"/>
  <c r="O452" i="10"/>
  <c r="O453" i="10"/>
  <c r="O454" i="10"/>
  <c r="O455" i="10"/>
  <c r="O456" i="10"/>
  <c r="O457" i="10"/>
  <c r="O458" i="10"/>
  <c r="O459" i="10"/>
  <c r="O460" i="10"/>
  <c r="O461" i="10"/>
  <c r="O462" i="10"/>
  <c r="O463" i="10"/>
  <c r="O464" i="10"/>
  <c r="O465" i="10"/>
  <c r="O466" i="10"/>
  <c r="O467" i="10"/>
  <c r="O468" i="10"/>
  <c r="O469" i="10"/>
  <c r="O470" i="10"/>
  <c r="O471" i="10"/>
  <c r="O472" i="10"/>
  <c r="O473" i="10"/>
  <c r="O474" i="10"/>
  <c r="O475" i="10"/>
  <c r="O476" i="10"/>
  <c r="O477" i="10"/>
  <c r="O478" i="10"/>
  <c r="O479" i="10"/>
  <c r="O480" i="10"/>
  <c r="O481" i="10"/>
  <c r="O482" i="10"/>
  <c r="O483" i="10"/>
  <c r="O484" i="10"/>
  <c r="O485" i="10"/>
  <c r="O486" i="10"/>
  <c r="O487" i="10"/>
  <c r="O488" i="10"/>
  <c r="O489" i="10"/>
  <c r="O490" i="10"/>
  <c r="O491" i="10"/>
  <c r="O492" i="10"/>
  <c r="O493" i="10"/>
  <c r="O494" i="10"/>
  <c r="O495" i="10"/>
  <c r="O496" i="10"/>
  <c r="O497" i="10"/>
  <c r="O498" i="10"/>
  <c r="O499" i="10"/>
  <c r="O500" i="10"/>
  <c r="O501" i="10"/>
  <c r="O502" i="10"/>
  <c r="O503" i="10"/>
  <c r="O504" i="10"/>
  <c r="O505" i="10"/>
  <c r="O506" i="10"/>
  <c r="O507" i="10"/>
  <c r="O508" i="10"/>
  <c r="O509" i="10"/>
  <c r="O510" i="10"/>
  <c r="O511" i="10"/>
  <c r="O512" i="10"/>
  <c r="O513" i="10"/>
  <c r="O514" i="10"/>
  <c r="O515" i="10"/>
  <c r="O516" i="10"/>
  <c r="O517" i="10"/>
  <c r="O518" i="10"/>
  <c r="O519" i="10"/>
  <c r="O520" i="10"/>
  <c r="O521" i="10"/>
  <c r="O522" i="10"/>
  <c r="O523" i="10"/>
  <c r="O524" i="10"/>
  <c r="O525" i="10"/>
  <c r="O526" i="10"/>
  <c r="O527" i="10"/>
  <c r="O528" i="10"/>
  <c r="O529" i="10"/>
  <c r="O530" i="10"/>
  <c r="O531" i="10"/>
  <c r="O532" i="10"/>
  <c r="O533" i="10"/>
  <c r="O534" i="10"/>
  <c r="O535" i="10"/>
  <c r="O536" i="10"/>
  <c r="O537" i="10"/>
  <c r="O538" i="10"/>
  <c r="O539" i="10"/>
  <c r="O540" i="10"/>
  <c r="O541" i="10"/>
  <c r="O542" i="10"/>
  <c r="O543" i="10"/>
  <c r="O544" i="10"/>
  <c r="O545" i="10"/>
  <c r="O546" i="10"/>
  <c r="O547" i="10"/>
  <c r="O548" i="10"/>
  <c r="O549" i="10"/>
  <c r="O550" i="10"/>
  <c r="O551" i="10"/>
  <c r="O552" i="10"/>
  <c r="O553" i="10"/>
  <c r="O554" i="10"/>
  <c r="O555" i="10"/>
  <c r="O556" i="10"/>
  <c r="O557" i="10"/>
  <c r="O558" i="10"/>
  <c r="O559" i="10"/>
  <c r="O560" i="10"/>
  <c r="O561" i="10"/>
  <c r="O562" i="10"/>
  <c r="O563" i="10"/>
  <c r="O564" i="10"/>
  <c r="O565" i="10"/>
  <c r="O566" i="10"/>
  <c r="O567" i="10"/>
  <c r="O568" i="10"/>
  <c r="O569" i="10"/>
  <c r="O570" i="10"/>
  <c r="O571" i="10"/>
  <c r="O572" i="10"/>
  <c r="O573" i="10"/>
  <c r="O574" i="10"/>
  <c r="O575" i="10"/>
  <c r="O576" i="10"/>
  <c r="O577" i="10"/>
  <c r="O578" i="10"/>
  <c r="O579" i="10"/>
  <c r="O580" i="10"/>
  <c r="O581" i="10"/>
  <c r="O582" i="10"/>
  <c r="O583" i="10"/>
  <c r="O584" i="10"/>
  <c r="O585" i="10"/>
  <c r="O586" i="10"/>
  <c r="O587" i="10"/>
  <c r="O588" i="10"/>
  <c r="O589" i="10"/>
  <c r="O590" i="10"/>
  <c r="O591" i="10"/>
  <c r="O592" i="10"/>
  <c r="O593" i="10"/>
  <c r="O594" i="10"/>
  <c r="O595" i="10"/>
  <c r="O596" i="10"/>
  <c r="O597" i="10"/>
  <c r="O598" i="10"/>
  <c r="O599" i="10"/>
  <c r="O600" i="10"/>
  <c r="O601" i="10"/>
  <c r="O602" i="10"/>
  <c r="O603" i="10"/>
  <c r="O604" i="10"/>
  <c r="O605" i="10"/>
  <c r="O606" i="10"/>
  <c r="O607" i="10"/>
  <c r="O608" i="10"/>
  <c r="O609" i="10"/>
  <c r="O610" i="10"/>
  <c r="O611" i="10"/>
  <c r="O612" i="10"/>
  <c r="O613" i="10"/>
  <c r="O614" i="10"/>
  <c r="O615" i="10"/>
  <c r="O616" i="10"/>
  <c r="O617" i="10"/>
  <c r="O618" i="10"/>
  <c r="O619" i="10"/>
  <c r="O620" i="10"/>
  <c r="O621" i="10"/>
  <c r="O622" i="10"/>
  <c r="O623" i="10"/>
  <c r="O624" i="10"/>
  <c r="O625" i="10"/>
  <c r="O626" i="10"/>
  <c r="O627" i="10"/>
  <c r="O628" i="10"/>
  <c r="O629" i="10"/>
  <c r="O630" i="10"/>
  <c r="O631" i="10"/>
  <c r="O632" i="10"/>
  <c r="O633" i="10"/>
  <c r="O634" i="10"/>
  <c r="O635" i="10"/>
  <c r="O636" i="10"/>
  <c r="O637" i="10"/>
  <c r="O638" i="10"/>
  <c r="O639" i="10"/>
  <c r="O640" i="10"/>
  <c r="O641" i="10"/>
  <c r="O642" i="10"/>
  <c r="O643" i="10"/>
  <c r="O644" i="10"/>
  <c r="O645" i="10"/>
  <c r="O646" i="10"/>
  <c r="O647" i="10"/>
  <c r="O648" i="10"/>
  <c r="O649" i="10"/>
  <c r="O650" i="10"/>
  <c r="O651" i="10"/>
  <c r="O652" i="10"/>
  <c r="O653" i="10"/>
  <c r="O654" i="10"/>
  <c r="O655" i="10"/>
  <c r="O656" i="10"/>
  <c r="O657" i="10"/>
  <c r="O658" i="10"/>
  <c r="O659" i="10"/>
  <c r="O660" i="10"/>
  <c r="O661" i="10"/>
  <c r="O662" i="10"/>
  <c r="O663" i="10"/>
  <c r="O664" i="10"/>
  <c r="O665" i="10"/>
  <c r="O666" i="10"/>
  <c r="O667" i="10"/>
  <c r="O668" i="10"/>
  <c r="O669" i="10"/>
  <c r="O670" i="10"/>
  <c r="O671" i="10"/>
  <c r="O672" i="10"/>
  <c r="O673" i="10"/>
  <c r="O674" i="10"/>
  <c r="O675" i="10"/>
  <c r="O676" i="10"/>
  <c r="O677" i="10"/>
  <c r="O678" i="10"/>
  <c r="O679" i="10"/>
  <c r="O680" i="10"/>
  <c r="O681" i="10"/>
  <c r="O682" i="10"/>
  <c r="O683" i="10"/>
  <c r="O684" i="10"/>
  <c r="O685" i="10"/>
  <c r="O686" i="10"/>
  <c r="O687" i="10"/>
  <c r="O688" i="10"/>
  <c r="O689" i="10"/>
  <c r="O690" i="10"/>
  <c r="O691" i="10"/>
  <c r="O692" i="10"/>
  <c r="O693" i="10"/>
  <c r="O694" i="10"/>
  <c r="O695" i="10"/>
  <c r="O696" i="10"/>
  <c r="O697" i="10"/>
  <c r="O698" i="10"/>
  <c r="O699" i="10"/>
  <c r="O700" i="10"/>
  <c r="O701" i="10"/>
  <c r="O702" i="10"/>
  <c r="O703" i="10"/>
  <c r="O704" i="10"/>
  <c r="O705" i="10"/>
  <c r="O706" i="10"/>
  <c r="O707" i="10"/>
  <c r="O708" i="10"/>
  <c r="O709" i="10"/>
  <c r="O710" i="10"/>
  <c r="O711" i="10"/>
  <c r="O712" i="10"/>
  <c r="O713" i="10"/>
  <c r="O714" i="10"/>
  <c r="O715" i="10"/>
  <c r="O716" i="10"/>
  <c r="O717" i="10"/>
  <c r="O718" i="10"/>
  <c r="O719" i="10"/>
  <c r="O720" i="10"/>
  <c r="O721" i="10"/>
  <c r="O722" i="10"/>
  <c r="O723" i="10"/>
  <c r="O724" i="10"/>
  <c r="O725" i="10"/>
  <c r="O726" i="10"/>
  <c r="O727" i="10"/>
  <c r="O728" i="10"/>
  <c r="O729" i="10"/>
  <c r="O730" i="10"/>
  <c r="O731" i="10"/>
  <c r="O732" i="10"/>
  <c r="O733" i="10"/>
  <c r="O734" i="10"/>
  <c r="O735" i="10"/>
  <c r="O736" i="10"/>
  <c r="O737" i="10"/>
  <c r="O738" i="10"/>
  <c r="O739" i="10"/>
  <c r="O740" i="10"/>
  <c r="O741" i="10"/>
  <c r="O742" i="10"/>
  <c r="O743" i="10"/>
  <c r="O744" i="10"/>
  <c r="O745" i="10"/>
  <c r="O746" i="10"/>
  <c r="O747" i="10"/>
  <c r="O748" i="10"/>
  <c r="O749" i="10"/>
  <c r="O750" i="10"/>
  <c r="O751" i="10"/>
  <c r="O752" i="10"/>
  <c r="O753" i="10"/>
  <c r="O754" i="10"/>
  <c r="O755" i="10"/>
  <c r="O756" i="10"/>
  <c r="O757" i="10"/>
  <c r="O758" i="10"/>
  <c r="O759" i="10"/>
  <c r="O760" i="10"/>
  <c r="O761" i="10"/>
  <c r="O762" i="10"/>
  <c r="O763" i="10"/>
  <c r="O764" i="10"/>
  <c r="O765" i="10"/>
  <c r="O766" i="10"/>
  <c r="O767" i="10"/>
  <c r="O768" i="10"/>
  <c r="O769" i="10"/>
  <c r="O770" i="10"/>
  <c r="O771" i="10"/>
  <c r="O772" i="10"/>
  <c r="O773" i="10"/>
  <c r="O774" i="10"/>
  <c r="O775" i="10"/>
  <c r="O776" i="10"/>
  <c r="O777" i="10"/>
  <c r="O778" i="10"/>
  <c r="O779" i="10"/>
  <c r="O780" i="10"/>
  <c r="O781" i="10"/>
  <c r="O782" i="10"/>
  <c r="O783" i="10"/>
  <c r="O784" i="10"/>
  <c r="O785" i="10"/>
  <c r="O786" i="10"/>
  <c r="O787" i="10"/>
  <c r="O788" i="10"/>
  <c r="O789" i="10"/>
  <c r="O790" i="10"/>
  <c r="O791" i="10"/>
  <c r="O792" i="10"/>
  <c r="O793" i="10"/>
  <c r="O794" i="10"/>
  <c r="O795" i="10"/>
  <c r="O796" i="10"/>
  <c r="O797" i="10"/>
  <c r="O798" i="10"/>
  <c r="O799" i="10"/>
  <c r="O800" i="10"/>
  <c r="O801" i="10"/>
  <c r="O802" i="10"/>
  <c r="O803" i="10"/>
  <c r="O804" i="10"/>
  <c r="O805" i="10"/>
  <c r="O806" i="10"/>
  <c r="O807" i="10"/>
  <c r="O808" i="10"/>
  <c r="O809" i="10"/>
  <c r="O810" i="10"/>
  <c r="O811" i="10"/>
  <c r="O812" i="10"/>
  <c r="O813" i="10"/>
  <c r="O814" i="10"/>
  <c r="O815" i="10"/>
  <c r="O816" i="10"/>
  <c r="O817" i="10"/>
  <c r="O818" i="10"/>
  <c r="O819" i="10"/>
  <c r="O820" i="10"/>
  <c r="O821" i="10"/>
  <c r="O822" i="10"/>
  <c r="O823" i="10"/>
  <c r="O824" i="10"/>
  <c r="O825" i="10"/>
  <c r="O826" i="10"/>
  <c r="O827" i="10"/>
  <c r="O828" i="10"/>
  <c r="O829" i="10"/>
  <c r="O830" i="10"/>
  <c r="O831" i="10"/>
  <c r="O832" i="10"/>
  <c r="O833" i="10"/>
  <c r="O834" i="10"/>
  <c r="O835" i="10"/>
  <c r="O836" i="10"/>
  <c r="O837" i="10"/>
  <c r="O838" i="10"/>
  <c r="O839" i="10"/>
  <c r="O840" i="10"/>
  <c r="O841" i="10"/>
  <c r="O842" i="10"/>
  <c r="O843" i="10"/>
  <c r="O844" i="10"/>
  <c r="O845" i="10"/>
  <c r="O846" i="10"/>
  <c r="O847" i="10"/>
  <c r="O848" i="10"/>
  <c r="O849" i="10"/>
  <c r="O850" i="10"/>
  <c r="O851" i="10"/>
  <c r="O852" i="10"/>
  <c r="O853" i="10"/>
  <c r="O854" i="10"/>
  <c r="O855" i="10"/>
  <c r="O856" i="10"/>
  <c r="O857" i="10"/>
  <c r="O858" i="10"/>
  <c r="O859" i="10"/>
  <c r="O860" i="10"/>
  <c r="O861" i="10"/>
  <c r="O862" i="10"/>
  <c r="O863" i="10"/>
  <c r="O864" i="10"/>
  <c r="O865" i="10"/>
  <c r="O866" i="10"/>
  <c r="O867" i="10"/>
  <c r="O868" i="10"/>
  <c r="O869" i="10"/>
  <c r="O870" i="10"/>
  <c r="O871" i="10"/>
  <c r="O872" i="10"/>
  <c r="O873" i="10"/>
  <c r="O874" i="10"/>
  <c r="O875" i="10"/>
  <c r="O876" i="10"/>
  <c r="O877" i="10"/>
  <c r="O878" i="10"/>
  <c r="O879" i="10"/>
  <c r="O880" i="10"/>
  <c r="O881" i="10"/>
  <c r="O882" i="10"/>
  <c r="O883" i="10"/>
  <c r="O884" i="10"/>
  <c r="O885" i="10"/>
  <c r="O886" i="10"/>
  <c r="O887" i="10"/>
  <c r="O888" i="10"/>
  <c r="O889" i="10"/>
  <c r="O890" i="10"/>
  <c r="O891" i="10"/>
  <c r="O892" i="10"/>
  <c r="O893" i="10"/>
  <c r="O894" i="10"/>
  <c r="O895" i="10"/>
  <c r="O896" i="10"/>
  <c r="O897" i="10"/>
  <c r="O898" i="10"/>
  <c r="O899" i="10"/>
  <c r="O900" i="10"/>
  <c r="O901" i="10"/>
  <c r="O902" i="10"/>
  <c r="O903" i="10"/>
  <c r="O904" i="10"/>
  <c r="O905" i="10"/>
  <c r="O906" i="10"/>
  <c r="O907" i="10"/>
  <c r="O908" i="10"/>
  <c r="O909" i="10"/>
  <c r="O910" i="10"/>
  <c r="O911" i="10"/>
  <c r="O912" i="10"/>
  <c r="O913" i="10"/>
  <c r="O914" i="10"/>
  <c r="O915" i="10"/>
  <c r="O916" i="10"/>
  <c r="O917" i="10"/>
  <c r="O918" i="10"/>
  <c r="O919" i="10"/>
  <c r="O920" i="10"/>
  <c r="O921" i="10"/>
  <c r="O922" i="10"/>
  <c r="O923" i="10"/>
  <c r="O924" i="10"/>
  <c r="O925" i="10"/>
  <c r="O926" i="10"/>
  <c r="O927" i="10"/>
  <c r="O928" i="10"/>
  <c r="O929" i="10"/>
  <c r="O930" i="10"/>
  <c r="O931" i="10"/>
  <c r="O932" i="10"/>
  <c r="O933" i="10"/>
  <c r="O934" i="10"/>
  <c r="O935" i="10"/>
  <c r="O936" i="10"/>
  <c r="O937" i="10"/>
  <c r="O938" i="10"/>
  <c r="O939" i="10"/>
  <c r="O940" i="10"/>
  <c r="O941" i="10"/>
  <c r="O942" i="10"/>
  <c r="O943" i="10"/>
  <c r="O944" i="10"/>
  <c r="O945" i="10"/>
  <c r="O946" i="10"/>
  <c r="O947" i="10"/>
  <c r="O948" i="10"/>
  <c r="O949" i="10"/>
  <c r="O950" i="10"/>
  <c r="O951" i="10"/>
  <c r="O952" i="10"/>
  <c r="O953" i="10"/>
  <c r="O954" i="10"/>
  <c r="O955" i="10"/>
  <c r="O956" i="10"/>
  <c r="O957" i="10"/>
  <c r="O958" i="10"/>
  <c r="O959" i="10"/>
  <c r="O960" i="10"/>
  <c r="O961" i="10"/>
  <c r="O962" i="10"/>
  <c r="O963" i="10"/>
  <c r="O964" i="10"/>
  <c r="O965" i="10"/>
  <c r="O966" i="10"/>
  <c r="O967" i="10"/>
  <c r="O968" i="10"/>
  <c r="O969" i="10"/>
  <c r="O970" i="10"/>
  <c r="O971" i="10"/>
  <c r="O972" i="10"/>
  <c r="O973" i="10"/>
  <c r="O974" i="10"/>
  <c r="O975" i="10"/>
  <c r="O976" i="10"/>
  <c r="O977" i="10"/>
  <c r="O978" i="10"/>
  <c r="O979" i="10"/>
  <c r="O980" i="10"/>
  <c r="O981" i="10"/>
  <c r="O982" i="10"/>
  <c r="O983" i="10"/>
  <c r="O984" i="10"/>
  <c r="O985" i="10"/>
  <c r="O986" i="10"/>
  <c r="O987" i="10"/>
  <c r="O988" i="10"/>
  <c r="O989" i="10"/>
  <c r="O990" i="10"/>
  <c r="O991" i="10"/>
  <c r="O992" i="10"/>
  <c r="O993" i="10"/>
  <c r="O994" i="10"/>
  <c r="O995" i="10"/>
  <c r="O996" i="10"/>
  <c r="O997" i="10"/>
  <c r="O998" i="10"/>
  <c r="O999" i="10"/>
  <c r="O1000" i="10"/>
  <c r="O1001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88" i="10"/>
  <c r="N89" i="10"/>
  <c r="N90" i="10"/>
  <c r="N91" i="10"/>
  <c r="N92" i="10"/>
  <c r="N93" i="10"/>
  <c r="N94" i="10"/>
  <c r="N95" i="10"/>
  <c r="N96" i="10"/>
  <c r="N97" i="10"/>
  <c r="N98" i="10"/>
  <c r="N99" i="10"/>
  <c r="N100" i="10"/>
  <c r="N101" i="10"/>
  <c r="N102" i="10"/>
  <c r="N103" i="10"/>
  <c r="N104" i="10"/>
  <c r="N105" i="10"/>
  <c r="N106" i="10"/>
  <c r="N107" i="10"/>
  <c r="N108" i="10"/>
  <c r="N109" i="10"/>
  <c r="N110" i="10"/>
  <c r="N111" i="10"/>
  <c r="N112" i="10"/>
  <c r="N113" i="10"/>
  <c r="N114" i="10"/>
  <c r="N115" i="10"/>
  <c r="N116" i="10"/>
  <c r="N117" i="10"/>
  <c r="N118" i="10"/>
  <c r="N119" i="10"/>
  <c r="N120" i="10"/>
  <c r="N121" i="10"/>
  <c r="N122" i="10"/>
  <c r="N123" i="10"/>
  <c r="N124" i="10"/>
  <c r="N125" i="10"/>
  <c r="N126" i="10"/>
  <c r="N127" i="10"/>
  <c r="N128" i="10"/>
  <c r="N129" i="10"/>
  <c r="N130" i="10"/>
  <c r="N131" i="10"/>
  <c r="N132" i="10"/>
  <c r="N133" i="10"/>
  <c r="N134" i="10"/>
  <c r="N135" i="10"/>
  <c r="N136" i="10"/>
  <c r="N137" i="10"/>
  <c r="N138" i="10"/>
  <c r="N139" i="10"/>
  <c r="N140" i="10"/>
  <c r="N141" i="10"/>
  <c r="N142" i="10"/>
  <c r="N143" i="10"/>
  <c r="N144" i="10"/>
  <c r="N145" i="10"/>
  <c r="N146" i="10"/>
  <c r="N147" i="10"/>
  <c r="N148" i="10"/>
  <c r="N149" i="10"/>
  <c r="N150" i="10"/>
  <c r="N151" i="10"/>
  <c r="N152" i="10"/>
  <c r="N153" i="10"/>
  <c r="N154" i="10"/>
  <c r="N155" i="10"/>
  <c r="N156" i="10"/>
  <c r="N157" i="10"/>
  <c r="N158" i="10"/>
  <c r="N159" i="10"/>
  <c r="N160" i="10"/>
  <c r="N161" i="10"/>
  <c r="N162" i="10"/>
  <c r="N163" i="10"/>
  <c r="N164" i="10"/>
  <c r="N165" i="10"/>
  <c r="N166" i="10"/>
  <c r="N167" i="10"/>
  <c r="N168" i="10"/>
  <c r="N169" i="10"/>
  <c r="N170" i="10"/>
  <c r="N171" i="10"/>
  <c r="N172" i="10"/>
  <c r="N173" i="10"/>
  <c r="N174" i="10"/>
  <c r="N175" i="10"/>
  <c r="N176" i="10"/>
  <c r="N177" i="10"/>
  <c r="N178" i="10"/>
  <c r="N179" i="10"/>
  <c r="N180" i="10"/>
  <c r="N181" i="10"/>
  <c r="N182" i="10"/>
  <c r="N183" i="10"/>
  <c r="N184" i="10"/>
  <c r="N185" i="10"/>
  <c r="N186" i="10"/>
  <c r="N187" i="10"/>
  <c r="N188" i="10"/>
  <c r="N189" i="10"/>
  <c r="N190" i="10"/>
  <c r="N191" i="10"/>
  <c r="N192" i="10"/>
  <c r="N193" i="10"/>
  <c r="N194" i="10"/>
  <c r="N195" i="10"/>
  <c r="N196" i="10"/>
  <c r="N197" i="10"/>
  <c r="N198" i="10"/>
  <c r="N199" i="10"/>
  <c r="N200" i="10"/>
  <c r="N201" i="10"/>
  <c r="N202" i="10"/>
  <c r="N203" i="10"/>
  <c r="N204" i="10"/>
  <c r="N205" i="10"/>
  <c r="N206" i="10"/>
  <c r="N207" i="10"/>
  <c r="N208" i="10"/>
  <c r="N209" i="10"/>
  <c r="N210" i="10"/>
  <c r="N211" i="10"/>
  <c r="N212" i="10"/>
  <c r="N213" i="10"/>
  <c r="N214" i="10"/>
  <c r="N215" i="10"/>
  <c r="N216" i="10"/>
  <c r="N217" i="10"/>
  <c r="N218" i="10"/>
  <c r="N219" i="10"/>
  <c r="N220" i="10"/>
  <c r="N221" i="10"/>
  <c r="N222" i="10"/>
  <c r="N223" i="10"/>
  <c r="N224" i="10"/>
  <c r="N225" i="10"/>
  <c r="N226" i="10"/>
  <c r="N227" i="10"/>
  <c r="N228" i="10"/>
  <c r="N229" i="10"/>
  <c r="N230" i="10"/>
  <c r="N231" i="10"/>
  <c r="N232" i="10"/>
  <c r="N233" i="10"/>
  <c r="N234" i="10"/>
  <c r="N235" i="10"/>
  <c r="N236" i="10"/>
  <c r="N237" i="10"/>
  <c r="N238" i="10"/>
  <c r="N239" i="10"/>
  <c r="N240" i="10"/>
  <c r="N241" i="10"/>
  <c r="N242" i="10"/>
  <c r="N243" i="10"/>
  <c r="N244" i="10"/>
  <c r="N245" i="10"/>
  <c r="N246" i="10"/>
  <c r="N247" i="10"/>
  <c r="N248" i="10"/>
  <c r="N249" i="10"/>
  <c r="N250" i="10"/>
  <c r="N251" i="10"/>
  <c r="N252" i="10"/>
  <c r="N253" i="10"/>
  <c r="N254" i="10"/>
  <c r="N255" i="10"/>
  <c r="N256" i="10"/>
  <c r="N257" i="10"/>
  <c r="N258" i="10"/>
  <c r="N259" i="10"/>
  <c r="N260" i="10"/>
  <c r="N261" i="10"/>
  <c r="N262" i="10"/>
  <c r="N263" i="10"/>
  <c r="N264" i="10"/>
  <c r="N265" i="10"/>
  <c r="N266" i="10"/>
  <c r="N267" i="10"/>
  <c r="N268" i="10"/>
  <c r="N269" i="10"/>
  <c r="N270" i="10"/>
  <c r="N271" i="10"/>
  <c r="N272" i="10"/>
  <c r="N273" i="10"/>
  <c r="N274" i="10"/>
  <c r="N275" i="10"/>
  <c r="N276" i="10"/>
  <c r="N277" i="10"/>
  <c r="N278" i="10"/>
  <c r="N279" i="10"/>
  <c r="N280" i="10"/>
  <c r="N281" i="10"/>
  <c r="N282" i="10"/>
  <c r="N283" i="10"/>
  <c r="N284" i="10"/>
  <c r="N285" i="10"/>
  <c r="N286" i="10"/>
  <c r="N287" i="10"/>
  <c r="N288" i="10"/>
  <c r="N289" i="10"/>
  <c r="N290" i="10"/>
  <c r="N291" i="10"/>
  <c r="N292" i="10"/>
  <c r="N293" i="10"/>
  <c r="N294" i="10"/>
  <c r="N295" i="10"/>
  <c r="N296" i="10"/>
  <c r="N297" i="10"/>
  <c r="N298" i="10"/>
  <c r="N299" i="10"/>
  <c r="N300" i="10"/>
  <c r="N301" i="10"/>
  <c r="N302" i="10"/>
  <c r="N303" i="10"/>
  <c r="N304" i="10"/>
  <c r="N305" i="10"/>
  <c r="N306" i="10"/>
  <c r="N307" i="10"/>
  <c r="N308" i="10"/>
  <c r="N309" i="10"/>
  <c r="N310" i="10"/>
  <c r="N311" i="10"/>
  <c r="N312" i="10"/>
  <c r="N313" i="10"/>
  <c r="N314" i="10"/>
  <c r="N315" i="10"/>
  <c r="N316" i="10"/>
  <c r="N317" i="10"/>
  <c r="N318" i="10"/>
  <c r="N319" i="10"/>
  <c r="N320" i="10"/>
  <c r="N321" i="10"/>
  <c r="N322" i="10"/>
  <c r="N323" i="10"/>
  <c r="N324" i="10"/>
  <c r="N325" i="10"/>
  <c r="N326" i="10"/>
  <c r="N327" i="10"/>
  <c r="N328" i="10"/>
  <c r="N329" i="10"/>
  <c r="N330" i="10"/>
  <c r="N331" i="10"/>
  <c r="N332" i="10"/>
  <c r="N333" i="10"/>
  <c r="N334" i="10"/>
  <c r="N335" i="10"/>
  <c r="N336" i="10"/>
  <c r="N337" i="10"/>
  <c r="N338" i="10"/>
  <c r="N339" i="10"/>
  <c r="N340" i="10"/>
  <c r="N341" i="10"/>
  <c r="N342" i="10"/>
  <c r="N343" i="10"/>
  <c r="N344" i="10"/>
  <c r="N345" i="10"/>
  <c r="N346" i="10"/>
  <c r="N347" i="10"/>
  <c r="N348" i="10"/>
  <c r="N349" i="10"/>
  <c r="N350" i="10"/>
  <c r="N351" i="10"/>
  <c r="N352" i="10"/>
  <c r="N353" i="10"/>
  <c r="N354" i="10"/>
  <c r="N355" i="10"/>
  <c r="N356" i="10"/>
  <c r="N357" i="10"/>
  <c r="N358" i="10"/>
  <c r="N359" i="10"/>
  <c r="N360" i="10"/>
  <c r="N361" i="10"/>
  <c r="N362" i="10"/>
  <c r="N363" i="10"/>
  <c r="N364" i="10"/>
  <c r="N365" i="10"/>
  <c r="N366" i="10"/>
  <c r="N367" i="10"/>
  <c r="N368" i="10"/>
  <c r="N369" i="10"/>
  <c r="N370" i="10"/>
  <c r="N371" i="10"/>
  <c r="N372" i="10"/>
  <c r="N373" i="10"/>
  <c r="N374" i="10"/>
  <c r="N375" i="10"/>
  <c r="N376" i="10"/>
  <c r="N377" i="10"/>
  <c r="N378" i="10"/>
  <c r="N379" i="10"/>
  <c r="N380" i="10"/>
  <c r="N381" i="10"/>
  <c r="N382" i="10"/>
  <c r="N383" i="10"/>
  <c r="N384" i="10"/>
  <c r="N385" i="10"/>
  <c r="N386" i="10"/>
  <c r="N387" i="10"/>
  <c r="N388" i="10"/>
  <c r="N389" i="10"/>
  <c r="N390" i="10"/>
  <c r="N391" i="10"/>
  <c r="N392" i="10"/>
  <c r="N393" i="10"/>
  <c r="N394" i="10"/>
  <c r="N395" i="10"/>
  <c r="N396" i="10"/>
  <c r="N397" i="10"/>
  <c r="N398" i="10"/>
  <c r="N399" i="10"/>
  <c r="N400" i="10"/>
  <c r="N401" i="10"/>
  <c r="N402" i="10"/>
  <c r="N403" i="10"/>
  <c r="N404" i="10"/>
  <c r="N405" i="10"/>
  <c r="N406" i="10"/>
  <c r="N407" i="10"/>
  <c r="N408" i="10"/>
  <c r="N409" i="10"/>
  <c r="N410" i="10"/>
  <c r="N411" i="10"/>
  <c r="N412" i="10"/>
  <c r="N413" i="10"/>
  <c r="N414" i="10"/>
  <c r="N415" i="10"/>
  <c r="N416" i="10"/>
  <c r="N417" i="10"/>
  <c r="N418" i="10"/>
  <c r="N419" i="10"/>
  <c r="N420" i="10"/>
  <c r="N421" i="10"/>
  <c r="N422" i="10"/>
  <c r="N423" i="10"/>
  <c r="N424" i="10"/>
  <c r="N425" i="10"/>
  <c r="N426" i="10"/>
  <c r="N427" i="10"/>
  <c r="N428" i="10"/>
  <c r="N429" i="10"/>
  <c r="N430" i="10"/>
  <c r="N431" i="10"/>
  <c r="N432" i="10"/>
  <c r="N433" i="10"/>
  <c r="N434" i="10"/>
  <c r="N435" i="10"/>
  <c r="N436" i="10"/>
  <c r="N437" i="10"/>
  <c r="N438" i="10"/>
  <c r="N439" i="10"/>
  <c r="N440" i="10"/>
  <c r="N441" i="10"/>
  <c r="N442" i="10"/>
  <c r="N443" i="10"/>
  <c r="N444" i="10"/>
  <c r="N445" i="10"/>
  <c r="N446" i="10"/>
  <c r="N447" i="10"/>
  <c r="N448" i="10"/>
  <c r="N449" i="10"/>
  <c r="N450" i="10"/>
  <c r="N451" i="10"/>
  <c r="N452" i="10"/>
  <c r="N453" i="10"/>
  <c r="N454" i="10"/>
  <c r="N455" i="10"/>
  <c r="N456" i="10"/>
  <c r="N457" i="10"/>
  <c r="N458" i="10"/>
  <c r="N459" i="10"/>
  <c r="N460" i="10"/>
  <c r="N461" i="10"/>
  <c r="N462" i="10"/>
  <c r="N463" i="10"/>
  <c r="N464" i="10"/>
  <c r="N465" i="10"/>
  <c r="N466" i="10"/>
  <c r="N467" i="10"/>
  <c r="N468" i="10"/>
  <c r="N469" i="10"/>
  <c r="N470" i="10"/>
  <c r="N471" i="10"/>
  <c r="N472" i="10"/>
  <c r="N473" i="10"/>
  <c r="N474" i="10"/>
  <c r="N475" i="10"/>
  <c r="N476" i="10"/>
  <c r="N477" i="10"/>
  <c r="N478" i="10"/>
  <c r="N479" i="10"/>
  <c r="N480" i="10"/>
  <c r="N481" i="10"/>
  <c r="N482" i="10"/>
  <c r="N483" i="10"/>
  <c r="N484" i="10"/>
  <c r="N485" i="10"/>
  <c r="N486" i="10"/>
  <c r="N487" i="10"/>
  <c r="N488" i="10"/>
  <c r="N489" i="10"/>
  <c r="N490" i="10"/>
  <c r="N491" i="10"/>
  <c r="N492" i="10"/>
  <c r="N493" i="10"/>
  <c r="N494" i="10"/>
  <c r="N495" i="10"/>
  <c r="N496" i="10"/>
  <c r="N497" i="10"/>
  <c r="N498" i="10"/>
  <c r="N499" i="10"/>
  <c r="N500" i="10"/>
  <c r="N501" i="10"/>
  <c r="N502" i="10"/>
  <c r="N503" i="10"/>
  <c r="N504" i="10"/>
  <c r="N505" i="10"/>
  <c r="N506" i="10"/>
  <c r="N507" i="10"/>
  <c r="N508" i="10"/>
  <c r="N509" i="10"/>
  <c r="N510" i="10"/>
  <c r="N511" i="10"/>
  <c r="N512" i="10"/>
  <c r="N513" i="10"/>
  <c r="N514" i="10"/>
  <c r="N515" i="10"/>
  <c r="N516" i="10"/>
  <c r="N517" i="10"/>
  <c r="N518" i="10"/>
  <c r="N519" i="10"/>
  <c r="N520" i="10"/>
  <c r="N521" i="10"/>
  <c r="N522" i="10"/>
  <c r="N523" i="10"/>
  <c r="N524" i="10"/>
  <c r="N525" i="10"/>
  <c r="N526" i="10"/>
  <c r="N527" i="10"/>
  <c r="N528" i="10"/>
  <c r="N529" i="10"/>
  <c r="N530" i="10"/>
  <c r="N531" i="10"/>
  <c r="N532" i="10"/>
  <c r="N533" i="10"/>
  <c r="N534" i="10"/>
  <c r="N535" i="10"/>
  <c r="N536" i="10"/>
  <c r="N537" i="10"/>
  <c r="N538" i="10"/>
  <c r="N539" i="10"/>
  <c r="N540" i="10"/>
  <c r="N541" i="10"/>
  <c r="N542" i="10"/>
  <c r="N543" i="10"/>
  <c r="N544" i="10"/>
  <c r="N545" i="10"/>
  <c r="N546" i="10"/>
  <c r="N547" i="10"/>
  <c r="N548" i="10"/>
  <c r="N549" i="10"/>
  <c r="N550" i="10"/>
  <c r="N551" i="10"/>
  <c r="N552" i="10"/>
  <c r="N553" i="10"/>
  <c r="N554" i="10"/>
  <c r="N555" i="10"/>
  <c r="N556" i="10"/>
  <c r="N557" i="10"/>
  <c r="N558" i="10"/>
  <c r="N559" i="10"/>
  <c r="N560" i="10"/>
  <c r="N561" i="10"/>
  <c r="N562" i="10"/>
  <c r="N563" i="10"/>
  <c r="N564" i="10"/>
  <c r="N565" i="10"/>
  <c r="N566" i="10"/>
  <c r="N567" i="10"/>
  <c r="N568" i="10"/>
  <c r="N569" i="10"/>
  <c r="N570" i="10"/>
  <c r="N571" i="10"/>
  <c r="N572" i="10"/>
  <c r="N573" i="10"/>
  <c r="N574" i="10"/>
  <c r="N575" i="10"/>
  <c r="N576" i="10"/>
  <c r="N577" i="10"/>
  <c r="N578" i="10"/>
  <c r="N579" i="10"/>
  <c r="N580" i="10"/>
  <c r="N581" i="10"/>
  <c r="N582" i="10"/>
  <c r="N583" i="10"/>
  <c r="N584" i="10"/>
  <c r="N585" i="10"/>
  <c r="N586" i="10"/>
  <c r="N587" i="10"/>
  <c r="N588" i="10"/>
  <c r="N589" i="10"/>
  <c r="N590" i="10"/>
  <c r="N591" i="10"/>
  <c r="N592" i="10"/>
  <c r="N593" i="10"/>
  <c r="N594" i="10"/>
  <c r="N595" i="10"/>
  <c r="N596" i="10"/>
  <c r="N597" i="10"/>
  <c r="N598" i="10"/>
  <c r="N599" i="10"/>
  <c r="N600" i="10"/>
  <c r="N601" i="10"/>
  <c r="N602" i="10"/>
  <c r="N603" i="10"/>
  <c r="N604" i="10"/>
  <c r="N605" i="10"/>
  <c r="N606" i="10"/>
  <c r="N607" i="10"/>
  <c r="N608" i="10"/>
  <c r="N609" i="10"/>
  <c r="N610" i="10"/>
  <c r="N611" i="10"/>
  <c r="N612" i="10"/>
  <c r="N613" i="10"/>
  <c r="N614" i="10"/>
  <c r="N615" i="10"/>
  <c r="N616" i="10"/>
  <c r="N617" i="10"/>
  <c r="N618" i="10"/>
  <c r="N619" i="10"/>
  <c r="N620" i="10"/>
  <c r="N621" i="10"/>
  <c r="N622" i="10"/>
  <c r="N623" i="10"/>
  <c r="N624" i="10"/>
  <c r="N625" i="10"/>
  <c r="N626" i="10"/>
  <c r="N627" i="10"/>
  <c r="N628" i="10"/>
  <c r="N629" i="10"/>
  <c r="N630" i="10"/>
  <c r="N631" i="10"/>
  <c r="N632" i="10"/>
  <c r="N633" i="10"/>
  <c r="N634" i="10"/>
  <c r="N635" i="10"/>
  <c r="N636" i="10"/>
  <c r="N637" i="10"/>
  <c r="N638" i="10"/>
  <c r="N639" i="10"/>
  <c r="N640" i="10"/>
  <c r="N641" i="10"/>
  <c r="N642" i="10"/>
  <c r="N643" i="10"/>
  <c r="N644" i="10"/>
  <c r="N645" i="10"/>
  <c r="N646" i="10"/>
  <c r="N647" i="10"/>
  <c r="N648" i="10"/>
  <c r="N649" i="10"/>
  <c r="N650" i="10"/>
  <c r="N651" i="10"/>
  <c r="N652" i="10"/>
  <c r="N653" i="10"/>
  <c r="N654" i="10"/>
  <c r="N655" i="10"/>
  <c r="N656" i="10"/>
  <c r="N657" i="10"/>
  <c r="N658" i="10"/>
  <c r="N659" i="10"/>
  <c r="N660" i="10"/>
  <c r="N661" i="10"/>
  <c r="N662" i="10"/>
  <c r="N663" i="10"/>
  <c r="N664" i="10"/>
  <c r="N665" i="10"/>
  <c r="N666" i="10"/>
  <c r="N667" i="10"/>
  <c r="N668" i="10"/>
  <c r="N669" i="10"/>
  <c r="N670" i="10"/>
  <c r="N671" i="10"/>
  <c r="N672" i="10"/>
  <c r="N673" i="10"/>
  <c r="N674" i="10"/>
  <c r="N675" i="10"/>
  <c r="N676" i="10"/>
  <c r="N677" i="10"/>
  <c r="N678" i="10"/>
  <c r="N679" i="10"/>
  <c r="N680" i="10"/>
  <c r="N681" i="10"/>
  <c r="N682" i="10"/>
  <c r="N683" i="10"/>
  <c r="N684" i="10"/>
  <c r="N685" i="10"/>
  <c r="N686" i="10"/>
  <c r="N687" i="10"/>
  <c r="N688" i="10"/>
  <c r="N689" i="10"/>
  <c r="N690" i="10"/>
  <c r="N691" i="10"/>
  <c r="N692" i="10"/>
  <c r="N693" i="10"/>
  <c r="N694" i="10"/>
  <c r="N695" i="10"/>
  <c r="N696" i="10"/>
  <c r="N697" i="10"/>
  <c r="N698" i="10"/>
  <c r="N699" i="10"/>
  <c r="N700" i="10"/>
  <c r="N701" i="10"/>
  <c r="N702" i="10"/>
  <c r="N703" i="10"/>
  <c r="N704" i="10"/>
  <c r="N705" i="10"/>
  <c r="N706" i="10"/>
  <c r="N707" i="10"/>
  <c r="N708" i="10"/>
  <c r="N709" i="10"/>
  <c r="N710" i="10"/>
  <c r="N711" i="10"/>
  <c r="N712" i="10"/>
  <c r="N713" i="10"/>
  <c r="N714" i="10"/>
  <c r="N715" i="10"/>
  <c r="N716" i="10"/>
  <c r="N717" i="10"/>
  <c r="N718" i="10"/>
  <c r="N719" i="10"/>
  <c r="N720" i="10"/>
  <c r="N721" i="10"/>
  <c r="N722" i="10"/>
  <c r="N723" i="10"/>
  <c r="N724" i="10"/>
  <c r="N725" i="10"/>
  <c r="N726" i="10"/>
  <c r="N727" i="10"/>
  <c r="N728" i="10"/>
  <c r="N729" i="10"/>
  <c r="N730" i="10"/>
  <c r="N731" i="10"/>
  <c r="N732" i="10"/>
  <c r="N733" i="10"/>
  <c r="N734" i="10"/>
  <c r="N735" i="10"/>
  <c r="N736" i="10"/>
  <c r="N737" i="10"/>
  <c r="N738" i="10"/>
  <c r="N739" i="10"/>
  <c r="N740" i="10"/>
  <c r="N741" i="10"/>
  <c r="N742" i="10"/>
  <c r="N743" i="10"/>
  <c r="N744" i="10"/>
  <c r="N745" i="10"/>
  <c r="N746" i="10"/>
  <c r="N747" i="10"/>
  <c r="N748" i="10"/>
  <c r="N749" i="10"/>
  <c r="N750" i="10"/>
  <c r="N751" i="10"/>
  <c r="N752" i="10"/>
  <c r="N753" i="10"/>
  <c r="N754" i="10"/>
  <c r="N755" i="10"/>
  <c r="N756" i="10"/>
  <c r="N757" i="10"/>
  <c r="N758" i="10"/>
  <c r="N759" i="10"/>
  <c r="N760" i="10"/>
  <c r="N761" i="10"/>
  <c r="N762" i="10"/>
  <c r="N763" i="10"/>
  <c r="N764" i="10"/>
  <c r="N765" i="10"/>
  <c r="N766" i="10"/>
  <c r="N767" i="10"/>
  <c r="N768" i="10"/>
  <c r="N769" i="10"/>
  <c r="N770" i="10"/>
  <c r="N771" i="10"/>
  <c r="N772" i="10"/>
  <c r="N773" i="10"/>
  <c r="N774" i="10"/>
  <c r="N775" i="10"/>
  <c r="N776" i="10"/>
  <c r="N777" i="10"/>
  <c r="N778" i="10"/>
  <c r="N779" i="10"/>
  <c r="N780" i="10"/>
  <c r="N781" i="10"/>
  <c r="N782" i="10"/>
  <c r="N783" i="10"/>
  <c r="N784" i="10"/>
  <c r="N785" i="10"/>
  <c r="N786" i="10"/>
  <c r="N787" i="10"/>
  <c r="N788" i="10"/>
  <c r="N789" i="10"/>
  <c r="N790" i="10"/>
  <c r="N791" i="10"/>
  <c r="N792" i="10"/>
  <c r="N793" i="10"/>
  <c r="N794" i="10"/>
  <c r="N795" i="10"/>
  <c r="N796" i="10"/>
  <c r="N797" i="10"/>
  <c r="N798" i="10"/>
  <c r="N799" i="10"/>
  <c r="N800" i="10"/>
  <c r="N801" i="10"/>
  <c r="N802" i="10"/>
  <c r="N803" i="10"/>
  <c r="N804" i="10"/>
  <c r="N805" i="10"/>
  <c r="N806" i="10"/>
  <c r="N807" i="10"/>
  <c r="N808" i="10"/>
  <c r="N809" i="10"/>
  <c r="N810" i="10"/>
  <c r="N811" i="10"/>
  <c r="N812" i="10"/>
  <c r="N813" i="10"/>
  <c r="N814" i="10"/>
  <c r="N815" i="10"/>
  <c r="N816" i="10"/>
  <c r="N817" i="10"/>
  <c r="N818" i="10"/>
  <c r="N819" i="10"/>
  <c r="N820" i="10"/>
  <c r="N821" i="10"/>
  <c r="N822" i="10"/>
  <c r="N823" i="10"/>
  <c r="N824" i="10"/>
  <c r="N825" i="10"/>
  <c r="N826" i="10"/>
  <c r="N827" i="10"/>
  <c r="N828" i="10"/>
  <c r="N829" i="10"/>
  <c r="N830" i="10"/>
  <c r="N831" i="10"/>
  <c r="N832" i="10"/>
  <c r="N833" i="10"/>
  <c r="N834" i="10"/>
  <c r="N835" i="10"/>
  <c r="N836" i="10"/>
  <c r="N837" i="10"/>
  <c r="N838" i="10"/>
  <c r="N839" i="10"/>
  <c r="N840" i="10"/>
  <c r="N841" i="10"/>
  <c r="N842" i="10"/>
  <c r="N843" i="10"/>
  <c r="N844" i="10"/>
  <c r="N845" i="10"/>
  <c r="N846" i="10"/>
  <c r="N847" i="10"/>
  <c r="N848" i="10"/>
  <c r="N849" i="10"/>
  <c r="N850" i="10"/>
  <c r="N851" i="10"/>
  <c r="N852" i="10"/>
  <c r="N853" i="10"/>
  <c r="N854" i="10"/>
  <c r="N855" i="10"/>
  <c r="N856" i="10"/>
  <c r="N857" i="10"/>
  <c r="N858" i="10"/>
  <c r="N859" i="10"/>
  <c r="N860" i="10"/>
  <c r="N861" i="10"/>
  <c r="N862" i="10"/>
  <c r="N863" i="10"/>
  <c r="N864" i="10"/>
  <c r="N865" i="10"/>
  <c r="N866" i="10"/>
  <c r="N867" i="10"/>
  <c r="N868" i="10"/>
  <c r="N869" i="10"/>
  <c r="N870" i="10"/>
  <c r="N871" i="10"/>
  <c r="N872" i="10"/>
  <c r="N873" i="10"/>
  <c r="N874" i="10"/>
  <c r="N875" i="10"/>
  <c r="N876" i="10"/>
  <c r="N877" i="10"/>
  <c r="N878" i="10"/>
  <c r="N879" i="10"/>
  <c r="N880" i="10"/>
  <c r="N881" i="10"/>
  <c r="N882" i="10"/>
  <c r="N883" i="10"/>
  <c r="N884" i="10"/>
  <c r="N885" i="10"/>
  <c r="N886" i="10"/>
  <c r="N887" i="10"/>
  <c r="N888" i="10"/>
  <c r="N889" i="10"/>
  <c r="N890" i="10"/>
  <c r="N891" i="10"/>
  <c r="N892" i="10"/>
  <c r="N893" i="10"/>
  <c r="N894" i="10"/>
  <c r="N895" i="10"/>
  <c r="N896" i="10"/>
  <c r="N897" i="10"/>
  <c r="N898" i="10"/>
  <c r="N899" i="10"/>
  <c r="N900" i="10"/>
  <c r="N901" i="10"/>
  <c r="N902" i="10"/>
  <c r="N903" i="10"/>
  <c r="N904" i="10"/>
  <c r="N905" i="10"/>
  <c r="N906" i="10"/>
  <c r="N907" i="10"/>
  <c r="N908" i="10"/>
  <c r="N909" i="10"/>
  <c r="N910" i="10"/>
  <c r="N911" i="10"/>
  <c r="N912" i="10"/>
  <c r="N913" i="10"/>
  <c r="N914" i="10"/>
  <c r="N915" i="10"/>
  <c r="N916" i="10"/>
  <c r="N917" i="10"/>
  <c r="N918" i="10"/>
  <c r="N919" i="10"/>
  <c r="N920" i="10"/>
  <c r="N921" i="10"/>
  <c r="N922" i="10"/>
  <c r="N923" i="10"/>
  <c r="N924" i="10"/>
  <c r="N925" i="10"/>
  <c r="N926" i="10"/>
  <c r="N927" i="10"/>
  <c r="N928" i="10"/>
  <c r="N929" i="10"/>
  <c r="N930" i="10"/>
  <c r="N931" i="10"/>
  <c r="N932" i="10"/>
  <c r="N933" i="10"/>
  <c r="N934" i="10"/>
  <c r="N935" i="10"/>
  <c r="N936" i="10"/>
  <c r="N937" i="10"/>
  <c r="N938" i="10"/>
  <c r="N939" i="10"/>
  <c r="N940" i="10"/>
  <c r="N941" i="10"/>
  <c r="N942" i="10"/>
  <c r="N943" i="10"/>
  <c r="N944" i="10"/>
  <c r="N945" i="10"/>
  <c r="N946" i="10"/>
  <c r="N947" i="10"/>
  <c r="N948" i="10"/>
  <c r="N949" i="10"/>
  <c r="N950" i="10"/>
  <c r="N951" i="10"/>
  <c r="N952" i="10"/>
  <c r="N953" i="10"/>
  <c r="N954" i="10"/>
  <c r="N955" i="10"/>
  <c r="N956" i="10"/>
  <c r="N957" i="10"/>
  <c r="N958" i="10"/>
  <c r="N959" i="10"/>
  <c r="N960" i="10"/>
  <c r="N961" i="10"/>
  <c r="N962" i="10"/>
  <c r="N963" i="10"/>
  <c r="N964" i="10"/>
  <c r="N965" i="10"/>
  <c r="N966" i="10"/>
  <c r="N967" i="10"/>
  <c r="N968" i="10"/>
  <c r="N969" i="10"/>
  <c r="N970" i="10"/>
  <c r="N971" i="10"/>
  <c r="N972" i="10"/>
  <c r="N973" i="10"/>
  <c r="N974" i="10"/>
  <c r="N975" i="10"/>
  <c r="N976" i="10"/>
  <c r="N977" i="10"/>
  <c r="N978" i="10"/>
  <c r="N979" i="10"/>
  <c r="N980" i="10"/>
  <c r="N981" i="10"/>
  <c r="N982" i="10"/>
  <c r="N983" i="10"/>
  <c r="N984" i="10"/>
  <c r="N985" i="10"/>
  <c r="N986" i="10"/>
  <c r="N987" i="10"/>
  <c r="N988" i="10"/>
  <c r="N989" i="10"/>
  <c r="N990" i="10"/>
  <c r="N991" i="10"/>
  <c r="N992" i="10"/>
  <c r="N993" i="10"/>
  <c r="N994" i="10"/>
  <c r="N995" i="10"/>
  <c r="N996" i="10"/>
  <c r="N997" i="10"/>
  <c r="N998" i="10"/>
  <c r="N999" i="10"/>
  <c r="N1000" i="10"/>
  <c r="N1001" i="10"/>
  <c r="N2" i="10"/>
  <c r="G73" i="9"/>
  <c r="G74" i="9"/>
  <c r="G75" i="9"/>
  <c r="G76" i="9"/>
  <c r="G77" i="9"/>
  <c r="G78" i="9"/>
  <c r="G79" i="9"/>
  <c r="F79" i="9"/>
  <c r="F78" i="9"/>
  <c r="F77" i="9"/>
  <c r="F76" i="9"/>
  <c r="F75" i="9"/>
  <c r="F74" i="9"/>
  <c r="F73" i="9"/>
  <c r="G60" i="9"/>
  <c r="G64" i="9"/>
  <c r="D43" i="9"/>
  <c r="D44" i="9"/>
  <c r="D45" i="9"/>
  <c r="D46" i="9"/>
  <c r="D47" i="9"/>
  <c r="D48" i="9"/>
  <c r="D49" i="9"/>
  <c r="D50" i="9"/>
  <c r="D51" i="9"/>
  <c r="D42" i="9"/>
  <c r="D27" i="9"/>
  <c r="D28" i="9"/>
  <c r="D29" i="9"/>
  <c r="D30" i="9"/>
  <c r="D31" i="9"/>
  <c r="D32" i="9"/>
  <c r="D33" i="9"/>
  <c r="D34" i="9"/>
  <c r="D35" i="9"/>
  <c r="D26" i="9"/>
  <c r="C27" i="9"/>
  <c r="C28" i="9"/>
  <c r="C29" i="9"/>
  <c r="C30" i="9"/>
  <c r="C31" i="9"/>
  <c r="C32" i="9"/>
  <c r="C33" i="9"/>
  <c r="C34" i="9"/>
  <c r="C35" i="9"/>
  <c r="C26" i="9"/>
  <c r="K10" i="9"/>
  <c r="K11" i="9"/>
  <c r="K12" i="9"/>
  <c r="K13" i="9"/>
  <c r="K14" i="9"/>
  <c r="K15" i="9"/>
  <c r="K9" i="9"/>
  <c r="J10" i="9"/>
  <c r="J11" i="9"/>
  <c r="J12" i="9"/>
  <c r="J13" i="9"/>
  <c r="J14" i="9"/>
  <c r="J15" i="9"/>
  <c r="J9" i="9"/>
  <c r="I11" i="9"/>
  <c r="I15" i="9"/>
  <c r="C12" i="8"/>
  <c r="C13" i="8"/>
  <c r="C14" i="8"/>
  <c r="C15" i="8"/>
  <c r="C16" i="8"/>
  <c r="C17" i="8"/>
  <c r="C18" i="8"/>
  <c r="C19" i="8"/>
  <c r="C20" i="8"/>
  <c r="C11" i="8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684" i="7"/>
  <c r="A685" i="7"/>
  <c r="A686" i="7"/>
  <c r="A687" i="7"/>
  <c r="A688" i="7"/>
  <c r="A689" i="7"/>
  <c r="A690" i="7"/>
  <c r="A691" i="7"/>
  <c r="A692" i="7"/>
  <c r="A693" i="7"/>
  <c r="A694" i="7"/>
  <c r="A695" i="7"/>
  <c r="A696" i="7"/>
  <c r="A697" i="7"/>
  <c r="A698" i="7"/>
  <c r="A699" i="7"/>
  <c r="A700" i="7"/>
  <c r="A701" i="7"/>
  <c r="A702" i="7"/>
  <c r="A703" i="7"/>
  <c r="A704" i="7"/>
  <c r="A705" i="7"/>
  <c r="A706" i="7"/>
  <c r="A707" i="7"/>
  <c r="A708" i="7"/>
  <c r="A709" i="7"/>
  <c r="A710" i="7"/>
  <c r="A711" i="7"/>
  <c r="A712" i="7"/>
  <c r="A713" i="7"/>
  <c r="A714" i="7"/>
  <c r="A715" i="7"/>
  <c r="A716" i="7"/>
  <c r="A717" i="7"/>
  <c r="A718" i="7"/>
  <c r="A719" i="7"/>
  <c r="A720" i="7"/>
  <c r="A721" i="7"/>
  <c r="A722" i="7"/>
  <c r="A723" i="7"/>
  <c r="A724" i="7"/>
  <c r="A725" i="7"/>
  <c r="A726" i="7"/>
  <c r="A727" i="7"/>
  <c r="A728" i="7"/>
  <c r="A729" i="7"/>
  <c r="A730" i="7"/>
  <c r="A731" i="7"/>
  <c r="A732" i="7"/>
  <c r="A733" i="7"/>
  <c r="A734" i="7"/>
  <c r="A735" i="7"/>
  <c r="A736" i="7"/>
  <c r="A737" i="7"/>
  <c r="A738" i="7"/>
  <c r="A739" i="7"/>
  <c r="A740" i="7"/>
  <c r="A741" i="7"/>
  <c r="A742" i="7"/>
  <c r="A743" i="7"/>
  <c r="A744" i="7"/>
  <c r="A745" i="7"/>
  <c r="A746" i="7"/>
  <c r="A747" i="7"/>
  <c r="A748" i="7"/>
  <c r="A749" i="7"/>
  <c r="A750" i="7"/>
  <c r="A751" i="7"/>
  <c r="A752" i="7"/>
  <c r="A753" i="7"/>
  <c r="A754" i="7"/>
  <c r="A755" i="7"/>
  <c r="A756" i="7"/>
  <c r="A757" i="7"/>
  <c r="A758" i="7"/>
  <c r="A759" i="7"/>
  <c r="A760" i="7"/>
  <c r="A761" i="7"/>
  <c r="A762" i="7"/>
  <c r="A763" i="7"/>
  <c r="A764" i="7"/>
  <c r="A765" i="7"/>
  <c r="A766" i="7"/>
  <c r="A767" i="7"/>
  <c r="A768" i="7"/>
  <c r="A769" i="7"/>
  <c r="A770" i="7"/>
  <c r="A771" i="7"/>
  <c r="A772" i="7"/>
  <c r="A773" i="7"/>
  <c r="A774" i="7"/>
  <c r="A775" i="7"/>
  <c r="A776" i="7"/>
  <c r="A777" i="7"/>
  <c r="A778" i="7"/>
  <c r="A779" i="7"/>
  <c r="A780" i="7"/>
  <c r="A781" i="7"/>
  <c r="A782" i="7"/>
  <c r="A783" i="7"/>
  <c r="A784" i="7"/>
  <c r="A785" i="7"/>
  <c r="A786" i="7"/>
  <c r="A787" i="7"/>
  <c r="A788" i="7"/>
  <c r="A789" i="7"/>
  <c r="A790" i="7"/>
  <c r="A791" i="7"/>
  <c r="A792" i="7"/>
  <c r="A793" i="7"/>
  <c r="A794" i="7"/>
  <c r="A795" i="7"/>
  <c r="A796" i="7"/>
  <c r="A797" i="7"/>
  <c r="A798" i="7"/>
  <c r="A799" i="7"/>
  <c r="A800" i="7"/>
  <c r="A801" i="7"/>
  <c r="A802" i="7"/>
  <c r="A803" i="7"/>
  <c r="A804" i="7"/>
  <c r="A805" i="7"/>
  <c r="A806" i="7"/>
  <c r="A807" i="7"/>
  <c r="A808" i="7"/>
  <c r="A809" i="7"/>
  <c r="A810" i="7"/>
  <c r="A811" i="7"/>
  <c r="A812" i="7"/>
  <c r="A813" i="7"/>
  <c r="A814" i="7"/>
  <c r="A815" i="7"/>
  <c r="A816" i="7"/>
  <c r="A817" i="7"/>
  <c r="A818" i="7"/>
  <c r="A819" i="7"/>
  <c r="A820" i="7"/>
  <c r="A821" i="7"/>
  <c r="A822" i="7"/>
  <c r="A823" i="7"/>
  <c r="A824" i="7"/>
  <c r="A825" i="7"/>
  <c r="A826" i="7"/>
  <c r="A827" i="7"/>
  <c r="A828" i="7"/>
  <c r="A829" i="7"/>
  <c r="A830" i="7"/>
  <c r="A831" i="7"/>
  <c r="A832" i="7"/>
  <c r="A833" i="7"/>
  <c r="A834" i="7"/>
  <c r="A835" i="7"/>
  <c r="A836" i="7"/>
  <c r="A837" i="7"/>
  <c r="A838" i="7"/>
  <c r="A839" i="7"/>
  <c r="A840" i="7"/>
  <c r="A841" i="7"/>
  <c r="A842" i="7"/>
  <c r="A843" i="7"/>
  <c r="A844" i="7"/>
  <c r="A845" i="7"/>
  <c r="A846" i="7"/>
  <c r="A847" i="7"/>
  <c r="A848" i="7"/>
  <c r="A849" i="7"/>
  <c r="A850" i="7"/>
  <c r="A851" i="7"/>
  <c r="A852" i="7"/>
  <c r="A853" i="7"/>
  <c r="A854" i="7"/>
  <c r="A855" i="7"/>
  <c r="A856" i="7"/>
  <c r="A857" i="7"/>
  <c r="A858" i="7"/>
  <c r="A859" i="7"/>
  <c r="A860" i="7"/>
  <c r="A861" i="7"/>
  <c r="A862" i="7"/>
  <c r="A863" i="7"/>
  <c r="A864" i="7"/>
  <c r="A865" i="7"/>
  <c r="A866" i="7"/>
  <c r="A867" i="7"/>
  <c r="A868" i="7"/>
  <c r="A869" i="7"/>
  <c r="A870" i="7"/>
  <c r="A871" i="7"/>
  <c r="A872" i="7"/>
  <c r="A873" i="7"/>
  <c r="A874" i="7"/>
  <c r="A875" i="7"/>
  <c r="A876" i="7"/>
  <c r="A877" i="7"/>
  <c r="A878" i="7"/>
  <c r="A879" i="7"/>
  <c r="A880" i="7"/>
  <c r="A881" i="7"/>
  <c r="A882" i="7"/>
  <c r="A883" i="7"/>
  <c r="A884" i="7"/>
  <c r="A885" i="7"/>
  <c r="A886" i="7"/>
  <c r="A887" i="7"/>
  <c r="A888" i="7"/>
  <c r="A889" i="7"/>
  <c r="A890" i="7"/>
  <c r="A891" i="7"/>
  <c r="A892" i="7"/>
  <c r="A893" i="7"/>
  <c r="A894" i="7"/>
  <c r="A895" i="7"/>
  <c r="A896" i="7"/>
  <c r="A897" i="7"/>
  <c r="A898" i="7"/>
  <c r="A899" i="7"/>
  <c r="A900" i="7"/>
  <c r="A901" i="7"/>
  <c r="A902" i="7"/>
  <c r="A903" i="7"/>
  <c r="A904" i="7"/>
  <c r="A905" i="7"/>
  <c r="A906" i="7"/>
  <c r="A907" i="7"/>
  <c r="A908" i="7"/>
  <c r="A909" i="7"/>
  <c r="A910" i="7"/>
  <c r="A911" i="7"/>
  <c r="A912" i="7"/>
  <c r="A913" i="7"/>
  <c r="A914" i="7"/>
  <c r="A915" i="7"/>
  <c r="A916" i="7"/>
  <c r="A917" i="7"/>
  <c r="A918" i="7"/>
  <c r="A919" i="7"/>
  <c r="A920" i="7"/>
  <c r="A921" i="7"/>
  <c r="A922" i="7"/>
  <c r="A923" i="7"/>
  <c r="A924" i="7"/>
  <c r="A925" i="7"/>
  <c r="A926" i="7"/>
  <c r="A927" i="7"/>
  <c r="A928" i="7"/>
  <c r="A929" i="7"/>
  <c r="A930" i="7"/>
  <c r="A931" i="7"/>
  <c r="A932" i="7"/>
  <c r="A933" i="7"/>
  <c r="A934" i="7"/>
  <c r="A935" i="7"/>
  <c r="A936" i="7"/>
  <c r="A937" i="7"/>
  <c r="A938" i="7"/>
  <c r="A939" i="7"/>
  <c r="A940" i="7"/>
  <c r="A941" i="7"/>
  <c r="A942" i="7"/>
  <c r="A943" i="7"/>
  <c r="A944" i="7"/>
  <c r="A945" i="7"/>
  <c r="A946" i="7"/>
  <c r="A947" i="7"/>
  <c r="A948" i="7"/>
  <c r="A949" i="7"/>
  <c r="A950" i="7"/>
  <c r="A951" i="7"/>
  <c r="A952" i="7"/>
  <c r="A953" i="7"/>
  <c r="A954" i="7"/>
  <c r="A955" i="7"/>
  <c r="A956" i="7"/>
  <c r="A957" i="7"/>
  <c r="A958" i="7"/>
  <c r="A959" i="7"/>
  <c r="A960" i="7"/>
  <c r="A961" i="7"/>
  <c r="A962" i="7"/>
  <c r="A963" i="7"/>
  <c r="A964" i="7"/>
  <c r="A965" i="7"/>
  <c r="A966" i="7"/>
  <c r="A967" i="7"/>
  <c r="A968" i="7"/>
  <c r="A969" i="7"/>
  <c r="A970" i="7"/>
  <c r="A971" i="7"/>
  <c r="A972" i="7"/>
  <c r="A973" i="7"/>
  <c r="A974" i="7"/>
  <c r="A975" i="7"/>
  <c r="A976" i="7"/>
  <c r="A977" i="7"/>
  <c r="A978" i="7"/>
  <c r="A979" i="7"/>
  <c r="A980" i="7"/>
  <c r="A981" i="7"/>
  <c r="A982" i="7"/>
  <c r="A983" i="7"/>
  <c r="A984" i="7"/>
  <c r="A985" i="7"/>
  <c r="A986" i="7"/>
  <c r="A987" i="7"/>
  <c r="A988" i="7"/>
  <c r="A989" i="7"/>
  <c r="A990" i="7"/>
  <c r="A991" i="7"/>
  <c r="A992" i="7"/>
  <c r="A993" i="7"/>
  <c r="A994" i="7"/>
  <c r="A995" i="7"/>
  <c r="A996" i="7"/>
  <c r="A997" i="7"/>
  <c r="A998" i="7"/>
  <c r="A999" i="7"/>
  <c r="A1000" i="7"/>
  <c r="A1001" i="7"/>
  <c r="A2" i="7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2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2" i="6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2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2" i="5"/>
  <c r="G4" i="4"/>
  <c r="G5" i="4"/>
  <c r="G6" i="4"/>
  <c r="G7" i="4"/>
  <c r="G8" i="4"/>
  <c r="G9" i="4"/>
  <c r="G10" i="4"/>
  <c r="G11" i="4"/>
  <c r="G12" i="4"/>
  <c r="G3" i="4"/>
  <c r="F5" i="4"/>
  <c r="F4" i="4"/>
  <c r="F6" i="4"/>
  <c r="F7" i="4"/>
  <c r="F8" i="4"/>
  <c r="F9" i="4"/>
  <c r="F10" i="4"/>
  <c r="F11" i="4"/>
  <c r="F12" i="4"/>
  <c r="F3" i="4"/>
  <c r="D381" i="14"/>
  <c r="D380" i="14"/>
  <c r="D379" i="14"/>
  <c r="D378" i="14"/>
  <c r="D377" i="14"/>
  <c r="D376" i="14"/>
  <c r="D375" i="14"/>
  <c r="D374" i="14"/>
  <c r="D373" i="14"/>
  <c r="D372" i="14"/>
  <c r="D371" i="14"/>
  <c r="D370" i="14"/>
  <c r="D369" i="14"/>
  <c r="D368" i="14"/>
  <c r="D367" i="14"/>
  <c r="D366" i="14"/>
  <c r="D365" i="14"/>
  <c r="D364" i="14"/>
  <c r="D363" i="14"/>
  <c r="D362" i="14"/>
  <c r="D361" i="14"/>
  <c r="D360" i="14"/>
  <c r="D359" i="14"/>
  <c r="D358" i="14"/>
  <c r="D357" i="14"/>
  <c r="D356" i="14"/>
  <c r="D355" i="14"/>
  <c r="D354" i="14"/>
  <c r="D353" i="14"/>
  <c r="D352" i="14"/>
  <c r="D351" i="14"/>
  <c r="D350" i="14"/>
  <c r="D349" i="14"/>
  <c r="D348" i="14"/>
  <c r="D347" i="14"/>
  <c r="D346" i="14"/>
  <c r="D345" i="14"/>
  <c r="D344" i="14"/>
  <c r="D343" i="14"/>
  <c r="D342" i="14"/>
  <c r="D341" i="14"/>
  <c r="D340" i="14"/>
  <c r="D339" i="14"/>
  <c r="D338" i="14"/>
  <c r="D337" i="14"/>
  <c r="D336" i="14"/>
  <c r="D335" i="14"/>
  <c r="D334" i="14"/>
  <c r="D333" i="14"/>
  <c r="D332" i="14"/>
  <c r="D331" i="14"/>
  <c r="D330" i="14"/>
  <c r="D329" i="14"/>
  <c r="D328" i="14"/>
  <c r="D327" i="14"/>
  <c r="D326" i="14"/>
  <c r="D325" i="14"/>
  <c r="D324" i="14"/>
  <c r="D323" i="14"/>
  <c r="D322" i="14"/>
  <c r="D321" i="14"/>
  <c r="D320" i="14"/>
  <c r="D319" i="14"/>
  <c r="D318" i="14"/>
  <c r="D317" i="14"/>
  <c r="D316" i="14"/>
  <c r="D315" i="14"/>
  <c r="D314" i="14"/>
  <c r="D313" i="14"/>
  <c r="D312" i="14"/>
  <c r="D311" i="14"/>
  <c r="D310" i="14"/>
  <c r="D309" i="14"/>
  <c r="D308" i="14"/>
  <c r="D307" i="14"/>
  <c r="D306" i="14"/>
  <c r="D305" i="14"/>
  <c r="D304" i="14"/>
  <c r="D303" i="14"/>
  <c r="D302" i="14"/>
  <c r="D301" i="14"/>
  <c r="D300" i="14"/>
  <c r="D299" i="14"/>
  <c r="D298" i="14"/>
  <c r="D297" i="14"/>
  <c r="D296" i="14"/>
  <c r="D295" i="14"/>
  <c r="D294" i="14"/>
  <c r="D293" i="14"/>
  <c r="D292" i="14"/>
  <c r="D291" i="14"/>
  <c r="D290" i="14"/>
  <c r="D289" i="14"/>
  <c r="D288" i="14"/>
  <c r="D287" i="14"/>
  <c r="D286" i="14"/>
  <c r="D285" i="14"/>
  <c r="D284" i="14"/>
  <c r="D283" i="14"/>
  <c r="D282" i="14"/>
  <c r="D281" i="14"/>
  <c r="D280" i="14"/>
  <c r="D279" i="14"/>
  <c r="D278" i="14"/>
  <c r="D277" i="14"/>
  <c r="D276" i="14"/>
  <c r="D275" i="14"/>
  <c r="D274" i="14"/>
  <c r="D273" i="14"/>
  <c r="D272" i="14"/>
  <c r="D271" i="14"/>
  <c r="D270" i="14"/>
  <c r="D269" i="14"/>
  <c r="D268" i="14"/>
  <c r="D267" i="14"/>
  <c r="D266" i="14"/>
  <c r="D265" i="14"/>
  <c r="D264" i="14"/>
  <c r="D263" i="14"/>
  <c r="D262" i="14"/>
  <c r="D261" i="14"/>
  <c r="D260" i="14"/>
  <c r="D259" i="14"/>
  <c r="D258" i="14"/>
  <c r="D257" i="14"/>
  <c r="D256" i="14"/>
  <c r="D255" i="14"/>
  <c r="D254" i="14"/>
  <c r="D253" i="14"/>
  <c r="D252" i="14"/>
  <c r="D251" i="14"/>
  <c r="D250" i="14"/>
  <c r="D249" i="14"/>
  <c r="D248" i="14"/>
  <c r="D247" i="14"/>
  <c r="D246" i="14"/>
  <c r="D245" i="14"/>
  <c r="D244" i="14"/>
  <c r="D243" i="14"/>
  <c r="D242" i="14"/>
  <c r="D241" i="14"/>
  <c r="D240" i="14"/>
  <c r="D239" i="14"/>
  <c r="D238" i="14"/>
  <c r="D237" i="14"/>
  <c r="D236" i="14"/>
  <c r="D235" i="14"/>
  <c r="D234" i="14"/>
  <c r="D233" i="14"/>
  <c r="D232" i="14"/>
  <c r="D231" i="14"/>
  <c r="D230" i="14"/>
  <c r="D229" i="14"/>
  <c r="D228" i="14"/>
  <c r="D227" i="14"/>
  <c r="D226" i="14"/>
  <c r="D225" i="14"/>
  <c r="D224" i="14"/>
  <c r="D223" i="14"/>
  <c r="D222" i="14"/>
  <c r="D221" i="14"/>
  <c r="D220" i="14"/>
  <c r="D219" i="14"/>
  <c r="D218" i="14"/>
  <c r="D217" i="14"/>
  <c r="D216" i="14"/>
  <c r="D215" i="14"/>
  <c r="D214" i="14"/>
  <c r="D213" i="14"/>
  <c r="D212" i="14"/>
  <c r="D211" i="14"/>
  <c r="D210" i="14"/>
  <c r="D209" i="14"/>
  <c r="D208" i="14"/>
  <c r="D207" i="14"/>
  <c r="D206" i="14"/>
  <c r="D205" i="14"/>
  <c r="D204" i="14"/>
  <c r="D203" i="14"/>
  <c r="D202" i="14"/>
  <c r="D201" i="14"/>
  <c r="D200" i="14"/>
  <c r="D199" i="14"/>
  <c r="D198" i="14"/>
  <c r="D197" i="14"/>
  <c r="D196" i="14"/>
  <c r="D195" i="14"/>
  <c r="D194" i="14"/>
  <c r="D193" i="14"/>
  <c r="D192" i="14"/>
  <c r="D191" i="14"/>
  <c r="D190" i="14"/>
  <c r="D189" i="14"/>
  <c r="D188" i="14"/>
  <c r="D187" i="14"/>
  <c r="D186" i="14"/>
  <c r="D185" i="14"/>
  <c r="D184" i="14"/>
  <c r="D183" i="14"/>
  <c r="D182" i="14"/>
  <c r="D181" i="14"/>
  <c r="D180" i="14"/>
  <c r="D179" i="14"/>
  <c r="D178" i="14"/>
  <c r="D177" i="14"/>
  <c r="D176" i="14"/>
  <c r="D175" i="14"/>
  <c r="D174" i="14"/>
  <c r="D173" i="14"/>
  <c r="D172" i="14"/>
  <c r="D171" i="14"/>
  <c r="D170" i="14"/>
  <c r="D169" i="14"/>
  <c r="D168" i="14"/>
  <c r="D167" i="14"/>
  <c r="D166" i="14"/>
  <c r="D165" i="14"/>
  <c r="D164" i="14"/>
  <c r="D163" i="14"/>
  <c r="D162" i="14"/>
  <c r="D161" i="14"/>
  <c r="D160" i="14"/>
  <c r="D159" i="14"/>
  <c r="D158" i="14"/>
  <c r="D157" i="14"/>
  <c r="D156" i="14"/>
  <c r="D155" i="14"/>
  <c r="D154" i="14"/>
  <c r="D153" i="14"/>
  <c r="D152" i="14"/>
  <c r="D151" i="14"/>
  <c r="D150" i="14"/>
  <c r="D149" i="14"/>
  <c r="D148" i="14"/>
  <c r="D147" i="14"/>
  <c r="D146" i="14"/>
  <c r="D145" i="14"/>
  <c r="D144" i="14"/>
  <c r="D143" i="14"/>
  <c r="D142" i="14"/>
  <c r="D141" i="14"/>
  <c r="D140" i="14"/>
  <c r="D139" i="14"/>
  <c r="D138" i="14"/>
  <c r="D137" i="14"/>
  <c r="D136" i="14"/>
  <c r="D135" i="14"/>
  <c r="D134" i="14"/>
  <c r="D133" i="14"/>
  <c r="D132" i="14"/>
  <c r="D131" i="14"/>
  <c r="D130" i="14"/>
  <c r="D129" i="14"/>
  <c r="D128" i="14"/>
  <c r="D127" i="14"/>
  <c r="D126" i="14"/>
  <c r="D125" i="14"/>
  <c r="D124" i="14"/>
  <c r="D123" i="14"/>
  <c r="D122" i="14"/>
  <c r="D121" i="14"/>
  <c r="D120" i="14"/>
  <c r="D119" i="14"/>
  <c r="D118" i="14"/>
  <c r="D117" i="14"/>
  <c r="D116" i="14"/>
  <c r="D115" i="14"/>
  <c r="D114" i="14"/>
  <c r="D113" i="14"/>
  <c r="D112" i="14"/>
  <c r="D111" i="14"/>
  <c r="D110" i="14"/>
  <c r="D109" i="14"/>
  <c r="D108" i="14"/>
  <c r="D107" i="14"/>
  <c r="D106" i="14"/>
  <c r="D105" i="14"/>
  <c r="D104" i="14"/>
  <c r="D103" i="14"/>
  <c r="D102" i="14"/>
  <c r="D101" i="14"/>
  <c r="D100" i="14"/>
  <c r="D99" i="14"/>
  <c r="D98" i="14"/>
  <c r="D97" i="14"/>
  <c r="D96" i="14"/>
  <c r="D95" i="14"/>
  <c r="D94" i="14"/>
  <c r="D93" i="14"/>
  <c r="D92" i="14"/>
  <c r="D91" i="14"/>
  <c r="D90" i="14"/>
  <c r="D89" i="14"/>
  <c r="D88" i="14"/>
  <c r="D87" i="14"/>
  <c r="D86" i="14"/>
  <c r="D85" i="14"/>
  <c r="D84" i="14"/>
  <c r="D83" i="14"/>
  <c r="D82" i="14"/>
  <c r="D81" i="14"/>
  <c r="D80" i="14"/>
  <c r="D79" i="14"/>
  <c r="D78" i="14"/>
  <c r="D77" i="14"/>
  <c r="D76" i="14"/>
  <c r="D75" i="14"/>
  <c r="D74" i="14"/>
  <c r="D73" i="14"/>
  <c r="D72" i="14"/>
  <c r="D71" i="14"/>
  <c r="D70" i="14"/>
  <c r="D69" i="14"/>
  <c r="D68" i="14"/>
  <c r="D67" i="14"/>
  <c r="D66" i="14"/>
  <c r="D65" i="14"/>
  <c r="D64" i="14"/>
  <c r="D63" i="14"/>
  <c r="D62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D4" i="14"/>
  <c r="D3" i="14"/>
  <c r="D2" i="14"/>
  <c r="K1001" i="13"/>
  <c r="K1000" i="13"/>
  <c r="K999" i="13"/>
  <c r="K998" i="13"/>
  <c r="K997" i="13"/>
  <c r="K996" i="13"/>
  <c r="K995" i="13"/>
  <c r="K994" i="13"/>
  <c r="K993" i="13"/>
  <c r="K992" i="13"/>
  <c r="K991" i="13"/>
  <c r="K990" i="13"/>
  <c r="K989" i="13"/>
  <c r="K988" i="13"/>
  <c r="K987" i="13"/>
  <c r="K986" i="13"/>
  <c r="K985" i="13"/>
  <c r="K984" i="13"/>
  <c r="K983" i="13"/>
  <c r="K982" i="13"/>
  <c r="K981" i="13"/>
  <c r="K980" i="13"/>
  <c r="K979" i="13"/>
  <c r="K978" i="13"/>
  <c r="K977" i="13"/>
  <c r="K976" i="13"/>
  <c r="K975" i="13"/>
  <c r="K974" i="13"/>
  <c r="K973" i="13"/>
  <c r="K972" i="13"/>
  <c r="K971" i="13"/>
  <c r="K970" i="13"/>
  <c r="K969" i="13"/>
  <c r="K968" i="13"/>
  <c r="K967" i="13"/>
  <c r="K966" i="13"/>
  <c r="K965" i="13"/>
  <c r="K964" i="13"/>
  <c r="K963" i="13"/>
  <c r="K962" i="13"/>
  <c r="K961" i="13"/>
  <c r="K960" i="13"/>
  <c r="K959" i="13"/>
  <c r="K958" i="13"/>
  <c r="K957" i="13"/>
  <c r="K956" i="13"/>
  <c r="K955" i="13"/>
  <c r="K954" i="13"/>
  <c r="K953" i="13"/>
  <c r="K952" i="13"/>
  <c r="K951" i="13"/>
  <c r="K950" i="13"/>
  <c r="K949" i="13"/>
  <c r="K948" i="13"/>
  <c r="K947" i="13"/>
  <c r="K946" i="13"/>
  <c r="K945" i="13"/>
  <c r="K944" i="13"/>
  <c r="K943" i="13"/>
  <c r="K942" i="13"/>
  <c r="K941" i="13"/>
  <c r="K940" i="13"/>
  <c r="K939" i="13"/>
  <c r="K938" i="13"/>
  <c r="K937" i="13"/>
  <c r="K936" i="13"/>
  <c r="K935" i="13"/>
  <c r="K934" i="13"/>
  <c r="K933" i="13"/>
  <c r="K932" i="13"/>
  <c r="K931" i="13"/>
  <c r="K930" i="13"/>
  <c r="K929" i="13"/>
  <c r="K928" i="13"/>
  <c r="K927" i="13"/>
  <c r="K926" i="13"/>
  <c r="K925" i="13"/>
  <c r="K924" i="13"/>
  <c r="K923" i="13"/>
  <c r="K922" i="13"/>
  <c r="K921" i="13"/>
  <c r="K920" i="13"/>
  <c r="K919" i="13"/>
  <c r="K918" i="13"/>
  <c r="K917" i="13"/>
  <c r="K916" i="13"/>
  <c r="K915" i="13"/>
  <c r="K914" i="13"/>
  <c r="K913" i="13"/>
  <c r="K912" i="13"/>
  <c r="K911" i="13"/>
  <c r="K910" i="13"/>
  <c r="K909" i="13"/>
  <c r="K908" i="13"/>
  <c r="K907" i="13"/>
  <c r="K906" i="13"/>
  <c r="K905" i="13"/>
  <c r="K904" i="13"/>
  <c r="K903" i="13"/>
  <c r="K902" i="13"/>
  <c r="K901" i="13"/>
  <c r="K900" i="13"/>
  <c r="K899" i="13"/>
  <c r="K898" i="13"/>
  <c r="K897" i="13"/>
  <c r="K896" i="13"/>
  <c r="K895" i="13"/>
  <c r="K894" i="13"/>
  <c r="K893" i="13"/>
  <c r="K892" i="13"/>
  <c r="K891" i="13"/>
  <c r="K890" i="13"/>
  <c r="K889" i="13"/>
  <c r="K888" i="13"/>
  <c r="K887" i="13"/>
  <c r="K886" i="13"/>
  <c r="K885" i="13"/>
  <c r="K884" i="13"/>
  <c r="K883" i="13"/>
  <c r="K882" i="13"/>
  <c r="K881" i="13"/>
  <c r="K880" i="13"/>
  <c r="K879" i="13"/>
  <c r="K878" i="13"/>
  <c r="K877" i="13"/>
  <c r="K876" i="13"/>
  <c r="K875" i="13"/>
  <c r="K874" i="13"/>
  <c r="K873" i="13"/>
  <c r="K872" i="13"/>
  <c r="K871" i="13"/>
  <c r="K870" i="13"/>
  <c r="K869" i="13"/>
  <c r="K868" i="13"/>
  <c r="K867" i="13"/>
  <c r="K866" i="13"/>
  <c r="K865" i="13"/>
  <c r="K864" i="13"/>
  <c r="K863" i="13"/>
  <c r="K862" i="13"/>
  <c r="K861" i="13"/>
  <c r="K860" i="13"/>
  <c r="K859" i="13"/>
  <c r="K858" i="13"/>
  <c r="K857" i="13"/>
  <c r="K856" i="13"/>
  <c r="K855" i="13"/>
  <c r="K854" i="13"/>
  <c r="K853" i="13"/>
  <c r="K852" i="13"/>
  <c r="K851" i="13"/>
  <c r="K850" i="13"/>
  <c r="K849" i="13"/>
  <c r="K848" i="13"/>
  <c r="K847" i="13"/>
  <c r="K846" i="13"/>
  <c r="K845" i="13"/>
  <c r="K844" i="13"/>
  <c r="K843" i="13"/>
  <c r="K842" i="13"/>
  <c r="K841" i="13"/>
  <c r="K840" i="13"/>
  <c r="K839" i="13"/>
  <c r="K838" i="13"/>
  <c r="K837" i="13"/>
  <c r="K836" i="13"/>
  <c r="K835" i="13"/>
  <c r="K834" i="13"/>
  <c r="K833" i="13"/>
  <c r="K832" i="13"/>
  <c r="K831" i="13"/>
  <c r="K830" i="13"/>
  <c r="K829" i="13"/>
  <c r="K828" i="13"/>
  <c r="K827" i="13"/>
  <c r="K826" i="13"/>
  <c r="K825" i="13"/>
  <c r="K824" i="13"/>
  <c r="K823" i="13"/>
  <c r="K822" i="13"/>
  <c r="K821" i="13"/>
  <c r="K820" i="13"/>
  <c r="K819" i="13"/>
  <c r="K818" i="13"/>
  <c r="K817" i="13"/>
  <c r="K816" i="13"/>
  <c r="K815" i="13"/>
  <c r="K814" i="13"/>
  <c r="K813" i="13"/>
  <c r="K812" i="13"/>
  <c r="K811" i="13"/>
  <c r="K810" i="13"/>
  <c r="K809" i="13"/>
  <c r="K808" i="13"/>
  <c r="K807" i="13"/>
  <c r="K806" i="13"/>
  <c r="K805" i="13"/>
  <c r="K804" i="13"/>
  <c r="K803" i="13"/>
  <c r="K802" i="13"/>
  <c r="K801" i="13"/>
  <c r="K800" i="13"/>
  <c r="K799" i="13"/>
  <c r="K798" i="13"/>
  <c r="K797" i="13"/>
  <c r="K796" i="13"/>
  <c r="K795" i="13"/>
  <c r="K794" i="13"/>
  <c r="K793" i="13"/>
  <c r="K792" i="13"/>
  <c r="K791" i="13"/>
  <c r="K790" i="13"/>
  <c r="K789" i="13"/>
  <c r="K788" i="13"/>
  <c r="K787" i="13"/>
  <c r="K786" i="13"/>
  <c r="K785" i="13"/>
  <c r="K784" i="13"/>
  <c r="K783" i="13"/>
  <c r="K782" i="13"/>
  <c r="K781" i="13"/>
  <c r="K780" i="13"/>
  <c r="K779" i="13"/>
  <c r="K778" i="13"/>
  <c r="K777" i="13"/>
  <c r="K776" i="13"/>
  <c r="K775" i="13"/>
  <c r="K774" i="13"/>
  <c r="K773" i="13"/>
  <c r="K772" i="13"/>
  <c r="K771" i="13"/>
  <c r="K770" i="13"/>
  <c r="K769" i="13"/>
  <c r="K768" i="13"/>
  <c r="K767" i="13"/>
  <c r="K766" i="13"/>
  <c r="K765" i="13"/>
  <c r="K764" i="13"/>
  <c r="K763" i="13"/>
  <c r="K762" i="13"/>
  <c r="K761" i="13"/>
  <c r="K760" i="13"/>
  <c r="K759" i="13"/>
  <c r="K758" i="13"/>
  <c r="K757" i="13"/>
  <c r="K756" i="13"/>
  <c r="K755" i="13"/>
  <c r="K754" i="13"/>
  <c r="K753" i="13"/>
  <c r="K752" i="13"/>
  <c r="K751" i="13"/>
  <c r="K750" i="13"/>
  <c r="K749" i="13"/>
  <c r="K748" i="13"/>
  <c r="K747" i="13"/>
  <c r="K746" i="13"/>
  <c r="K745" i="13"/>
  <c r="K744" i="13"/>
  <c r="K743" i="13"/>
  <c r="K742" i="13"/>
  <c r="K741" i="13"/>
  <c r="K740" i="13"/>
  <c r="K739" i="13"/>
  <c r="K738" i="13"/>
  <c r="K737" i="13"/>
  <c r="K736" i="13"/>
  <c r="K735" i="13"/>
  <c r="K734" i="13"/>
  <c r="K733" i="13"/>
  <c r="K732" i="13"/>
  <c r="K731" i="13"/>
  <c r="K730" i="13"/>
  <c r="K729" i="13"/>
  <c r="K728" i="13"/>
  <c r="K727" i="13"/>
  <c r="K726" i="13"/>
  <c r="K725" i="13"/>
  <c r="K724" i="13"/>
  <c r="K723" i="13"/>
  <c r="K722" i="13"/>
  <c r="K721" i="13"/>
  <c r="K720" i="13"/>
  <c r="K719" i="13"/>
  <c r="K718" i="13"/>
  <c r="K717" i="13"/>
  <c r="K716" i="13"/>
  <c r="K715" i="13"/>
  <c r="K714" i="13"/>
  <c r="K713" i="13"/>
  <c r="K712" i="13"/>
  <c r="K711" i="13"/>
  <c r="K710" i="13"/>
  <c r="K709" i="13"/>
  <c r="K708" i="13"/>
  <c r="K707" i="13"/>
  <c r="K706" i="13"/>
  <c r="K705" i="13"/>
  <c r="K704" i="13"/>
  <c r="K703" i="13"/>
  <c r="K702" i="13"/>
  <c r="K701" i="13"/>
  <c r="K700" i="13"/>
  <c r="K699" i="13"/>
  <c r="K698" i="13"/>
  <c r="K697" i="13"/>
  <c r="K696" i="13"/>
  <c r="K695" i="13"/>
  <c r="K694" i="13"/>
  <c r="K693" i="13"/>
  <c r="K692" i="13"/>
  <c r="K691" i="13"/>
  <c r="K690" i="13"/>
  <c r="K689" i="13"/>
  <c r="K688" i="13"/>
  <c r="K687" i="13"/>
  <c r="K686" i="13"/>
  <c r="K685" i="13"/>
  <c r="K684" i="13"/>
  <c r="K683" i="13"/>
  <c r="K682" i="13"/>
  <c r="K681" i="13"/>
  <c r="K680" i="13"/>
  <c r="K679" i="13"/>
  <c r="K678" i="13"/>
  <c r="K677" i="13"/>
  <c r="K676" i="13"/>
  <c r="K675" i="13"/>
  <c r="K674" i="13"/>
  <c r="K673" i="13"/>
  <c r="K672" i="13"/>
  <c r="K671" i="13"/>
  <c r="K670" i="13"/>
  <c r="K669" i="13"/>
  <c r="K668" i="13"/>
  <c r="K667" i="13"/>
  <c r="K666" i="13"/>
  <c r="K665" i="13"/>
  <c r="K664" i="13"/>
  <c r="K663" i="13"/>
  <c r="K662" i="13"/>
  <c r="K661" i="13"/>
  <c r="K660" i="13"/>
  <c r="K659" i="13"/>
  <c r="K658" i="13"/>
  <c r="K657" i="13"/>
  <c r="K656" i="13"/>
  <c r="K655" i="13"/>
  <c r="K654" i="13"/>
  <c r="K653" i="13"/>
  <c r="K652" i="13"/>
  <c r="K651" i="13"/>
  <c r="K650" i="13"/>
  <c r="K649" i="13"/>
  <c r="K648" i="13"/>
  <c r="K647" i="13"/>
  <c r="K646" i="13"/>
  <c r="K645" i="13"/>
  <c r="K644" i="13"/>
  <c r="K643" i="13"/>
  <c r="K642" i="13"/>
  <c r="K641" i="13"/>
  <c r="K640" i="13"/>
  <c r="K639" i="13"/>
  <c r="K638" i="13"/>
  <c r="K637" i="13"/>
  <c r="K636" i="13"/>
  <c r="K635" i="13"/>
  <c r="K634" i="13"/>
  <c r="K633" i="13"/>
  <c r="K632" i="13"/>
  <c r="K631" i="13"/>
  <c r="K630" i="13"/>
  <c r="K629" i="13"/>
  <c r="K628" i="13"/>
  <c r="K627" i="13"/>
  <c r="K626" i="13"/>
  <c r="K625" i="13"/>
  <c r="K624" i="13"/>
  <c r="K623" i="13"/>
  <c r="K622" i="13"/>
  <c r="K621" i="13"/>
  <c r="K620" i="13"/>
  <c r="K619" i="13"/>
  <c r="K618" i="13"/>
  <c r="K617" i="13"/>
  <c r="K616" i="13"/>
  <c r="K615" i="13"/>
  <c r="K614" i="13"/>
  <c r="K613" i="13"/>
  <c r="K612" i="13"/>
  <c r="K611" i="13"/>
  <c r="K610" i="13"/>
  <c r="K609" i="13"/>
  <c r="K608" i="13"/>
  <c r="K607" i="13"/>
  <c r="K606" i="13"/>
  <c r="K605" i="13"/>
  <c r="K604" i="13"/>
  <c r="K603" i="13"/>
  <c r="K602" i="13"/>
  <c r="K601" i="13"/>
  <c r="K600" i="13"/>
  <c r="K599" i="13"/>
  <c r="K598" i="13"/>
  <c r="K597" i="13"/>
  <c r="K596" i="13"/>
  <c r="K595" i="13"/>
  <c r="K594" i="13"/>
  <c r="K593" i="13"/>
  <c r="K592" i="13"/>
  <c r="K591" i="13"/>
  <c r="K590" i="13"/>
  <c r="K589" i="13"/>
  <c r="K588" i="13"/>
  <c r="K587" i="13"/>
  <c r="K586" i="13"/>
  <c r="K585" i="13"/>
  <c r="K584" i="13"/>
  <c r="K583" i="13"/>
  <c r="K582" i="13"/>
  <c r="K581" i="13"/>
  <c r="K580" i="13"/>
  <c r="K579" i="13"/>
  <c r="K578" i="13"/>
  <c r="K577" i="13"/>
  <c r="K576" i="13"/>
  <c r="K575" i="13"/>
  <c r="K574" i="13"/>
  <c r="K573" i="13"/>
  <c r="K572" i="13"/>
  <c r="K571" i="13"/>
  <c r="K570" i="13"/>
  <c r="K569" i="13"/>
  <c r="K568" i="13"/>
  <c r="K567" i="13"/>
  <c r="K566" i="13"/>
  <c r="K565" i="13"/>
  <c r="K564" i="13"/>
  <c r="K563" i="13"/>
  <c r="K562" i="13"/>
  <c r="K561" i="13"/>
  <c r="K560" i="13"/>
  <c r="K559" i="13"/>
  <c r="K558" i="13"/>
  <c r="K557" i="13"/>
  <c r="K556" i="13"/>
  <c r="K555" i="13"/>
  <c r="K554" i="13"/>
  <c r="K553" i="13"/>
  <c r="K552" i="13"/>
  <c r="K551" i="13"/>
  <c r="K550" i="13"/>
  <c r="K549" i="13"/>
  <c r="K548" i="13"/>
  <c r="K547" i="13"/>
  <c r="K546" i="13"/>
  <c r="K545" i="13"/>
  <c r="K544" i="13"/>
  <c r="K543" i="13"/>
  <c r="K542" i="13"/>
  <c r="K541" i="13"/>
  <c r="K540" i="13"/>
  <c r="K539" i="13"/>
  <c r="K538" i="13"/>
  <c r="K537" i="13"/>
  <c r="K536" i="13"/>
  <c r="K535" i="13"/>
  <c r="K534" i="13"/>
  <c r="K533" i="13"/>
  <c r="K532" i="13"/>
  <c r="K531" i="13"/>
  <c r="K530" i="13"/>
  <c r="K529" i="13"/>
  <c r="K528" i="13"/>
  <c r="K527" i="13"/>
  <c r="K526" i="13"/>
  <c r="K525" i="13"/>
  <c r="K524" i="13"/>
  <c r="K523" i="13"/>
  <c r="K522" i="13"/>
  <c r="K521" i="13"/>
  <c r="K520" i="13"/>
  <c r="K519" i="13"/>
  <c r="K518" i="13"/>
  <c r="K517" i="13"/>
  <c r="K516" i="13"/>
  <c r="K515" i="13"/>
  <c r="K514" i="13"/>
  <c r="K513" i="13"/>
  <c r="K512" i="13"/>
  <c r="K511" i="13"/>
  <c r="K510" i="13"/>
  <c r="K509" i="13"/>
  <c r="K508" i="13"/>
  <c r="K507" i="13"/>
  <c r="K506" i="13"/>
  <c r="K505" i="13"/>
  <c r="K504" i="13"/>
  <c r="K503" i="13"/>
  <c r="K502" i="13"/>
  <c r="K501" i="13"/>
  <c r="K500" i="13"/>
  <c r="K499" i="13"/>
  <c r="K498" i="13"/>
  <c r="K497" i="13"/>
  <c r="K496" i="13"/>
  <c r="K495" i="13"/>
  <c r="K494" i="13"/>
  <c r="K493" i="13"/>
  <c r="K492" i="13"/>
  <c r="K491" i="13"/>
  <c r="K490" i="13"/>
  <c r="K489" i="13"/>
  <c r="K488" i="13"/>
  <c r="K487" i="13"/>
  <c r="K486" i="13"/>
  <c r="K485" i="13"/>
  <c r="K484" i="13"/>
  <c r="K483" i="13"/>
  <c r="K482" i="13"/>
  <c r="K481" i="13"/>
  <c r="K480" i="13"/>
  <c r="K479" i="13"/>
  <c r="K478" i="13"/>
  <c r="K477" i="13"/>
  <c r="K476" i="13"/>
  <c r="K475" i="13"/>
  <c r="K474" i="13"/>
  <c r="K473" i="13"/>
  <c r="K472" i="13"/>
  <c r="K471" i="13"/>
  <c r="K470" i="13"/>
  <c r="K469" i="13"/>
  <c r="K468" i="13"/>
  <c r="K467" i="13"/>
  <c r="K466" i="13"/>
  <c r="K465" i="13"/>
  <c r="K464" i="13"/>
  <c r="K463" i="13"/>
  <c r="K462" i="13"/>
  <c r="K461" i="13"/>
  <c r="K460" i="13"/>
  <c r="K459" i="13"/>
  <c r="K458" i="13"/>
  <c r="K457" i="13"/>
  <c r="K456" i="13"/>
  <c r="K455" i="13"/>
  <c r="K454" i="13"/>
  <c r="K453" i="13"/>
  <c r="K452" i="13"/>
  <c r="K451" i="13"/>
  <c r="K450" i="13"/>
  <c r="K449" i="13"/>
  <c r="K448" i="13"/>
  <c r="K447" i="13"/>
  <c r="K446" i="13"/>
  <c r="K445" i="13"/>
  <c r="K444" i="13"/>
  <c r="K443" i="13"/>
  <c r="K442" i="13"/>
  <c r="K441" i="13"/>
  <c r="K440" i="13"/>
  <c r="K439" i="13"/>
  <c r="K438" i="13"/>
  <c r="K437" i="13"/>
  <c r="K436" i="13"/>
  <c r="K435" i="13"/>
  <c r="K434" i="13"/>
  <c r="K433" i="13"/>
  <c r="K432" i="13"/>
  <c r="K431" i="13"/>
  <c r="K430" i="13"/>
  <c r="K429" i="13"/>
  <c r="K428" i="13"/>
  <c r="K427" i="13"/>
  <c r="K426" i="13"/>
  <c r="K425" i="13"/>
  <c r="K424" i="13"/>
  <c r="K423" i="13"/>
  <c r="K422" i="13"/>
  <c r="K421" i="13"/>
  <c r="K420" i="13"/>
  <c r="K419" i="13"/>
  <c r="K418" i="13"/>
  <c r="K417" i="13"/>
  <c r="K416" i="13"/>
  <c r="K415" i="13"/>
  <c r="K414" i="13"/>
  <c r="K413" i="13"/>
  <c r="K412" i="13"/>
  <c r="K411" i="13"/>
  <c r="K410" i="13"/>
  <c r="K409" i="13"/>
  <c r="K408" i="13"/>
  <c r="K407" i="13"/>
  <c r="K406" i="13"/>
  <c r="K405" i="13"/>
  <c r="K404" i="13"/>
  <c r="K403" i="13"/>
  <c r="K402" i="13"/>
  <c r="K401" i="13"/>
  <c r="K400" i="13"/>
  <c r="K399" i="13"/>
  <c r="K398" i="13"/>
  <c r="K397" i="13"/>
  <c r="K396" i="13"/>
  <c r="K395" i="13"/>
  <c r="K394" i="13"/>
  <c r="K393" i="13"/>
  <c r="K392" i="13"/>
  <c r="K391" i="13"/>
  <c r="K390" i="13"/>
  <c r="K389" i="13"/>
  <c r="K388" i="13"/>
  <c r="K387" i="13"/>
  <c r="K386" i="13"/>
  <c r="K385" i="13"/>
  <c r="K384" i="13"/>
  <c r="K383" i="13"/>
  <c r="K382" i="13"/>
  <c r="K381" i="13"/>
  <c r="K380" i="13"/>
  <c r="K379" i="13"/>
  <c r="K378" i="13"/>
  <c r="K377" i="13"/>
  <c r="K376" i="13"/>
  <c r="K375" i="13"/>
  <c r="K374" i="13"/>
  <c r="K373" i="13"/>
  <c r="K372" i="13"/>
  <c r="K371" i="13"/>
  <c r="K370" i="13"/>
  <c r="K369" i="13"/>
  <c r="K368" i="13"/>
  <c r="K367" i="13"/>
  <c r="K366" i="13"/>
  <c r="K365" i="13"/>
  <c r="K364" i="13"/>
  <c r="K363" i="13"/>
  <c r="K362" i="13"/>
  <c r="K361" i="13"/>
  <c r="K360" i="13"/>
  <c r="K359" i="13"/>
  <c r="K358" i="13"/>
  <c r="K357" i="13"/>
  <c r="K356" i="13"/>
  <c r="K355" i="13"/>
  <c r="K354" i="13"/>
  <c r="K353" i="13"/>
  <c r="K352" i="13"/>
  <c r="K351" i="13"/>
  <c r="K350" i="13"/>
  <c r="K349" i="13"/>
  <c r="K348" i="13"/>
  <c r="K347" i="13"/>
  <c r="K346" i="13"/>
  <c r="K345" i="13"/>
  <c r="K344" i="13"/>
  <c r="K343" i="13"/>
  <c r="K342" i="13"/>
  <c r="K341" i="13"/>
  <c r="K340" i="13"/>
  <c r="K339" i="13"/>
  <c r="K338" i="13"/>
  <c r="K337" i="13"/>
  <c r="K336" i="13"/>
  <c r="K335" i="13"/>
  <c r="K334" i="13"/>
  <c r="K333" i="13"/>
  <c r="K332" i="13"/>
  <c r="K331" i="13"/>
  <c r="K330" i="13"/>
  <c r="K329" i="13"/>
  <c r="K328" i="13"/>
  <c r="K327" i="13"/>
  <c r="K326" i="13"/>
  <c r="K325" i="13"/>
  <c r="K324" i="13"/>
  <c r="K323" i="13"/>
  <c r="K322" i="13"/>
  <c r="K321" i="13"/>
  <c r="K320" i="13"/>
  <c r="K319" i="13"/>
  <c r="K318" i="13"/>
  <c r="K317" i="13"/>
  <c r="K316" i="13"/>
  <c r="K315" i="13"/>
  <c r="K314" i="13"/>
  <c r="K313" i="13"/>
  <c r="K312" i="13"/>
  <c r="K311" i="13"/>
  <c r="K310" i="13"/>
  <c r="K309" i="13"/>
  <c r="K308" i="13"/>
  <c r="K307" i="13"/>
  <c r="K306" i="13"/>
  <c r="K305" i="13"/>
  <c r="K304" i="13"/>
  <c r="K303" i="13"/>
  <c r="K302" i="13"/>
  <c r="K301" i="13"/>
  <c r="K300" i="13"/>
  <c r="K299" i="13"/>
  <c r="K298" i="13"/>
  <c r="K297" i="13"/>
  <c r="K296" i="13"/>
  <c r="K295" i="13"/>
  <c r="K294" i="13"/>
  <c r="K293" i="13"/>
  <c r="K292" i="13"/>
  <c r="K291" i="13"/>
  <c r="K290" i="13"/>
  <c r="K289" i="13"/>
  <c r="K288" i="13"/>
  <c r="K287" i="13"/>
  <c r="K286" i="13"/>
  <c r="K285" i="13"/>
  <c r="K284" i="13"/>
  <c r="K283" i="13"/>
  <c r="K282" i="13"/>
  <c r="K281" i="13"/>
  <c r="K280" i="13"/>
  <c r="K279" i="13"/>
  <c r="K278" i="13"/>
  <c r="K277" i="13"/>
  <c r="K276" i="13"/>
  <c r="K275" i="13"/>
  <c r="K274" i="13"/>
  <c r="K273" i="13"/>
  <c r="K272" i="13"/>
  <c r="K271" i="13"/>
  <c r="K270" i="13"/>
  <c r="K269" i="13"/>
  <c r="K268" i="13"/>
  <c r="K267" i="13"/>
  <c r="K266" i="13"/>
  <c r="K265" i="13"/>
  <c r="K264" i="13"/>
  <c r="K263" i="13"/>
  <c r="K262" i="13"/>
  <c r="K261" i="13"/>
  <c r="K260" i="13"/>
  <c r="K259" i="13"/>
  <c r="K258" i="13"/>
  <c r="K257" i="13"/>
  <c r="K256" i="13"/>
  <c r="K255" i="13"/>
  <c r="K254" i="13"/>
  <c r="K253" i="13"/>
  <c r="K252" i="13"/>
  <c r="K251" i="13"/>
  <c r="K250" i="13"/>
  <c r="K249" i="13"/>
  <c r="K248" i="13"/>
  <c r="K247" i="13"/>
  <c r="K246" i="13"/>
  <c r="K245" i="13"/>
  <c r="K244" i="13"/>
  <c r="K243" i="13"/>
  <c r="K242" i="13"/>
  <c r="K241" i="13"/>
  <c r="K240" i="13"/>
  <c r="K239" i="13"/>
  <c r="K238" i="13"/>
  <c r="K237" i="13"/>
  <c r="K236" i="13"/>
  <c r="K235" i="13"/>
  <c r="K234" i="13"/>
  <c r="K233" i="13"/>
  <c r="K232" i="13"/>
  <c r="K231" i="13"/>
  <c r="K230" i="13"/>
  <c r="K229" i="13"/>
  <c r="K228" i="13"/>
  <c r="K227" i="13"/>
  <c r="K226" i="13"/>
  <c r="K225" i="13"/>
  <c r="K224" i="13"/>
  <c r="K223" i="13"/>
  <c r="K222" i="13"/>
  <c r="K221" i="13"/>
  <c r="K220" i="13"/>
  <c r="K219" i="13"/>
  <c r="K218" i="13"/>
  <c r="K217" i="13"/>
  <c r="K216" i="13"/>
  <c r="K215" i="13"/>
  <c r="K214" i="13"/>
  <c r="K213" i="13"/>
  <c r="K212" i="13"/>
  <c r="K211" i="13"/>
  <c r="K210" i="13"/>
  <c r="K209" i="13"/>
  <c r="K208" i="13"/>
  <c r="K207" i="13"/>
  <c r="K206" i="13"/>
  <c r="K205" i="13"/>
  <c r="K204" i="13"/>
  <c r="K203" i="13"/>
  <c r="K202" i="13"/>
  <c r="K201" i="13"/>
  <c r="K200" i="13"/>
  <c r="K199" i="13"/>
  <c r="K198" i="13"/>
  <c r="K197" i="13"/>
  <c r="K196" i="13"/>
  <c r="K195" i="13"/>
  <c r="K194" i="13"/>
  <c r="K193" i="13"/>
  <c r="K192" i="13"/>
  <c r="K191" i="13"/>
  <c r="K190" i="13"/>
  <c r="K189" i="13"/>
  <c r="K188" i="13"/>
  <c r="K187" i="13"/>
  <c r="K186" i="13"/>
  <c r="K185" i="13"/>
  <c r="K184" i="13"/>
  <c r="K183" i="13"/>
  <c r="K182" i="13"/>
  <c r="K181" i="13"/>
  <c r="K180" i="13"/>
  <c r="K179" i="13"/>
  <c r="K178" i="13"/>
  <c r="K177" i="13"/>
  <c r="K176" i="13"/>
  <c r="K175" i="13"/>
  <c r="K174" i="13"/>
  <c r="K173" i="13"/>
  <c r="K172" i="13"/>
  <c r="K171" i="13"/>
  <c r="K170" i="13"/>
  <c r="K169" i="13"/>
  <c r="K168" i="13"/>
  <c r="K167" i="13"/>
  <c r="K166" i="13"/>
  <c r="K165" i="13"/>
  <c r="K164" i="13"/>
  <c r="K163" i="13"/>
  <c r="K162" i="13"/>
  <c r="K161" i="13"/>
  <c r="K160" i="13"/>
  <c r="K159" i="13"/>
  <c r="K158" i="13"/>
  <c r="K157" i="13"/>
  <c r="K156" i="13"/>
  <c r="K155" i="13"/>
  <c r="K154" i="13"/>
  <c r="K153" i="13"/>
  <c r="K152" i="13"/>
  <c r="K151" i="13"/>
  <c r="K150" i="13"/>
  <c r="K149" i="13"/>
  <c r="K148" i="13"/>
  <c r="K147" i="13"/>
  <c r="K146" i="13"/>
  <c r="K145" i="13"/>
  <c r="K144" i="13"/>
  <c r="K143" i="13"/>
  <c r="K142" i="13"/>
  <c r="K141" i="13"/>
  <c r="K140" i="13"/>
  <c r="K139" i="13"/>
  <c r="K138" i="13"/>
  <c r="K137" i="13"/>
  <c r="K136" i="13"/>
  <c r="K135" i="13"/>
  <c r="K134" i="13"/>
  <c r="K133" i="13"/>
  <c r="K132" i="13"/>
  <c r="K131" i="13"/>
  <c r="K130" i="13"/>
  <c r="K129" i="13"/>
  <c r="K128" i="13"/>
  <c r="K127" i="13"/>
  <c r="K126" i="13"/>
  <c r="K125" i="13"/>
  <c r="K124" i="13"/>
  <c r="K123" i="13"/>
  <c r="K122" i="13"/>
  <c r="K121" i="13"/>
  <c r="K120" i="13"/>
  <c r="K119" i="13"/>
  <c r="K118" i="13"/>
  <c r="K117" i="13"/>
  <c r="K116" i="13"/>
  <c r="K115" i="13"/>
  <c r="K114" i="13"/>
  <c r="K113" i="13"/>
  <c r="K112" i="13"/>
  <c r="K111" i="13"/>
  <c r="K110" i="13"/>
  <c r="K109" i="13"/>
  <c r="K108" i="13"/>
  <c r="K107" i="13"/>
  <c r="K106" i="13"/>
  <c r="K105" i="13"/>
  <c r="K104" i="13"/>
  <c r="K103" i="13"/>
  <c r="K102" i="13"/>
  <c r="K101" i="13"/>
  <c r="K100" i="13"/>
  <c r="K99" i="13"/>
  <c r="K98" i="13"/>
  <c r="K97" i="13"/>
  <c r="K96" i="13"/>
  <c r="K95" i="13"/>
  <c r="K94" i="13"/>
  <c r="K93" i="13"/>
  <c r="K92" i="13"/>
  <c r="K91" i="13"/>
  <c r="K90" i="13"/>
  <c r="K89" i="13"/>
  <c r="K88" i="13"/>
  <c r="K87" i="13"/>
  <c r="K86" i="13"/>
  <c r="K85" i="13"/>
  <c r="K84" i="13"/>
  <c r="K83" i="13"/>
  <c r="K82" i="13"/>
  <c r="K81" i="13"/>
  <c r="K80" i="13"/>
  <c r="K79" i="13"/>
  <c r="K78" i="13"/>
  <c r="K77" i="13"/>
  <c r="K76" i="13"/>
  <c r="K75" i="13"/>
  <c r="K74" i="13"/>
  <c r="K73" i="13"/>
  <c r="K72" i="13"/>
  <c r="K71" i="13"/>
  <c r="K70" i="13"/>
  <c r="K69" i="13"/>
  <c r="K68" i="13"/>
  <c r="K67" i="13"/>
  <c r="K66" i="13"/>
  <c r="K65" i="13"/>
  <c r="K64" i="13"/>
  <c r="K63" i="13"/>
  <c r="K62" i="13"/>
  <c r="K61" i="13"/>
  <c r="K60" i="13"/>
  <c r="K59" i="13"/>
  <c r="K58" i="13"/>
  <c r="K57" i="13"/>
  <c r="K56" i="13"/>
  <c r="K55" i="13"/>
  <c r="K54" i="13"/>
  <c r="K53" i="13"/>
  <c r="K52" i="13"/>
  <c r="K51" i="13"/>
  <c r="K50" i="13"/>
  <c r="K49" i="13"/>
  <c r="K48" i="13"/>
  <c r="K47" i="13"/>
  <c r="K46" i="13"/>
  <c r="K45" i="13"/>
  <c r="K44" i="13"/>
  <c r="K43" i="13"/>
  <c r="K42" i="13"/>
  <c r="K41" i="13"/>
  <c r="K40" i="13"/>
  <c r="K39" i="13"/>
  <c r="K38" i="13"/>
  <c r="K37" i="13"/>
  <c r="K36" i="13"/>
  <c r="K35" i="13"/>
  <c r="K34" i="13"/>
  <c r="K33" i="13"/>
  <c r="K32" i="13"/>
  <c r="K31" i="13"/>
  <c r="K30" i="13"/>
  <c r="K29" i="13"/>
  <c r="K28" i="13"/>
  <c r="K27" i="13"/>
  <c r="K26" i="13"/>
  <c r="K25" i="13"/>
  <c r="K24" i="13"/>
  <c r="K23" i="13"/>
  <c r="K22" i="13"/>
  <c r="K21" i="13"/>
  <c r="K20" i="13"/>
  <c r="K19" i="13"/>
  <c r="K18" i="13"/>
  <c r="K17" i="13"/>
  <c r="K16" i="13"/>
  <c r="K15" i="13"/>
  <c r="K14" i="13"/>
  <c r="K13" i="13"/>
  <c r="K12" i="13"/>
  <c r="K11" i="13"/>
  <c r="K10" i="13"/>
  <c r="K9" i="13"/>
  <c r="K8" i="13"/>
  <c r="K7" i="13"/>
  <c r="K6" i="13"/>
  <c r="K5" i="13"/>
  <c r="K4" i="13"/>
  <c r="K3" i="13"/>
  <c r="K2" i="13"/>
  <c r="E34" i="12"/>
  <c r="E33" i="12"/>
  <c r="E32" i="12"/>
  <c r="E31" i="12"/>
  <c r="E30" i="12"/>
  <c r="E29" i="12"/>
  <c r="E28" i="12"/>
  <c r="E17" i="12"/>
  <c r="E16" i="12"/>
  <c r="E15" i="12"/>
  <c r="E14" i="12"/>
  <c r="E13" i="12"/>
  <c r="E12" i="12"/>
  <c r="E11" i="12"/>
  <c r="D381" i="11"/>
  <c r="D380" i="11"/>
  <c r="D379" i="11"/>
  <c r="D378" i="11"/>
  <c r="D377" i="11"/>
  <c r="D376" i="11"/>
  <c r="D375" i="11"/>
  <c r="D374" i="11"/>
  <c r="D373" i="11"/>
  <c r="D372" i="11"/>
  <c r="D371" i="11"/>
  <c r="D370" i="11"/>
  <c r="D369" i="11"/>
  <c r="D368" i="11"/>
  <c r="D367" i="11"/>
  <c r="D366" i="11"/>
  <c r="D365" i="11"/>
  <c r="D364" i="11"/>
  <c r="D363" i="11"/>
  <c r="D362" i="11"/>
  <c r="D361" i="11"/>
  <c r="D360" i="11"/>
  <c r="D359" i="11"/>
  <c r="D358" i="11"/>
  <c r="D357" i="11"/>
  <c r="D356" i="11"/>
  <c r="D355" i="11"/>
  <c r="D354" i="11"/>
  <c r="D353" i="11"/>
  <c r="D352" i="11"/>
  <c r="D351" i="11"/>
  <c r="D350" i="11"/>
  <c r="D349" i="11"/>
  <c r="D348" i="11"/>
  <c r="D347" i="11"/>
  <c r="D346" i="11"/>
  <c r="D345" i="11"/>
  <c r="D344" i="11"/>
  <c r="D343" i="11"/>
  <c r="D342" i="11"/>
  <c r="D341" i="11"/>
  <c r="D340" i="11"/>
  <c r="D339" i="11"/>
  <c r="D338" i="11"/>
  <c r="D337" i="11"/>
  <c r="D336" i="11"/>
  <c r="D335" i="11"/>
  <c r="D334" i="11"/>
  <c r="D333" i="11"/>
  <c r="D332" i="11"/>
  <c r="D331" i="11"/>
  <c r="D330" i="11"/>
  <c r="D329" i="11"/>
  <c r="D328" i="11"/>
  <c r="D327" i="11"/>
  <c r="D326" i="11"/>
  <c r="D325" i="11"/>
  <c r="D324" i="11"/>
  <c r="D323" i="11"/>
  <c r="D322" i="11"/>
  <c r="D321" i="11"/>
  <c r="D320" i="11"/>
  <c r="D319" i="11"/>
  <c r="D318" i="11"/>
  <c r="D317" i="11"/>
  <c r="D316" i="11"/>
  <c r="D315" i="11"/>
  <c r="D314" i="11"/>
  <c r="D313" i="11"/>
  <c r="D312" i="11"/>
  <c r="D311" i="11"/>
  <c r="D310" i="11"/>
  <c r="D309" i="11"/>
  <c r="D308" i="11"/>
  <c r="D307" i="11"/>
  <c r="D306" i="11"/>
  <c r="D305" i="11"/>
  <c r="D304" i="11"/>
  <c r="D303" i="11"/>
  <c r="D302" i="11"/>
  <c r="D301" i="11"/>
  <c r="D300" i="11"/>
  <c r="D299" i="11"/>
  <c r="D298" i="11"/>
  <c r="D297" i="11"/>
  <c r="D296" i="11"/>
  <c r="D295" i="11"/>
  <c r="D294" i="11"/>
  <c r="D293" i="11"/>
  <c r="D292" i="11"/>
  <c r="D291" i="11"/>
  <c r="D290" i="11"/>
  <c r="D289" i="11"/>
  <c r="D288" i="11"/>
  <c r="D287" i="11"/>
  <c r="D286" i="11"/>
  <c r="D285" i="11"/>
  <c r="D284" i="11"/>
  <c r="D283" i="11"/>
  <c r="D282" i="11"/>
  <c r="D281" i="11"/>
  <c r="D280" i="11"/>
  <c r="D279" i="11"/>
  <c r="D278" i="11"/>
  <c r="D277" i="11"/>
  <c r="D276" i="11"/>
  <c r="D275" i="11"/>
  <c r="D274" i="11"/>
  <c r="D273" i="11"/>
  <c r="D272" i="11"/>
  <c r="D271" i="11"/>
  <c r="D270" i="11"/>
  <c r="D269" i="11"/>
  <c r="D268" i="11"/>
  <c r="D267" i="11"/>
  <c r="D266" i="11"/>
  <c r="D265" i="11"/>
  <c r="D264" i="11"/>
  <c r="D263" i="11"/>
  <c r="D262" i="11"/>
  <c r="D261" i="11"/>
  <c r="D260" i="11"/>
  <c r="D259" i="11"/>
  <c r="D258" i="11"/>
  <c r="D257" i="11"/>
  <c r="D256" i="11"/>
  <c r="D255" i="11"/>
  <c r="D254" i="11"/>
  <c r="D253" i="11"/>
  <c r="D252" i="11"/>
  <c r="D251" i="11"/>
  <c r="D250" i="11"/>
  <c r="D249" i="11"/>
  <c r="D248" i="11"/>
  <c r="D247" i="11"/>
  <c r="D246" i="11"/>
  <c r="D245" i="11"/>
  <c r="D244" i="11"/>
  <c r="D243" i="11"/>
  <c r="D242" i="11"/>
  <c r="D241" i="11"/>
  <c r="D240" i="11"/>
  <c r="D239" i="11"/>
  <c r="D238" i="11"/>
  <c r="D237" i="11"/>
  <c r="D236" i="11"/>
  <c r="D235" i="11"/>
  <c r="D234" i="11"/>
  <c r="D233" i="11"/>
  <c r="D232" i="11"/>
  <c r="D231" i="11"/>
  <c r="D230" i="11"/>
  <c r="D229" i="11"/>
  <c r="D228" i="11"/>
  <c r="D227" i="11"/>
  <c r="D226" i="11"/>
  <c r="D225" i="11"/>
  <c r="D224" i="11"/>
  <c r="D223" i="11"/>
  <c r="D222" i="11"/>
  <c r="D221" i="11"/>
  <c r="D220" i="11"/>
  <c r="D219" i="11"/>
  <c r="D218" i="11"/>
  <c r="D217" i="11"/>
  <c r="D216" i="11"/>
  <c r="D215" i="11"/>
  <c r="D214" i="11"/>
  <c r="D213" i="11"/>
  <c r="D212" i="11"/>
  <c r="D211" i="11"/>
  <c r="D210" i="11"/>
  <c r="D209" i="11"/>
  <c r="D208" i="11"/>
  <c r="D207" i="11"/>
  <c r="D206" i="11"/>
  <c r="D205" i="11"/>
  <c r="D204" i="11"/>
  <c r="D203" i="11"/>
  <c r="D202" i="11"/>
  <c r="D201" i="11"/>
  <c r="D200" i="11"/>
  <c r="D199" i="11"/>
  <c r="D198" i="11"/>
  <c r="D197" i="11"/>
  <c r="D196" i="11"/>
  <c r="D195" i="11"/>
  <c r="D194" i="11"/>
  <c r="D193" i="11"/>
  <c r="D192" i="11"/>
  <c r="D191" i="11"/>
  <c r="D190" i="11"/>
  <c r="D189" i="11"/>
  <c r="D188" i="11"/>
  <c r="D187" i="11"/>
  <c r="D186" i="11"/>
  <c r="D185" i="11"/>
  <c r="D184" i="11"/>
  <c r="D183" i="11"/>
  <c r="D182" i="11"/>
  <c r="D181" i="11"/>
  <c r="D180" i="11"/>
  <c r="D179" i="11"/>
  <c r="D178" i="11"/>
  <c r="D177" i="11"/>
  <c r="D176" i="11"/>
  <c r="D175" i="11"/>
  <c r="D174" i="11"/>
  <c r="D173" i="11"/>
  <c r="D172" i="11"/>
  <c r="D171" i="11"/>
  <c r="D170" i="11"/>
  <c r="D169" i="11"/>
  <c r="D168" i="11"/>
  <c r="D167" i="11"/>
  <c r="D166" i="11"/>
  <c r="D165" i="11"/>
  <c r="D164" i="11"/>
  <c r="D163" i="11"/>
  <c r="D162" i="11"/>
  <c r="D161" i="11"/>
  <c r="D160" i="11"/>
  <c r="D159" i="11"/>
  <c r="D158" i="11"/>
  <c r="D157" i="11"/>
  <c r="D156" i="11"/>
  <c r="D155" i="11"/>
  <c r="D154" i="11"/>
  <c r="D153" i="11"/>
  <c r="D152" i="11"/>
  <c r="D151" i="11"/>
  <c r="D150" i="11"/>
  <c r="D149" i="11"/>
  <c r="D148" i="11"/>
  <c r="D147" i="11"/>
  <c r="D146" i="11"/>
  <c r="D145" i="11"/>
  <c r="D144" i="11"/>
  <c r="D143" i="11"/>
  <c r="D142" i="11"/>
  <c r="D141" i="11"/>
  <c r="D140" i="11"/>
  <c r="D139" i="11"/>
  <c r="D138" i="11"/>
  <c r="D137" i="11"/>
  <c r="D136" i="11"/>
  <c r="D135" i="11"/>
  <c r="D134" i="11"/>
  <c r="D133" i="11"/>
  <c r="D132" i="11"/>
  <c r="D131" i="11"/>
  <c r="D130" i="11"/>
  <c r="D129" i="11"/>
  <c r="D128" i="11"/>
  <c r="D127" i="11"/>
  <c r="D126" i="11"/>
  <c r="D125" i="11"/>
  <c r="D124" i="11"/>
  <c r="D123" i="11"/>
  <c r="D122" i="11"/>
  <c r="D121" i="11"/>
  <c r="D120" i="11"/>
  <c r="D119" i="11"/>
  <c r="D118" i="11"/>
  <c r="D117" i="11"/>
  <c r="D116" i="11"/>
  <c r="D115" i="11"/>
  <c r="D114" i="11"/>
  <c r="D113" i="11"/>
  <c r="D112" i="11"/>
  <c r="D111" i="11"/>
  <c r="D110" i="11"/>
  <c r="D109" i="11"/>
  <c r="D108" i="11"/>
  <c r="D107" i="11"/>
  <c r="D106" i="11"/>
  <c r="D105" i="11"/>
  <c r="D104" i="11"/>
  <c r="D103" i="11"/>
  <c r="D102" i="11"/>
  <c r="D101" i="11"/>
  <c r="D100" i="11"/>
  <c r="D99" i="11"/>
  <c r="D98" i="11"/>
  <c r="D97" i="11"/>
  <c r="D96" i="11"/>
  <c r="D95" i="11"/>
  <c r="D94" i="11"/>
  <c r="D93" i="11"/>
  <c r="D92" i="11"/>
  <c r="D91" i="11"/>
  <c r="D90" i="11"/>
  <c r="D89" i="11"/>
  <c r="D88" i="11"/>
  <c r="D87" i="11"/>
  <c r="D86" i="11"/>
  <c r="D85" i="11"/>
  <c r="D84" i="11"/>
  <c r="D83" i="11"/>
  <c r="D82" i="11"/>
  <c r="D81" i="11"/>
  <c r="D80" i="11"/>
  <c r="D79" i="11"/>
  <c r="D78" i="11"/>
  <c r="D77" i="11"/>
  <c r="D76" i="11"/>
  <c r="D75" i="11"/>
  <c r="D74" i="11"/>
  <c r="D73" i="11"/>
  <c r="D72" i="11"/>
  <c r="D71" i="11"/>
  <c r="D70" i="11"/>
  <c r="D69" i="11"/>
  <c r="D68" i="11"/>
  <c r="D67" i="11"/>
  <c r="D66" i="11"/>
  <c r="D65" i="11"/>
  <c r="D64" i="11"/>
  <c r="D63" i="11"/>
  <c r="D62" i="11"/>
  <c r="D61" i="11"/>
  <c r="D60" i="11"/>
  <c r="D59" i="11"/>
  <c r="D58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K1001" i="10"/>
  <c r="K1000" i="10"/>
  <c r="K999" i="10"/>
  <c r="K998" i="10"/>
  <c r="K997" i="10"/>
  <c r="K996" i="10"/>
  <c r="K995" i="10"/>
  <c r="K994" i="10"/>
  <c r="K993" i="10"/>
  <c r="K992" i="10"/>
  <c r="K991" i="10"/>
  <c r="K990" i="10"/>
  <c r="K989" i="10"/>
  <c r="K988" i="10"/>
  <c r="K987" i="10"/>
  <c r="K986" i="10"/>
  <c r="K985" i="10"/>
  <c r="K984" i="10"/>
  <c r="K983" i="10"/>
  <c r="K982" i="10"/>
  <c r="K981" i="10"/>
  <c r="K980" i="10"/>
  <c r="K979" i="10"/>
  <c r="K978" i="10"/>
  <c r="K977" i="10"/>
  <c r="K976" i="10"/>
  <c r="K975" i="10"/>
  <c r="K974" i="10"/>
  <c r="K973" i="10"/>
  <c r="K972" i="10"/>
  <c r="K971" i="10"/>
  <c r="K970" i="10"/>
  <c r="K969" i="10"/>
  <c r="K968" i="10"/>
  <c r="K967" i="10"/>
  <c r="K966" i="10"/>
  <c r="K965" i="10"/>
  <c r="K964" i="10"/>
  <c r="K963" i="10"/>
  <c r="K962" i="10"/>
  <c r="K961" i="10"/>
  <c r="K960" i="10"/>
  <c r="K959" i="10"/>
  <c r="K958" i="10"/>
  <c r="K957" i="10"/>
  <c r="K956" i="10"/>
  <c r="K955" i="10"/>
  <c r="K954" i="10"/>
  <c r="K953" i="10"/>
  <c r="K952" i="10"/>
  <c r="K951" i="10"/>
  <c r="K950" i="10"/>
  <c r="K949" i="10"/>
  <c r="K948" i="10"/>
  <c r="K947" i="10"/>
  <c r="K946" i="10"/>
  <c r="K945" i="10"/>
  <c r="K944" i="10"/>
  <c r="K943" i="10"/>
  <c r="K942" i="10"/>
  <c r="K941" i="10"/>
  <c r="K940" i="10"/>
  <c r="K939" i="10"/>
  <c r="K938" i="10"/>
  <c r="K937" i="10"/>
  <c r="K936" i="10"/>
  <c r="K935" i="10"/>
  <c r="K934" i="10"/>
  <c r="K933" i="10"/>
  <c r="K932" i="10"/>
  <c r="K931" i="10"/>
  <c r="K930" i="10"/>
  <c r="K929" i="10"/>
  <c r="K928" i="10"/>
  <c r="K927" i="10"/>
  <c r="K926" i="10"/>
  <c r="K925" i="10"/>
  <c r="K924" i="10"/>
  <c r="K923" i="10"/>
  <c r="K922" i="10"/>
  <c r="K921" i="10"/>
  <c r="K920" i="10"/>
  <c r="K919" i="10"/>
  <c r="K918" i="10"/>
  <c r="K917" i="10"/>
  <c r="K916" i="10"/>
  <c r="K915" i="10"/>
  <c r="K914" i="10"/>
  <c r="K913" i="10"/>
  <c r="K912" i="10"/>
  <c r="K911" i="10"/>
  <c r="K910" i="10"/>
  <c r="K909" i="10"/>
  <c r="K908" i="10"/>
  <c r="K907" i="10"/>
  <c r="K906" i="10"/>
  <c r="K905" i="10"/>
  <c r="K904" i="10"/>
  <c r="K903" i="10"/>
  <c r="K902" i="10"/>
  <c r="K901" i="10"/>
  <c r="K900" i="10"/>
  <c r="K899" i="10"/>
  <c r="K898" i="10"/>
  <c r="K897" i="10"/>
  <c r="K896" i="10"/>
  <c r="K895" i="10"/>
  <c r="K894" i="10"/>
  <c r="K893" i="10"/>
  <c r="K892" i="10"/>
  <c r="K891" i="10"/>
  <c r="K890" i="10"/>
  <c r="K889" i="10"/>
  <c r="K888" i="10"/>
  <c r="K887" i="10"/>
  <c r="K886" i="10"/>
  <c r="K885" i="10"/>
  <c r="K884" i="10"/>
  <c r="K883" i="10"/>
  <c r="K882" i="10"/>
  <c r="K881" i="10"/>
  <c r="K880" i="10"/>
  <c r="K879" i="10"/>
  <c r="K878" i="10"/>
  <c r="K877" i="10"/>
  <c r="K876" i="10"/>
  <c r="K875" i="10"/>
  <c r="K874" i="10"/>
  <c r="K873" i="10"/>
  <c r="K872" i="10"/>
  <c r="K871" i="10"/>
  <c r="K870" i="10"/>
  <c r="K869" i="10"/>
  <c r="K868" i="10"/>
  <c r="K867" i="10"/>
  <c r="K866" i="10"/>
  <c r="K865" i="10"/>
  <c r="K864" i="10"/>
  <c r="K863" i="10"/>
  <c r="K862" i="10"/>
  <c r="K861" i="10"/>
  <c r="K860" i="10"/>
  <c r="K859" i="10"/>
  <c r="K858" i="10"/>
  <c r="K857" i="10"/>
  <c r="K856" i="10"/>
  <c r="K855" i="10"/>
  <c r="K854" i="10"/>
  <c r="K853" i="10"/>
  <c r="K852" i="10"/>
  <c r="K851" i="10"/>
  <c r="K850" i="10"/>
  <c r="K849" i="10"/>
  <c r="K848" i="10"/>
  <c r="K847" i="10"/>
  <c r="K846" i="10"/>
  <c r="K845" i="10"/>
  <c r="K844" i="10"/>
  <c r="K843" i="10"/>
  <c r="K842" i="10"/>
  <c r="K841" i="10"/>
  <c r="K840" i="10"/>
  <c r="K839" i="10"/>
  <c r="K838" i="10"/>
  <c r="K837" i="10"/>
  <c r="K836" i="10"/>
  <c r="K835" i="10"/>
  <c r="K834" i="10"/>
  <c r="K833" i="10"/>
  <c r="K832" i="10"/>
  <c r="K831" i="10"/>
  <c r="K830" i="10"/>
  <c r="K829" i="10"/>
  <c r="K828" i="10"/>
  <c r="K827" i="10"/>
  <c r="K826" i="10"/>
  <c r="K825" i="10"/>
  <c r="K824" i="10"/>
  <c r="K823" i="10"/>
  <c r="K822" i="10"/>
  <c r="K821" i="10"/>
  <c r="K820" i="10"/>
  <c r="K819" i="10"/>
  <c r="K818" i="10"/>
  <c r="K817" i="10"/>
  <c r="K816" i="10"/>
  <c r="K815" i="10"/>
  <c r="K814" i="10"/>
  <c r="K813" i="10"/>
  <c r="K812" i="10"/>
  <c r="K811" i="10"/>
  <c r="K810" i="10"/>
  <c r="K809" i="10"/>
  <c r="K808" i="10"/>
  <c r="K807" i="10"/>
  <c r="K806" i="10"/>
  <c r="K805" i="10"/>
  <c r="K804" i="10"/>
  <c r="K803" i="10"/>
  <c r="K802" i="10"/>
  <c r="K801" i="10"/>
  <c r="K800" i="10"/>
  <c r="K799" i="10"/>
  <c r="K798" i="10"/>
  <c r="K797" i="10"/>
  <c r="K796" i="10"/>
  <c r="K795" i="10"/>
  <c r="K794" i="10"/>
  <c r="K793" i="10"/>
  <c r="K792" i="10"/>
  <c r="K791" i="10"/>
  <c r="K790" i="10"/>
  <c r="K789" i="10"/>
  <c r="K788" i="10"/>
  <c r="K787" i="10"/>
  <c r="K786" i="10"/>
  <c r="K785" i="10"/>
  <c r="K784" i="10"/>
  <c r="K783" i="10"/>
  <c r="K782" i="10"/>
  <c r="K781" i="10"/>
  <c r="K780" i="10"/>
  <c r="K779" i="10"/>
  <c r="K778" i="10"/>
  <c r="K777" i="10"/>
  <c r="K776" i="10"/>
  <c r="K775" i="10"/>
  <c r="K774" i="10"/>
  <c r="K773" i="10"/>
  <c r="K772" i="10"/>
  <c r="K771" i="10"/>
  <c r="K770" i="10"/>
  <c r="K769" i="10"/>
  <c r="K768" i="10"/>
  <c r="K767" i="10"/>
  <c r="K766" i="10"/>
  <c r="K765" i="10"/>
  <c r="K764" i="10"/>
  <c r="K763" i="10"/>
  <c r="K762" i="10"/>
  <c r="K761" i="10"/>
  <c r="K760" i="10"/>
  <c r="K759" i="10"/>
  <c r="K758" i="10"/>
  <c r="K757" i="10"/>
  <c r="K756" i="10"/>
  <c r="K755" i="10"/>
  <c r="K754" i="10"/>
  <c r="K753" i="10"/>
  <c r="K752" i="10"/>
  <c r="K751" i="10"/>
  <c r="K750" i="10"/>
  <c r="K749" i="10"/>
  <c r="K748" i="10"/>
  <c r="K747" i="10"/>
  <c r="K746" i="10"/>
  <c r="K745" i="10"/>
  <c r="K744" i="10"/>
  <c r="K743" i="10"/>
  <c r="K742" i="10"/>
  <c r="K741" i="10"/>
  <c r="K740" i="10"/>
  <c r="K739" i="10"/>
  <c r="K738" i="10"/>
  <c r="K737" i="10"/>
  <c r="K736" i="10"/>
  <c r="K735" i="10"/>
  <c r="K734" i="10"/>
  <c r="K733" i="10"/>
  <c r="K732" i="10"/>
  <c r="K731" i="10"/>
  <c r="K730" i="10"/>
  <c r="K729" i="10"/>
  <c r="K728" i="10"/>
  <c r="K727" i="10"/>
  <c r="K726" i="10"/>
  <c r="K725" i="10"/>
  <c r="K724" i="10"/>
  <c r="K723" i="10"/>
  <c r="K722" i="10"/>
  <c r="K721" i="10"/>
  <c r="K720" i="10"/>
  <c r="K719" i="10"/>
  <c r="K718" i="10"/>
  <c r="K717" i="10"/>
  <c r="K716" i="10"/>
  <c r="K715" i="10"/>
  <c r="K714" i="10"/>
  <c r="K713" i="10"/>
  <c r="K712" i="10"/>
  <c r="K711" i="10"/>
  <c r="K710" i="10"/>
  <c r="K709" i="10"/>
  <c r="K708" i="10"/>
  <c r="K707" i="10"/>
  <c r="K706" i="10"/>
  <c r="K705" i="10"/>
  <c r="K704" i="10"/>
  <c r="K703" i="10"/>
  <c r="K702" i="10"/>
  <c r="K701" i="10"/>
  <c r="K700" i="10"/>
  <c r="K699" i="10"/>
  <c r="K698" i="10"/>
  <c r="K697" i="10"/>
  <c r="K696" i="10"/>
  <c r="K695" i="10"/>
  <c r="K694" i="10"/>
  <c r="K693" i="10"/>
  <c r="K692" i="10"/>
  <c r="K691" i="10"/>
  <c r="K690" i="10"/>
  <c r="K689" i="10"/>
  <c r="K688" i="10"/>
  <c r="K687" i="10"/>
  <c r="K686" i="10"/>
  <c r="K685" i="10"/>
  <c r="K684" i="10"/>
  <c r="K683" i="10"/>
  <c r="K682" i="10"/>
  <c r="K681" i="10"/>
  <c r="K680" i="10"/>
  <c r="K679" i="10"/>
  <c r="K678" i="10"/>
  <c r="K677" i="10"/>
  <c r="K676" i="10"/>
  <c r="K675" i="10"/>
  <c r="K674" i="10"/>
  <c r="K673" i="10"/>
  <c r="K672" i="10"/>
  <c r="K671" i="10"/>
  <c r="K670" i="10"/>
  <c r="K669" i="10"/>
  <c r="K668" i="10"/>
  <c r="K667" i="10"/>
  <c r="K666" i="10"/>
  <c r="K665" i="10"/>
  <c r="K664" i="10"/>
  <c r="K663" i="10"/>
  <c r="K662" i="10"/>
  <c r="K661" i="10"/>
  <c r="K660" i="10"/>
  <c r="K659" i="10"/>
  <c r="K658" i="10"/>
  <c r="K657" i="10"/>
  <c r="K656" i="10"/>
  <c r="K655" i="10"/>
  <c r="K654" i="10"/>
  <c r="K653" i="10"/>
  <c r="K652" i="10"/>
  <c r="K651" i="10"/>
  <c r="K650" i="10"/>
  <c r="K649" i="10"/>
  <c r="K648" i="10"/>
  <c r="K647" i="10"/>
  <c r="K646" i="10"/>
  <c r="K645" i="10"/>
  <c r="K644" i="10"/>
  <c r="K643" i="10"/>
  <c r="K642" i="10"/>
  <c r="K641" i="10"/>
  <c r="K640" i="10"/>
  <c r="K639" i="10"/>
  <c r="K638" i="10"/>
  <c r="K637" i="10"/>
  <c r="K636" i="10"/>
  <c r="K635" i="10"/>
  <c r="K634" i="10"/>
  <c r="K633" i="10"/>
  <c r="K632" i="10"/>
  <c r="K631" i="10"/>
  <c r="K630" i="10"/>
  <c r="K629" i="10"/>
  <c r="K628" i="10"/>
  <c r="K627" i="10"/>
  <c r="K626" i="10"/>
  <c r="K625" i="10"/>
  <c r="K624" i="10"/>
  <c r="K623" i="10"/>
  <c r="K622" i="10"/>
  <c r="K621" i="10"/>
  <c r="K620" i="10"/>
  <c r="K619" i="10"/>
  <c r="K618" i="10"/>
  <c r="K617" i="10"/>
  <c r="K616" i="10"/>
  <c r="K615" i="10"/>
  <c r="K614" i="10"/>
  <c r="K613" i="10"/>
  <c r="K612" i="10"/>
  <c r="K611" i="10"/>
  <c r="K610" i="10"/>
  <c r="K609" i="10"/>
  <c r="K608" i="10"/>
  <c r="K607" i="10"/>
  <c r="K606" i="10"/>
  <c r="K605" i="10"/>
  <c r="K604" i="10"/>
  <c r="K603" i="10"/>
  <c r="K602" i="10"/>
  <c r="K601" i="10"/>
  <c r="K600" i="10"/>
  <c r="K599" i="10"/>
  <c r="K598" i="10"/>
  <c r="K597" i="10"/>
  <c r="K596" i="10"/>
  <c r="K595" i="10"/>
  <c r="K594" i="10"/>
  <c r="K593" i="10"/>
  <c r="K592" i="10"/>
  <c r="K591" i="10"/>
  <c r="K590" i="10"/>
  <c r="K589" i="10"/>
  <c r="K588" i="10"/>
  <c r="K587" i="10"/>
  <c r="K586" i="10"/>
  <c r="K585" i="10"/>
  <c r="K584" i="10"/>
  <c r="K583" i="10"/>
  <c r="K582" i="10"/>
  <c r="K581" i="10"/>
  <c r="K580" i="10"/>
  <c r="K579" i="10"/>
  <c r="K578" i="10"/>
  <c r="K577" i="10"/>
  <c r="K576" i="10"/>
  <c r="K575" i="10"/>
  <c r="K574" i="10"/>
  <c r="K573" i="10"/>
  <c r="K572" i="10"/>
  <c r="K571" i="10"/>
  <c r="K570" i="10"/>
  <c r="K569" i="10"/>
  <c r="K568" i="10"/>
  <c r="K567" i="10"/>
  <c r="K566" i="10"/>
  <c r="K565" i="10"/>
  <c r="K564" i="10"/>
  <c r="K563" i="10"/>
  <c r="K562" i="10"/>
  <c r="K561" i="10"/>
  <c r="K560" i="10"/>
  <c r="K559" i="10"/>
  <c r="K558" i="10"/>
  <c r="K557" i="10"/>
  <c r="K556" i="10"/>
  <c r="K555" i="10"/>
  <c r="K554" i="10"/>
  <c r="K553" i="10"/>
  <c r="K552" i="10"/>
  <c r="K551" i="10"/>
  <c r="K550" i="10"/>
  <c r="K549" i="10"/>
  <c r="K548" i="10"/>
  <c r="K547" i="10"/>
  <c r="K546" i="10"/>
  <c r="K545" i="10"/>
  <c r="K544" i="10"/>
  <c r="K543" i="10"/>
  <c r="K542" i="10"/>
  <c r="K541" i="10"/>
  <c r="K540" i="10"/>
  <c r="K539" i="10"/>
  <c r="K538" i="10"/>
  <c r="K537" i="10"/>
  <c r="K536" i="10"/>
  <c r="K535" i="10"/>
  <c r="K534" i="10"/>
  <c r="K533" i="10"/>
  <c r="K532" i="10"/>
  <c r="K531" i="10"/>
  <c r="K530" i="10"/>
  <c r="K529" i="10"/>
  <c r="K528" i="10"/>
  <c r="K527" i="10"/>
  <c r="K526" i="10"/>
  <c r="K525" i="10"/>
  <c r="K524" i="10"/>
  <c r="K523" i="10"/>
  <c r="K522" i="10"/>
  <c r="K521" i="10"/>
  <c r="K520" i="10"/>
  <c r="K519" i="10"/>
  <c r="K518" i="10"/>
  <c r="K517" i="10"/>
  <c r="K516" i="10"/>
  <c r="K515" i="10"/>
  <c r="K514" i="10"/>
  <c r="K513" i="10"/>
  <c r="K512" i="10"/>
  <c r="K511" i="10"/>
  <c r="K510" i="10"/>
  <c r="K509" i="10"/>
  <c r="K508" i="10"/>
  <c r="K507" i="10"/>
  <c r="K506" i="10"/>
  <c r="K505" i="10"/>
  <c r="K504" i="10"/>
  <c r="K503" i="10"/>
  <c r="K502" i="10"/>
  <c r="K501" i="10"/>
  <c r="K500" i="10"/>
  <c r="K499" i="10"/>
  <c r="K498" i="10"/>
  <c r="K497" i="10"/>
  <c r="K496" i="10"/>
  <c r="K495" i="10"/>
  <c r="K494" i="10"/>
  <c r="K493" i="10"/>
  <c r="K492" i="10"/>
  <c r="K491" i="10"/>
  <c r="K490" i="10"/>
  <c r="K489" i="10"/>
  <c r="K488" i="10"/>
  <c r="K487" i="10"/>
  <c r="K486" i="10"/>
  <c r="K485" i="10"/>
  <c r="K484" i="10"/>
  <c r="K483" i="10"/>
  <c r="K482" i="10"/>
  <c r="K481" i="10"/>
  <c r="K480" i="10"/>
  <c r="K479" i="10"/>
  <c r="K478" i="10"/>
  <c r="K477" i="10"/>
  <c r="K476" i="10"/>
  <c r="K475" i="10"/>
  <c r="K474" i="10"/>
  <c r="K473" i="10"/>
  <c r="K472" i="10"/>
  <c r="K471" i="10"/>
  <c r="K470" i="10"/>
  <c r="K469" i="10"/>
  <c r="K468" i="10"/>
  <c r="K467" i="10"/>
  <c r="K466" i="10"/>
  <c r="K465" i="10"/>
  <c r="K464" i="10"/>
  <c r="K463" i="10"/>
  <c r="K462" i="10"/>
  <c r="K461" i="10"/>
  <c r="K460" i="10"/>
  <c r="K459" i="10"/>
  <c r="K458" i="10"/>
  <c r="K457" i="10"/>
  <c r="K456" i="10"/>
  <c r="K455" i="10"/>
  <c r="K454" i="10"/>
  <c r="K453" i="10"/>
  <c r="K452" i="10"/>
  <c r="K451" i="10"/>
  <c r="K450" i="10"/>
  <c r="K449" i="10"/>
  <c r="K448" i="10"/>
  <c r="K447" i="10"/>
  <c r="K446" i="10"/>
  <c r="K445" i="10"/>
  <c r="K444" i="10"/>
  <c r="K443" i="10"/>
  <c r="K442" i="10"/>
  <c r="K441" i="10"/>
  <c r="K440" i="10"/>
  <c r="K439" i="10"/>
  <c r="K438" i="10"/>
  <c r="K437" i="10"/>
  <c r="K436" i="10"/>
  <c r="K435" i="10"/>
  <c r="K434" i="10"/>
  <c r="K433" i="10"/>
  <c r="K432" i="10"/>
  <c r="K431" i="10"/>
  <c r="K430" i="10"/>
  <c r="K429" i="10"/>
  <c r="K428" i="10"/>
  <c r="K427" i="10"/>
  <c r="K426" i="10"/>
  <c r="K425" i="10"/>
  <c r="K424" i="10"/>
  <c r="K423" i="10"/>
  <c r="K422" i="10"/>
  <c r="K421" i="10"/>
  <c r="K420" i="10"/>
  <c r="K419" i="10"/>
  <c r="K418" i="10"/>
  <c r="K417" i="10"/>
  <c r="K416" i="10"/>
  <c r="K415" i="10"/>
  <c r="K414" i="10"/>
  <c r="K413" i="10"/>
  <c r="K412" i="10"/>
  <c r="K411" i="10"/>
  <c r="K410" i="10"/>
  <c r="K409" i="10"/>
  <c r="K408" i="10"/>
  <c r="K407" i="10"/>
  <c r="K406" i="10"/>
  <c r="K405" i="10"/>
  <c r="K404" i="10"/>
  <c r="K403" i="10"/>
  <c r="K402" i="10"/>
  <c r="K401" i="10"/>
  <c r="K400" i="10"/>
  <c r="K399" i="10"/>
  <c r="K398" i="10"/>
  <c r="K397" i="10"/>
  <c r="K396" i="10"/>
  <c r="K395" i="10"/>
  <c r="K394" i="10"/>
  <c r="K393" i="10"/>
  <c r="K392" i="10"/>
  <c r="K391" i="10"/>
  <c r="K390" i="10"/>
  <c r="K389" i="10"/>
  <c r="K388" i="10"/>
  <c r="K387" i="10"/>
  <c r="K386" i="10"/>
  <c r="K385" i="10"/>
  <c r="K384" i="10"/>
  <c r="K383" i="10"/>
  <c r="K382" i="10"/>
  <c r="K381" i="10"/>
  <c r="K380" i="10"/>
  <c r="K379" i="10"/>
  <c r="K378" i="10"/>
  <c r="K377" i="10"/>
  <c r="K376" i="10"/>
  <c r="K375" i="10"/>
  <c r="K374" i="10"/>
  <c r="K373" i="10"/>
  <c r="K372" i="10"/>
  <c r="K371" i="10"/>
  <c r="K370" i="10"/>
  <c r="K369" i="10"/>
  <c r="K368" i="10"/>
  <c r="K367" i="10"/>
  <c r="K366" i="10"/>
  <c r="K365" i="10"/>
  <c r="K364" i="10"/>
  <c r="K363" i="10"/>
  <c r="K362" i="10"/>
  <c r="K361" i="10"/>
  <c r="K360" i="10"/>
  <c r="K359" i="10"/>
  <c r="K358" i="10"/>
  <c r="K357" i="10"/>
  <c r="K356" i="10"/>
  <c r="K355" i="10"/>
  <c r="K354" i="10"/>
  <c r="K353" i="10"/>
  <c r="K352" i="10"/>
  <c r="K351" i="10"/>
  <c r="K350" i="10"/>
  <c r="K349" i="10"/>
  <c r="K348" i="10"/>
  <c r="K347" i="10"/>
  <c r="K346" i="10"/>
  <c r="K345" i="10"/>
  <c r="K344" i="10"/>
  <c r="K343" i="10"/>
  <c r="K342" i="10"/>
  <c r="K341" i="10"/>
  <c r="K340" i="10"/>
  <c r="K339" i="10"/>
  <c r="K338" i="10"/>
  <c r="K337" i="10"/>
  <c r="K336" i="10"/>
  <c r="K335" i="10"/>
  <c r="K334" i="10"/>
  <c r="K333" i="10"/>
  <c r="K332" i="10"/>
  <c r="K331" i="10"/>
  <c r="K330" i="10"/>
  <c r="K329" i="10"/>
  <c r="K328" i="10"/>
  <c r="K327" i="10"/>
  <c r="K326" i="10"/>
  <c r="K325" i="10"/>
  <c r="K324" i="10"/>
  <c r="K323" i="10"/>
  <c r="K322" i="10"/>
  <c r="K321" i="10"/>
  <c r="K320" i="10"/>
  <c r="K319" i="10"/>
  <c r="K318" i="10"/>
  <c r="K317" i="10"/>
  <c r="K316" i="10"/>
  <c r="K315" i="10"/>
  <c r="K314" i="10"/>
  <c r="K313" i="10"/>
  <c r="K312" i="10"/>
  <c r="K311" i="10"/>
  <c r="K310" i="10"/>
  <c r="K309" i="10"/>
  <c r="K308" i="10"/>
  <c r="K307" i="10"/>
  <c r="K306" i="10"/>
  <c r="K305" i="10"/>
  <c r="K304" i="10"/>
  <c r="K303" i="10"/>
  <c r="K302" i="10"/>
  <c r="K301" i="10"/>
  <c r="K300" i="10"/>
  <c r="K299" i="10"/>
  <c r="K298" i="10"/>
  <c r="K297" i="10"/>
  <c r="K296" i="10"/>
  <c r="K295" i="10"/>
  <c r="K294" i="10"/>
  <c r="K293" i="10"/>
  <c r="K292" i="10"/>
  <c r="K291" i="10"/>
  <c r="K290" i="10"/>
  <c r="K289" i="10"/>
  <c r="K288" i="10"/>
  <c r="K287" i="10"/>
  <c r="K286" i="10"/>
  <c r="K285" i="10"/>
  <c r="K284" i="10"/>
  <c r="K283" i="10"/>
  <c r="K282" i="10"/>
  <c r="K281" i="10"/>
  <c r="K280" i="10"/>
  <c r="K279" i="10"/>
  <c r="K278" i="10"/>
  <c r="K277" i="10"/>
  <c r="K276" i="10"/>
  <c r="K275" i="10"/>
  <c r="K274" i="10"/>
  <c r="K273" i="10"/>
  <c r="K272" i="10"/>
  <c r="K271" i="10"/>
  <c r="K270" i="10"/>
  <c r="K269" i="10"/>
  <c r="K268" i="10"/>
  <c r="K267" i="10"/>
  <c r="K266" i="10"/>
  <c r="K265" i="10"/>
  <c r="K264" i="10"/>
  <c r="K263" i="10"/>
  <c r="K262" i="10"/>
  <c r="K261" i="10"/>
  <c r="K260" i="10"/>
  <c r="K259" i="10"/>
  <c r="K258" i="10"/>
  <c r="K257" i="10"/>
  <c r="K256" i="10"/>
  <c r="K255" i="10"/>
  <c r="K254" i="10"/>
  <c r="K253" i="10"/>
  <c r="K252" i="10"/>
  <c r="K251" i="10"/>
  <c r="K250" i="10"/>
  <c r="K249" i="10"/>
  <c r="K248" i="10"/>
  <c r="K247" i="10"/>
  <c r="K246" i="10"/>
  <c r="K245" i="10"/>
  <c r="K244" i="10"/>
  <c r="K243" i="10"/>
  <c r="K242" i="10"/>
  <c r="K241" i="10"/>
  <c r="K240" i="10"/>
  <c r="K239" i="10"/>
  <c r="K238" i="10"/>
  <c r="K237" i="10"/>
  <c r="K236" i="10"/>
  <c r="K235" i="10"/>
  <c r="K234" i="10"/>
  <c r="K233" i="10"/>
  <c r="K232" i="10"/>
  <c r="K231" i="10"/>
  <c r="K230" i="10"/>
  <c r="K229" i="10"/>
  <c r="K228" i="10"/>
  <c r="K227" i="10"/>
  <c r="K226" i="10"/>
  <c r="K225" i="10"/>
  <c r="K224" i="10"/>
  <c r="K223" i="10"/>
  <c r="K222" i="10"/>
  <c r="K221" i="10"/>
  <c r="K220" i="10"/>
  <c r="K219" i="10"/>
  <c r="K218" i="10"/>
  <c r="K217" i="10"/>
  <c r="K216" i="10"/>
  <c r="K215" i="10"/>
  <c r="K214" i="10"/>
  <c r="K213" i="10"/>
  <c r="K212" i="10"/>
  <c r="K211" i="10"/>
  <c r="K210" i="10"/>
  <c r="K209" i="10"/>
  <c r="K208" i="10"/>
  <c r="K207" i="10"/>
  <c r="K206" i="10"/>
  <c r="K205" i="10"/>
  <c r="K204" i="10"/>
  <c r="K203" i="10"/>
  <c r="K202" i="10"/>
  <c r="K201" i="10"/>
  <c r="K200" i="10"/>
  <c r="K199" i="10"/>
  <c r="K198" i="10"/>
  <c r="K197" i="10"/>
  <c r="K196" i="10"/>
  <c r="K195" i="10"/>
  <c r="K194" i="10"/>
  <c r="K193" i="10"/>
  <c r="K192" i="10"/>
  <c r="K191" i="10"/>
  <c r="K190" i="10"/>
  <c r="K189" i="10"/>
  <c r="K188" i="10"/>
  <c r="K187" i="10"/>
  <c r="K186" i="10"/>
  <c r="K185" i="10"/>
  <c r="K184" i="10"/>
  <c r="K183" i="10"/>
  <c r="K182" i="10"/>
  <c r="K181" i="10"/>
  <c r="K180" i="10"/>
  <c r="K179" i="10"/>
  <c r="K178" i="10"/>
  <c r="K177" i="10"/>
  <c r="K176" i="10"/>
  <c r="K175" i="10"/>
  <c r="K174" i="10"/>
  <c r="K173" i="10"/>
  <c r="K172" i="10"/>
  <c r="K171" i="10"/>
  <c r="K170" i="10"/>
  <c r="K169" i="10"/>
  <c r="K168" i="10"/>
  <c r="K167" i="10"/>
  <c r="K166" i="10"/>
  <c r="K165" i="10"/>
  <c r="K164" i="10"/>
  <c r="K163" i="10"/>
  <c r="K162" i="10"/>
  <c r="K161" i="10"/>
  <c r="K160" i="10"/>
  <c r="K159" i="10"/>
  <c r="K158" i="10"/>
  <c r="K157" i="10"/>
  <c r="K156" i="10"/>
  <c r="K155" i="10"/>
  <c r="K154" i="10"/>
  <c r="K153" i="10"/>
  <c r="K152" i="10"/>
  <c r="K151" i="10"/>
  <c r="K150" i="10"/>
  <c r="K149" i="10"/>
  <c r="K148" i="10"/>
  <c r="K147" i="10"/>
  <c r="K146" i="10"/>
  <c r="K145" i="10"/>
  <c r="K144" i="10"/>
  <c r="K143" i="10"/>
  <c r="K142" i="10"/>
  <c r="K141" i="10"/>
  <c r="K140" i="10"/>
  <c r="K139" i="10"/>
  <c r="K138" i="10"/>
  <c r="K137" i="10"/>
  <c r="K136" i="10"/>
  <c r="K135" i="10"/>
  <c r="K134" i="10"/>
  <c r="K133" i="10"/>
  <c r="K132" i="10"/>
  <c r="K131" i="10"/>
  <c r="K130" i="10"/>
  <c r="K129" i="10"/>
  <c r="K128" i="10"/>
  <c r="K127" i="10"/>
  <c r="K126" i="10"/>
  <c r="K125" i="10"/>
  <c r="K124" i="10"/>
  <c r="K123" i="10"/>
  <c r="K122" i="10"/>
  <c r="K121" i="10"/>
  <c r="K120" i="10"/>
  <c r="K119" i="10"/>
  <c r="K118" i="10"/>
  <c r="K117" i="10"/>
  <c r="K116" i="10"/>
  <c r="K115" i="10"/>
  <c r="K114" i="10"/>
  <c r="K113" i="10"/>
  <c r="K112" i="10"/>
  <c r="K111" i="10"/>
  <c r="K110" i="10"/>
  <c r="K109" i="10"/>
  <c r="K108" i="10"/>
  <c r="K107" i="10"/>
  <c r="K106" i="10"/>
  <c r="K105" i="10"/>
  <c r="K104" i="10"/>
  <c r="K103" i="10"/>
  <c r="K102" i="10"/>
  <c r="K101" i="10"/>
  <c r="K100" i="10"/>
  <c r="K99" i="10"/>
  <c r="K98" i="10"/>
  <c r="K97" i="10"/>
  <c r="K96" i="10"/>
  <c r="K95" i="10"/>
  <c r="K94" i="10"/>
  <c r="K93" i="10"/>
  <c r="K92" i="10"/>
  <c r="K91" i="10"/>
  <c r="K90" i="10"/>
  <c r="K89" i="10"/>
  <c r="K88" i="10"/>
  <c r="K87" i="10"/>
  <c r="K86" i="10"/>
  <c r="K85" i="10"/>
  <c r="K84" i="10"/>
  <c r="K83" i="10"/>
  <c r="K82" i="10"/>
  <c r="K81" i="10"/>
  <c r="K80" i="10"/>
  <c r="K79" i="10"/>
  <c r="K78" i="10"/>
  <c r="K77" i="10"/>
  <c r="K76" i="10"/>
  <c r="K75" i="10"/>
  <c r="K74" i="10"/>
  <c r="K73" i="10"/>
  <c r="K72" i="10"/>
  <c r="K71" i="10"/>
  <c r="K70" i="10"/>
  <c r="K69" i="10"/>
  <c r="K68" i="10"/>
  <c r="K67" i="10"/>
  <c r="K66" i="10"/>
  <c r="K65" i="10"/>
  <c r="K64" i="10"/>
  <c r="K63" i="10"/>
  <c r="K62" i="10"/>
  <c r="K61" i="10"/>
  <c r="K60" i="10"/>
  <c r="K59" i="10"/>
  <c r="K58" i="10"/>
  <c r="K57" i="10"/>
  <c r="K56" i="10"/>
  <c r="K55" i="10"/>
  <c r="K54" i="10"/>
  <c r="K53" i="10"/>
  <c r="K52" i="10"/>
  <c r="K51" i="10"/>
  <c r="K50" i="10"/>
  <c r="K49" i="10"/>
  <c r="K48" i="10"/>
  <c r="K47" i="10"/>
  <c r="K46" i="10"/>
  <c r="K45" i="10"/>
  <c r="K44" i="10"/>
  <c r="K43" i="10"/>
  <c r="K42" i="10"/>
  <c r="K41" i="10"/>
  <c r="K40" i="10"/>
  <c r="K39" i="10"/>
  <c r="K38" i="10"/>
  <c r="K37" i="10"/>
  <c r="K36" i="10"/>
  <c r="K35" i="10"/>
  <c r="K34" i="10"/>
  <c r="K33" i="10"/>
  <c r="K32" i="10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5" i="10"/>
  <c r="K4" i="10"/>
  <c r="K3" i="10"/>
  <c r="K2" i="10"/>
  <c r="F65" i="9"/>
  <c r="G65" i="9" s="1"/>
  <c r="F64" i="9"/>
  <c r="F63" i="9"/>
  <c r="G63" i="9" s="1"/>
  <c r="F62" i="9"/>
  <c r="G62" i="9" s="1"/>
  <c r="F61" i="9"/>
  <c r="G61" i="9" s="1"/>
  <c r="F60" i="9"/>
  <c r="F59" i="9"/>
  <c r="G59" i="9" s="1"/>
  <c r="F15" i="9"/>
  <c r="F14" i="9"/>
  <c r="I14" i="9" s="1"/>
  <c r="F13" i="9"/>
  <c r="I13" i="9" s="1"/>
  <c r="F12" i="9"/>
  <c r="I12" i="9" s="1"/>
  <c r="F11" i="9"/>
  <c r="F10" i="9"/>
  <c r="I10" i="9" s="1"/>
  <c r="F9" i="9"/>
  <c r="I9" i="9" s="1"/>
  <c r="H6" i="8"/>
  <c r="F6" i="8"/>
  <c r="E6" i="8"/>
  <c r="D6" i="8"/>
  <c r="C6" i="8"/>
  <c r="B6" i="8"/>
  <c r="A6" i="8"/>
  <c r="G3" i="8"/>
  <c r="G6" i="8" s="1"/>
  <c r="E3" i="8"/>
  <c r="C3" i="8"/>
  <c r="D381" i="5"/>
  <c r="D380" i="5"/>
  <c r="D379" i="5"/>
  <c r="D378" i="5"/>
  <c r="D377" i="5"/>
  <c r="D376" i="5"/>
  <c r="D375" i="5"/>
  <c r="D374" i="5"/>
  <c r="D373" i="5"/>
  <c r="D372" i="5"/>
  <c r="D371" i="5"/>
  <c r="D370" i="5"/>
  <c r="D369" i="5"/>
  <c r="D368" i="5"/>
  <c r="D367" i="5"/>
  <c r="D366" i="5"/>
  <c r="D365" i="5"/>
  <c r="D364" i="5"/>
  <c r="D363" i="5"/>
  <c r="D362" i="5"/>
  <c r="D361" i="5"/>
  <c r="D360" i="5"/>
  <c r="D359" i="5"/>
  <c r="D358" i="5"/>
  <c r="D357" i="5"/>
  <c r="D356" i="5"/>
  <c r="D355" i="5"/>
  <c r="D354" i="5"/>
  <c r="D353" i="5"/>
  <c r="D352" i="5"/>
  <c r="D351" i="5"/>
  <c r="D350" i="5"/>
  <c r="D349" i="5"/>
  <c r="D348" i="5"/>
  <c r="D347" i="5"/>
  <c r="D346" i="5"/>
  <c r="D345" i="5"/>
  <c r="D344" i="5"/>
  <c r="D343" i="5"/>
  <c r="D342" i="5"/>
  <c r="D341" i="5"/>
  <c r="D340" i="5"/>
  <c r="D339" i="5"/>
  <c r="D338" i="5"/>
  <c r="D337" i="5"/>
  <c r="D336" i="5"/>
  <c r="D335" i="5"/>
  <c r="D334" i="5"/>
  <c r="D333" i="5"/>
  <c r="D332" i="5"/>
  <c r="D331" i="5"/>
  <c r="D330" i="5"/>
  <c r="D329" i="5"/>
  <c r="D328" i="5"/>
  <c r="D327" i="5"/>
  <c r="D326" i="5"/>
  <c r="D325" i="5"/>
  <c r="D324" i="5"/>
  <c r="D323" i="5"/>
  <c r="D322" i="5"/>
  <c r="D321" i="5"/>
  <c r="D320" i="5"/>
  <c r="D319" i="5"/>
  <c r="D318" i="5"/>
  <c r="D317" i="5"/>
  <c r="D316" i="5"/>
  <c r="D315" i="5"/>
  <c r="D314" i="5"/>
  <c r="D313" i="5"/>
  <c r="D312" i="5"/>
  <c r="D311" i="5"/>
  <c r="D310" i="5"/>
  <c r="D309" i="5"/>
  <c r="D308" i="5"/>
  <c r="D307" i="5"/>
  <c r="D306" i="5"/>
  <c r="D305" i="5"/>
  <c r="D304" i="5"/>
  <c r="D303" i="5"/>
  <c r="D302" i="5"/>
  <c r="D301" i="5"/>
  <c r="D300" i="5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Q17" i="5"/>
  <c r="R17" i="5" s="1"/>
  <c r="S17" i="5" s="1"/>
  <c r="T17" i="5" s="1"/>
  <c r="U17" i="5" s="1"/>
  <c r="V17" i="5" s="1"/>
  <c r="W17" i="5" s="1"/>
  <c r="X17" i="5" s="1"/>
  <c r="Y17" i="5" s="1"/>
  <c r="P17" i="5"/>
  <c r="D17" i="5"/>
  <c r="P16" i="5"/>
  <c r="Q16" i="5" s="1"/>
  <c r="R16" i="5" s="1"/>
  <c r="S16" i="5" s="1"/>
  <c r="T16" i="5" s="1"/>
  <c r="U16" i="5" s="1"/>
  <c r="V16" i="5" s="1"/>
  <c r="W16" i="5" s="1"/>
  <c r="X16" i="5" s="1"/>
  <c r="Y16" i="5" s="1"/>
  <c r="D16" i="5"/>
  <c r="S15" i="5"/>
  <c r="T15" i="5" s="1"/>
  <c r="U15" i="5" s="1"/>
  <c r="V15" i="5" s="1"/>
  <c r="W15" i="5" s="1"/>
  <c r="X15" i="5" s="1"/>
  <c r="Y15" i="5" s="1"/>
  <c r="R15" i="5"/>
  <c r="Q15" i="5"/>
  <c r="P15" i="5"/>
  <c r="D15" i="5"/>
  <c r="R14" i="5"/>
  <c r="S14" i="5" s="1"/>
  <c r="T14" i="5" s="1"/>
  <c r="U14" i="5" s="1"/>
  <c r="V14" i="5" s="1"/>
  <c r="W14" i="5" s="1"/>
  <c r="X14" i="5" s="1"/>
  <c r="Y14" i="5" s="1"/>
  <c r="Q14" i="5"/>
  <c r="P14" i="5"/>
  <c r="D14" i="5"/>
  <c r="D13" i="5"/>
  <c r="D12" i="5"/>
  <c r="D11" i="5"/>
  <c r="D10" i="5"/>
  <c r="D9" i="5"/>
  <c r="D8" i="5"/>
  <c r="D7" i="5"/>
  <c r="D6" i="5"/>
  <c r="U5" i="5"/>
  <c r="S5" i="5"/>
  <c r="Q5" i="5"/>
  <c r="D5" i="5"/>
  <c r="D4" i="5"/>
  <c r="D3" i="5"/>
  <c r="L2" i="5" a="1"/>
  <c r="L2" i="5" s="1"/>
  <c r="D2" i="5"/>
  <c r="M2" i="5" s="1" a="1"/>
  <c r="M2" i="5" s="1"/>
  <c r="P2" i="4"/>
  <c r="N2" i="4"/>
  <c r="L2" i="4"/>
  <c r="H3" i="4" s="1" a="1"/>
  <c r="H3" i="4" s="1"/>
  <c r="C15" i="3"/>
  <c r="C14" i="3" a="1"/>
  <c r="C14" i="3" s="1"/>
  <c r="C16" i="2" a="1"/>
  <c r="C16" i="2" s="1"/>
  <c r="D13" i="1"/>
  <c r="D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1" authorId="0" shapeId="0" xr:uid="{00000000-0006-0000-0900-000001000000}">
      <text>
        <r>
          <rPr>
            <sz val="11"/>
            <color theme="1"/>
            <rFont val="Lato"/>
            <scheme val="minor"/>
          </rPr>
          <t>======
ID#AAAA2U2xB1I
Cesar Alvarez    (2023-08-05 19:15:05)
Hacer reporte al almacen 
con variaciones mayores a 1 día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lMXT+UrojavBxfwblLy8nS6/o5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1" authorId="0" shapeId="0" xr:uid="{00000000-0006-0000-0C00-000003000000}">
      <text>
        <r>
          <rPr>
            <sz val="11"/>
            <color theme="1"/>
            <rFont val="Lato"/>
            <scheme val="minor"/>
          </rPr>
          <t>======
ID#AAAA2U2xB1M
Cesar Alvarez    (2023-08-05 19:15:05)
De acuerdo con la tabla</t>
        </r>
      </text>
    </comment>
    <comment ref="Q1" authorId="0" shapeId="0" xr:uid="{00000000-0006-0000-0C00-000001000000}">
      <text>
        <r>
          <rPr>
            <sz val="11"/>
            <color theme="1"/>
            <rFont val="Lato"/>
            <scheme val="minor"/>
          </rPr>
          <t>======
ID#AAAA2U2xB1U
Cesar Alvarez    (2023-08-05 19:15:05)
Prioridad alta y que sean de las empresas mencionadas</t>
        </r>
      </text>
    </comment>
    <comment ref="R1" authorId="0" shapeId="0" xr:uid="{00000000-0006-0000-0C00-000002000000}">
      <text>
        <r>
          <rPr>
            <sz val="11"/>
            <color theme="1"/>
            <rFont val="Lato"/>
            <scheme val="minor"/>
          </rPr>
          <t>======
ID#AAAA2U2xB1Q
Cesar Alvarez    (2023-08-05 19:15:05)
Cesar Alvarez
Prioridad media y baja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RlhFjX8VtDlRUURfYswQNAFU/KQ=="/>
    </ext>
  </extLst>
</comments>
</file>

<file path=xl/sharedStrings.xml><?xml version="1.0" encoding="utf-8"?>
<sst xmlns="http://schemas.openxmlformats.org/spreadsheetml/2006/main" count="25919" uniqueCount="783">
  <si>
    <t>Ventas en unidades</t>
  </si>
  <si>
    <t>Tienda</t>
  </si>
  <si>
    <t>Trimestre 1</t>
  </si>
  <si>
    <t>Trimestre 2</t>
  </si>
  <si>
    <t>Trimestre 3</t>
  </si>
  <si>
    <t>Trimestre 4</t>
  </si>
  <si>
    <t>Pereira</t>
  </si>
  <si>
    <t>Armenia</t>
  </si>
  <si>
    <t xml:space="preserve">Manizales </t>
  </si>
  <si>
    <t>Ibagué</t>
  </si>
  <si>
    <t>Cota</t>
  </si>
  <si>
    <t>Cucuta</t>
  </si>
  <si>
    <t>Bogotá</t>
  </si>
  <si>
    <t>Melgar</t>
  </si>
  <si>
    <t xml:space="preserve">Fila </t>
  </si>
  <si>
    <t>Trimestre</t>
  </si>
  <si>
    <t xml:space="preserve">Columna </t>
  </si>
  <si>
    <t>Columna</t>
  </si>
  <si>
    <t xml:space="preserve">indice </t>
  </si>
  <si>
    <t>Ventas I+C</t>
  </si>
  <si>
    <t>Ventas BV</t>
  </si>
  <si>
    <t>Rangos de ventas</t>
  </si>
  <si>
    <t>#</t>
  </si>
  <si>
    <t xml:space="preserve">Vendedor </t>
  </si>
  <si>
    <t xml:space="preserve">Sueldo basico </t>
  </si>
  <si>
    <t>Ciudad</t>
  </si>
  <si>
    <t>Ventas</t>
  </si>
  <si>
    <t xml:space="preserve">Comisión </t>
  </si>
  <si>
    <t xml:space="preserve">Pago </t>
  </si>
  <si>
    <t>Rocio Pilar</t>
  </si>
  <si>
    <t>Ivan Vargas</t>
  </si>
  <si>
    <t>Gloria Cuadro</t>
  </si>
  <si>
    <t>Lina Marin</t>
  </si>
  <si>
    <t>Adriana Hoyos</t>
  </si>
  <si>
    <t>Alex Méndez</t>
  </si>
  <si>
    <t>Jonathan Avila</t>
  </si>
  <si>
    <t>Harrinson Barrios</t>
  </si>
  <si>
    <t>Cristian López</t>
  </si>
  <si>
    <t>Ossa</t>
  </si>
  <si>
    <t>Galorofe</t>
  </si>
  <si>
    <t>Año de contratación</t>
  </si>
  <si>
    <t>Antigüedad</t>
  </si>
  <si>
    <t>CARGO</t>
  </si>
  <si>
    <t>Ventas Mes</t>
  </si>
  <si>
    <t>Bono</t>
  </si>
  <si>
    <t xml:space="preserve">Comisión + Bonos </t>
  </si>
  <si>
    <t>Supervisor de tienda</t>
  </si>
  <si>
    <t>Jefe de tienda</t>
  </si>
  <si>
    <t>Operador de Tienda</t>
  </si>
  <si>
    <t>Manizales</t>
  </si>
  <si>
    <t>Jhon Angulo</t>
  </si>
  <si>
    <t xml:space="preserve">Empleado </t>
  </si>
  <si>
    <t xml:space="preserve">Años en la empresa </t>
  </si>
  <si>
    <t>Anderson Estanislao</t>
  </si>
  <si>
    <t>Leidy Berjan</t>
  </si>
  <si>
    <t>Jean Alfonso</t>
  </si>
  <si>
    <t>William Perez</t>
  </si>
  <si>
    <t>Jaiver Jesus</t>
  </si>
  <si>
    <t>Operador exterior</t>
  </si>
  <si>
    <t>Jeisson Martinez</t>
  </si>
  <si>
    <t>Juan Osorio</t>
  </si>
  <si>
    <t>Cristian Velasquez</t>
  </si>
  <si>
    <t>Juan Banea</t>
  </si>
  <si>
    <t>Juan Lopez</t>
  </si>
  <si>
    <t>Armando Toro</t>
  </si>
  <si>
    <t>Rafael Villacob</t>
  </si>
  <si>
    <t>Heyber Palacios</t>
  </si>
  <si>
    <t>Neyla Calderin</t>
  </si>
  <si>
    <t>Hector Quintero</t>
  </si>
  <si>
    <t>Liz Garces</t>
  </si>
  <si>
    <t>Lilia Perez</t>
  </si>
  <si>
    <t>Brayan Ruiz</t>
  </si>
  <si>
    <t>Angel Ramos</t>
  </si>
  <si>
    <t>Wilmar Nuñez</t>
  </si>
  <si>
    <t>Stefany Tuberquia</t>
  </si>
  <si>
    <t>Luz Valencia</t>
  </si>
  <si>
    <t>Diego Rodriguez</t>
  </si>
  <si>
    <t>Edikson Acosta</t>
  </si>
  <si>
    <t>Ana Mejía</t>
  </si>
  <si>
    <t>Daniela Daza</t>
  </si>
  <si>
    <t>Jhon Delgado</t>
  </si>
  <si>
    <t>Marly Sanchez</t>
  </si>
  <si>
    <t>Andrés Rodríguez</t>
  </si>
  <si>
    <t>Cristhian Garcia</t>
  </si>
  <si>
    <t>Luz Fonseca</t>
  </si>
  <si>
    <t>Sergio Vargas</t>
  </si>
  <si>
    <t>Juan Cucariano</t>
  </si>
  <si>
    <t>Diego Ramos</t>
  </si>
  <si>
    <t>Ruben Hernanddez</t>
  </si>
  <si>
    <t>Sandra Prieto</t>
  </si>
  <si>
    <t>Edwin Quintero</t>
  </si>
  <si>
    <t>Carlos Bernal</t>
  </si>
  <si>
    <t>Carlos Peña</t>
  </si>
  <si>
    <t>Luis Torres</t>
  </si>
  <si>
    <t>Sébastian Murcia</t>
  </si>
  <si>
    <t>Juan Loaiza</t>
  </si>
  <si>
    <t>Leidy Gomez</t>
  </si>
  <si>
    <t>Pier Puello</t>
  </si>
  <si>
    <t>Andres Niño</t>
  </si>
  <si>
    <t>Oscar Echeverria</t>
  </si>
  <si>
    <t>Ronald Amaya</t>
  </si>
  <si>
    <t>Ronaldo Jimenez</t>
  </si>
  <si>
    <t>Adriana Paternina</t>
  </si>
  <si>
    <t>Ingrith Avila</t>
  </si>
  <si>
    <t>Jackeline Oliveros</t>
  </si>
  <si>
    <t>Jary Infante</t>
  </si>
  <si>
    <t>Martha Amaya</t>
  </si>
  <si>
    <t>Ahida Moreno</t>
  </si>
  <si>
    <t>Nathalia Guzman</t>
  </si>
  <si>
    <t>Nicol Torres</t>
  </si>
  <si>
    <t>Ruby Jaramillo</t>
  </si>
  <si>
    <t>Yiseth Londoño</t>
  </si>
  <si>
    <t>Nesly Loaiza</t>
  </si>
  <si>
    <t>Luz Salazar</t>
  </si>
  <si>
    <t>Juan Curiel</t>
  </si>
  <si>
    <t>Mayerlin Caballero</t>
  </si>
  <si>
    <t>Robinson Trespalacio</t>
  </si>
  <si>
    <t>Manuel Arrieta</t>
  </si>
  <si>
    <t>Carlos Alvarez</t>
  </si>
  <si>
    <t>Dair Blanco</t>
  </si>
  <si>
    <t>Jerley Arenas</t>
  </si>
  <si>
    <t>Yonier Cortes</t>
  </si>
  <si>
    <t>Evelyn Ramírez</t>
  </si>
  <si>
    <t>Paula Ruiz</t>
  </si>
  <si>
    <t>Brandon Pedroza</t>
  </si>
  <si>
    <t>Sonia Greffa</t>
  </si>
  <si>
    <t>Bety Gomez</t>
  </si>
  <si>
    <t>Bryan Acuña</t>
  </si>
  <si>
    <t>María Erazo</t>
  </si>
  <si>
    <t>Silvia Duarte</t>
  </si>
  <si>
    <t>Gabriel Bello</t>
  </si>
  <si>
    <t>Jader Vergara</t>
  </si>
  <si>
    <t>Samir Soto</t>
  </si>
  <si>
    <t>Adriana Gonzalez</t>
  </si>
  <si>
    <t>Javier Sandoval</t>
  </si>
  <si>
    <t>Elmer Diaz</t>
  </si>
  <si>
    <t>Leidy Sanchez</t>
  </si>
  <si>
    <t>Andres Gutierrez</t>
  </si>
  <si>
    <t>Maricel Triviño</t>
  </si>
  <si>
    <t>Jorge Toro</t>
  </si>
  <si>
    <t>Milley Clavijo</t>
  </si>
  <si>
    <t>Andrés Ayala</t>
  </si>
  <si>
    <t>Edwin Granados</t>
  </si>
  <si>
    <t>Diego Correa</t>
  </si>
  <si>
    <t>Geithner Molina</t>
  </si>
  <si>
    <t>Franklin Navarro</t>
  </si>
  <si>
    <t>Nicole Muncker</t>
  </si>
  <si>
    <t>Jaider Jimenez</t>
  </si>
  <si>
    <t>Brayan Esparza</t>
  </si>
  <si>
    <t>Yan Gomez</t>
  </si>
  <si>
    <t>Víctor Figueroa</t>
  </si>
  <si>
    <t>Jefferson Barrera</t>
  </si>
  <si>
    <t>Angie Guzman</t>
  </si>
  <si>
    <t>Karen Piñeres</t>
  </si>
  <si>
    <t>Mildred Roldan</t>
  </si>
  <si>
    <t>Samuel Alzate</t>
  </si>
  <si>
    <t>Kelly Ballesteros</t>
  </si>
  <si>
    <t>Andrés Elles</t>
  </si>
  <si>
    <t>Angie Carrillo</t>
  </si>
  <si>
    <t>Andres Fajardo</t>
  </si>
  <si>
    <t>José Quintana</t>
  </si>
  <si>
    <t>Maria Garavito</t>
  </si>
  <si>
    <t>Edgar Bohorquez</t>
  </si>
  <si>
    <t>Diomedes Perez</t>
  </si>
  <si>
    <t>Jean Diaz</t>
  </si>
  <si>
    <t>Linda Bello</t>
  </si>
  <si>
    <t>Yarces Navarro</t>
  </si>
  <si>
    <t>Valeria Quintero</t>
  </si>
  <si>
    <t>Clara Romero</t>
  </si>
  <si>
    <t>Ana Castro</t>
  </si>
  <si>
    <t>Luis Rodriguez</t>
  </si>
  <si>
    <t>Claudia Sierra</t>
  </si>
  <si>
    <t>Marisella Barrera</t>
  </si>
  <si>
    <t>Jose Payan</t>
  </si>
  <si>
    <t>Kevin Arroyo</t>
  </si>
  <si>
    <t>Dolly Hurtado</t>
  </si>
  <si>
    <t>Jhon Castro</t>
  </si>
  <si>
    <t>Robinson Pérez</t>
  </si>
  <si>
    <t>Carlos Tovar</t>
  </si>
  <si>
    <t>Brayan Moreno</t>
  </si>
  <si>
    <t>Yuly Asprilla</t>
  </si>
  <si>
    <t>Javier Urbina</t>
  </si>
  <si>
    <t>Carlos Valdez</t>
  </si>
  <si>
    <t>María Santisteban</t>
  </si>
  <si>
    <t>Johan Melo</t>
  </si>
  <si>
    <t>Katyuska Ortega</t>
  </si>
  <si>
    <t>Cristian Arriguí</t>
  </si>
  <si>
    <t>Yohnny Nieto</t>
  </si>
  <si>
    <t>Jhonatan Duran</t>
  </si>
  <si>
    <t>Omar Giron</t>
  </si>
  <si>
    <t>Jesus Diaz</t>
  </si>
  <si>
    <t>Jordan Esteban</t>
  </si>
  <si>
    <t>Javier Rojas</t>
  </si>
  <si>
    <t>Wendi Cardona</t>
  </si>
  <si>
    <t>Estilita Suarez</t>
  </si>
  <si>
    <t>Yeily Pana</t>
  </si>
  <si>
    <t>Luis Mejias</t>
  </si>
  <si>
    <t>Jose Epinayu</t>
  </si>
  <si>
    <t>Luis Castro</t>
  </si>
  <si>
    <t>Eider Osorio</t>
  </si>
  <si>
    <t>Deivis Ruiz</t>
  </si>
  <si>
    <t>Carla Romero</t>
  </si>
  <si>
    <t>Yeraldin Lopez</t>
  </si>
  <si>
    <t>Maira Arias</t>
  </si>
  <si>
    <t>Rodolfo Meza</t>
  </si>
  <si>
    <t>Oscar Carpio</t>
  </si>
  <si>
    <t>Nelcy Mendoza</t>
  </si>
  <si>
    <t>Kelys Hoyos</t>
  </si>
  <si>
    <t>Elimileth Arias</t>
  </si>
  <si>
    <t>Dayana Ditta</t>
  </si>
  <si>
    <t>Gohan Nope</t>
  </si>
  <si>
    <t>Jhon Escobar</t>
  </si>
  <si>
    <t>Oliver Cortes</t>
  </si>
  <si>
    <t>Herman Truque</t>
  </si>
  <si>
    <t>Brayan Gonzales</t>
  </si>
  <si>
    <t>Mauricio Quintero</t>
  </si>
  <si>
    <t>Jeraldinth Lans</t>
  </si>
  <si>
    <t>Sandra Vasco</t>
  </si>
  <si>
    <t>Ana Pulgarin</t>
  </si>
  <si>
    <t>Brandon Londoño</t>
  </si>
  <si>
    <t>Octavio Martínez</t>
  </si>
  <si>
    <t>Diego Barrera</t>
  </si>
  <si>
    <t>Brandon Aguilar</t>
  </si>
  <si>
    <t>Mauricio Diaz</t>
  </si>
  <si>
    <t>Michelle Perez</t>
  </si>
  <si>
    <t>Leidy Largo</t>
  </si>
  <si>
    <t>Cristian Lopez</t>
  </si>
  <si>
    <t>Lilia Londoño</t>
  </si>
  <si>
    <t>Eber David</t>
  </si>
  <si>
    <t>Paulina Usquiano</t>
  </si>
  <si>
    <t>Jefferson Gómez</t>
  </si>
  <si>
    <t>Andrea Ramirez</t>
  </si>
  <si>
    <t>Junior Leon</t>
  </si>
  <si>
    <t>Walter Castellanos</t>
  </si>
  <si>
    <t>Dalguie Ascanio</t>
  </si>
  <si>
    <t>Maria Duarte</t>
  </si>
  <si>
    <t>Gabriela Garcés</t>
  </si>
  <si>
    <t>Hernán Sepúlveda</t>
  </si>
  <si>
    <t>Sonia Celis</t>
  </si>
  <si>
    <t>Cesar Martinez</t>
  </si>
  <si>
    <t>Jacqueline Morales</t>
  </si>
  <si>
    <t>Cesar de</t>
  </si>
  <si>
    <t>Esteban Alvarez</t>
  </si>
  <si>
    <t>Sandra Garrido</t>
  </si>
  <si>
    <t>Karen Rincon</t>
  </si>
  <si>
    <t>Mary Betancur</t>
  </si>
  <si>
    <t>Eliana Perez</t>
  </si>
  <si>
    <t>Alexandra Benjumea</t>
  </si>
  <si>
    <t>Yexon Carranza</t>
  </si>
  <si>
    <t>Daniela Reinel</t>
  </si>
  <si>
    <t>Lina Barreto</t>
  </si>
  <si>
    <t>Jose Giraldo</t>
  </si>
  <si>
    <t>Jonatan Cespedes</t>
  </si>
  <si>
    <t>Diana Ortegon</t>
  </si>
  <si>
    <t>Manuela Rivera</t>
  </si>
  <si>
    <t>Johanna Vasquez</t>
  </si>
  <si>
    <t>Michael Pedraza</t>
  </si>
  <si>
    <t>Gersson Rojas</t>
  </si>
  <si>
    <t>Anderson Martinez</t>
  </si>
  <si>
    <t>Jeferson Hernandez</t>
  </si>
  <si>
    <t>Deivis Torres</t>
  </si>
  <si>
    <t>Reynel Rodriguez</t>
  </si>
  <si>
    <t>Julián Giraldo</t>
  </si>
  <si>
    <t>Denis Ortiz</t>
  </si>
  <si>
    <t>Nelly Pelayo</t>
  </si>
  <si>
    <t>Luz Cediel</t>
  </si>
  <si>
    <t>Miyer Muñoz</t>
  </si>
  <si>
    <t>Paola Quiroz</t>
  </si>
  <si>
    <t>Yuber Castañeda</t>
  </si>
  <si>
    <t>Luz Ramirez</t>
  </si>
  <si>
    <t>Maria Mosquera</t>
  </si>
  <si>
    <t>Kevin Valencia</t>
  </si>
  <si>
    <t>Segundo Caipe</t>
  </si>
  <si>
    <t>Deisy Benavides</t>
  </si>
  <si>
    <t>Sirley Ramirez</t>
  </si>
  <si>
    <t>Elkin Ruades</t>
  </si>
  <si>
    <t>Adriana Ruiz</t>
  </si>
  <si>
    <t>Gustavo Ricaurte</t>
  </si>
  <si>
    <t>Lisbeth Palencia</t>
  </si>
  <si>
    <t>Esthefany Cruz</t>
  </si>
  <si>
    <t>Leidy Villada</t>
  </si>
  <si>
    <t>Yorleidy Onel</t>
  </si>
  <si>
    <t>Ana Henao</t>
  </si>
  <si>
    <t>Francy Romero</t>
  </si>
  <si>
    <t>Maria Giraldo</t>
  </si>
  <si>
    <t>Luis Guerrero</t>
  </si>
  <si>
    <t>Juan Puentes</t>
  </si>
  <si>
    <t>Jeisson Lopez</t>
  </si>
  <si>
    <t>Mairo Ladino</t>
  </si>
  <si>
    <t>Natalia Rincón</t>
  </si>
  <si>
    <t>Heily Pinto</t>
  </si>
  <si>
    <t>Brayan Sánchez</t>
  </si>
  <si>
    <t>Jonathan Gutierrez</t>
  </si>
  <si>
    <t>Juan García</t>
  </si>
  <si>
    <t>Diego Jurado</t>
  </si>
  <si>
    <t>Jose Dueñas</t>
  </si>
  <si>
    <t>Cristian Tello</t>
  </si>
  <si>
    <t>Freddy Morantes</t>
  </si>
  <si>
    <t>Maria Torres</t>
  </si>
  <si>
    <t>Christian Gutiérrez</t>
  </si>
  <si>
    <t>Jaime Figueroa</t>
  </si>
  <si>
    <t>Johan Bruno</t>
  </si>
  <si>
    <t>Raul Aguilera</t>
  </si>
  <si>
    <t>Doris Garcia</t>
  </si>
  <si>
    <t>Marlen Carmen</t>
  </si>
  <si>
    <t>Yenny Suarez</t>
  </si>
  <si>
    <t>Jeidy Montañez</t>
  </si>
  <si>
    <t>Andres Restrepo</t>
  </si>
  <si>
    <t>Adriana Carvajal</t>
  </si>
  <si>
    <t>Tatiana Martinez</t>
  </si>
  <si>
    <t>Karol Roldán</t>
  </si>
  <si>
    <t>Edinson Rivera</t>
  </si>
  <si>
    <t>Diego Contreras</t>
  </si>
  <si>
    <t>Karen Carrillo</t>
  </si>
  <si>
    <t>Jose Toloza</t>
  </si>
  <si>
    <t>Cristian Velez</t>
  </si>
  <si>
    <t>Brayan Ortega</t>
  </si>
  <si>
    <t>Carlos Perez</t>
  </si>
  <si>
    <t>Jhoan Paez</t>
  </si>
  <si>
    <t>Carlos Ospina</t>
  </si>
  <si>
    <t>Katherine Pilar</t>
  </si>
  <si>
    <t>Hugo Jacome</t>
  </si>
  <si>
    <t>Maicol Jesus</t>
  </si>
  <si>
    <t>Luis Benitez</t>
  </si>
  <si>
    <t>Dewin Geliz</t>
  </si>
  <si>
    <t>Yeison Monroy</t>
  </si>
  <si>
    <t>Geidis Díaz</t>
  </si>
  <si>
    <t>Luisa Cubides</t>
  </si>
  <si>
    <t>Gardenis Tique</t>
  </si>
  <si>
    <t>Leidy Tafur</t>
  </si>
  <si>
    <t>Wendy Santander</t>
  </si>
  <si>
    <t>Geraldine Ricon</t>
  </si>
  <si>
    <t>Lizeth León</t>
  </si>
  <si>
    <t>Yady Ardila</t>
  </si>
  <si>
    <t>Santiago Vanegas</t>
  </si>
  <si>
    <t>Wilis Ruiz</t>
  </si>
  <si>
    <t>Yuliana Gómez</t>
  </si>
  <si>
    <t>Diego Hernandez</t>
  </si>
  <si>
    <t>Yuceph Ramírez</t>
  </si>
  <si>
    <t>Johan Raigoza</t>
  </si>
  <si>
    <t>German Villabona</t>
  </si>
  <si>
    <t>Jordy Ramirez</t>
  </si>
  <si>
    <t>Jessica Sánchez</t>
  </si>
  <si>
    <t>Eva Omaña</t>
  </si>
  <si>
    <t>Kimberly Tarazona</t>
  </si>
  <si>
    <t>Brayan Guio</t>
  </si>
  <si>
    <t>Luis Pérez</t>
  </si>
  <si>
    <t>Natalia Aceros</t>
  </si>
  <si>
    <t>Daniel Rueda</t>
  </si>
  <si>
    <t>Angie Velandia</t>
  </si>
  <si>
    <t>Wilmer Estupiñan</t>
  </si>
  <si>
    <t>Daniela Arenas</t>
  </si>
  <si>
    <t>Kevin Castro</t>
  </si>
  <si>
    <t>Jesica Hernandez</t>
  </si>
  <si>
    <t>Yuli Ospina</t>
  </si>
  <si>
    <t>Breiner Cruzate</t>
  </si>
  <si>
    <t>Celena Trujillo</t>
  </si>
  <si>
    <t>Mairelis Martínez</t>
  </si>
  <si>
    <t>Yasmely Pinto</t>
  </si>
  <si>
    <t>Maira Ditta</t>
  </si>
  <si>
    <t>Maria Mariottys</t>
  </si>
  <si>
    <t>Jesus Florez</t>
  </si>
  <si>
    <t>Lizeth Rodriguez</t>
  </si>
  <si>
    <t>Eduard Ramos</t>
  </si>
  <si>
    <t>Diana Machado</t>
  </si>
  <si>
    <t>Hugo Gomez</t>
  </si>
  <si>
    <t>Luz Arias</t>
  </si>
  <si>
    <t>Tania Cortes</t>
  </si>
  <si>
    <t>Maria Sánchez</t>
  </si>
  <si>
    <t>Bradyan Gallego</t>
  </si>
  <si>
    <t>Senis Amaya</t>
  </si>
  <si>
    <t>Eduar Velez</t>
  </si>
  <si>
    <t>Yeison Bedoya</t>
  </si>
  <si>
    <t>Alexander Palacio</t>
  </si>
  <si>
    <t>Rulber Bello</t>
  </si>
  <si>
    <t>Elver Coral</t>
  </si>
  <si>
    <t>Ana Cortes</t>
  </si>
  <si>
    <t>Claudia Vargas</t>
  </si>
  <si>
    <t>Jeison Briceño</t>
  </si>
  <si>
    <t>Ivon Garcia</t>
  </si>
  <si>
    <t>Brayan Garcia</t>
  </si>
  <si>
    <t>Walter Cabezas</t>
  </si>
  <si>
    <t>Yeinny Libreros</t>
  </si>
  <si>
    <t>Naydu Vasquez</t>
  </si>
  <si>
    <t>Leidy Gutierrez</t>
  </si>
  <si>
    <t xml:space="preserve">Fernando </t>
  </si>
  <si>
    <t>Daniela Gonzalez</t>
  </si>
  <si>
    <t>Robinson Gilon</t>
  </si>
  <si>
    <t>Jose Carabali</t>
  </si>
  <si>
    <t>Andrés Tejada</t>
  </si>
  <si>
    <t>Laura Figueroa</t>
  </si>
  <si>
    <t>Lida Ceron</t>
  </si>
  <si>
    <t>Linda Alzate</t>
  </si>
  <si>
    <t>Diana Tuberquia</t>
  </si>
  <si>
    <t>Jose Hoyos</t>
  </si>
  <si>
    <t>Jennifer Garcia</t>
  </si>
  <si>
    <t>Sirley Cano</t>
  </si>
  <si>
    <t>Maria Ruiz</t>
  </si>
  <si>
    <t>Julian Carabali</t>
  </si>
  <si>
    <t>Daniel Herrera</t>
  </si>
  <si>
    <t>Andres Burbano</t>
  </si>
  <si>
    <t>Cindy Naranjo</t>
  </si>
  <si>
    <t>Tania Ospina</t>
  </si>
  <si>
    <t>Juan Buritica</t>
  </si>
  <si>
    <t>Nelson Rodriguez</t>
  </si>
  <si>
    <t>Luis Arango</t>
  </si>
  <si>
    <t>Jhony Gomez</t>
  </si>
  <si>
    <t>Orley Bohorquez</t>
  </si>
  <si>
    <t>Kelly Velasquez</t>
  </si>
  <si>
    <t>Omaira Cardenas</t>
  </si>
  <si>
    <t>Yury Durango</t>
  </si>
  <si>
    <t>Erika Gómez</t>
  </si>
  <si>
    <t>Juan Bedoya</t>
  </si>
  <si>
    <t>Claudia Ospina</t>
  </si>
  <si>
    <t>Melisa Flórez</t>
  </si>
  <si>
    <t>Jessica Franco</t>
  </si>
  <si>
    <t>María Barrios</t>
  </si>
  <si>
    <t>Laura Melo</t>
  </si>
  <si>
    <t>Anderson Duarte</t>
  </si>
  <si>
    <t>Luisa Salazar</t>
  </si>
  <si>
    <t>Leidy Zapata</t>
  </si>
  <si>
    <t>Nombre Cliente</t>
  </si>
  <si>
    <t>Zona</t>
  </si>
  <si>
    <t>País</t>
  </si>
  <si>
    <t>Tipo de producto</t>
  </si>
  <si>
    <t>Canal de venta</t>
  </si>
  <si>
    <t>ID Pedido</t>
  </si>
  <si>
    <t>Prioridad</t>
  </si>
  <si>
    <t>Unidades</t>
  </si>
  <si>
    <t xml:space="preserve"> Precio Unitario </t>
  </si>
  <si>
    <t xml:space="preserve"> Costo unitario </t>
  </si>
  <si>
    <t xml:space="preserve">ID pedido </t>
  </si>
  <si>
    <t>Grupo AG inc</t>
  </si>
  <si>
    <t>África</t>
  </si>
  <si>
    <t>Sudan</t>
  </si>
  <si>
    <t>Alimento infantil</t>
  </si>
  <si>
    <t>Online</t>
  </si>
  <si>
    <t>Baja</t>
  </si>
  <si>
    <t>Punto y fama Ltda</t>
  </si>
  <si>
    <t>Asia</t>
  </si>
  <si>
    <t>Bangladesh</t>
  </si>
  <si>
    <t>Frutas</t>
  </si>
  <si>
    <t>Offline</t>
  </si>
  <si>
    <t>Alta</t>
  </si>
  <si>
    <t>Comercializadora XY SAS</t>
  </si>
  <si>
    <t>Gabon</t>
  </si>
  <si>
    <t>Cosméticos</t>
  </si>
  <si>
    <t>Media</t>
  </si>
  <si>
    <t>Internacional SAS</t>
  </si>
  <si>
    <t>Myanmar</t>
  </si>
  <si>
    <t>Cereales</t>
  </si>
  <si>
    <t>Austin inc</t>
  </si>
  <si>
    <t>Australia y Oceanía</t>
  </si>
  <si>
    <t>Tuvalu</t>
  </si>
  <si>
    <t>Snacks</t>
  </si>
  <si>
    <t>Namibia</t>
  </si>
  <si>
    <t>Ropa</t>
  </si>
  <si>
    <t>Qatar</t>
  </si>
  <si>
    <t>HHS inc</t>
  </si>
  <si>
    <t>Djibouti</t>
  </si>
  <si>
    <t>Crítica</t>
  </si>
  <si>
    <t>Nigeria</t>
  </si>
  <si>
    <t>Europa</t>
  </si>
  <si>
    <t>Switzerland</t>
  </si>
  <si>
    <t>Verduras</t>
  </si>
  <si>
    <t>Los montes SAS</t>
  </si>
  <si>
    <t xml:space="preserve">Tunisia </t>
  </si>
  <si>
    <t>Centroamérica y Caribe</t>
  </si>
  <si>
    <t xml:space="preserve">Saint Kitts and Nevis </t>
  </si>
  <si>
    <t>Cárnicos</t>
  </si>
  <si>
    <t>Malaysia</t>
  </si>
  <si>
    <t>Cape Verde</t>
  </si>
  <si>
    <t>Continental Ltda</t>
  </si>
  <si>
    <t>Malta</t>
  </si>
  <si>
    <t>Angola</t>
  </si>
  <si>
    <t>Cuidado personal</t>
  </si>
  <si>
    <t>Haiti</t>
  </si>
  <si>
    <t>Doméstico</t>
  </si>
  <si>
    <t>Romania</t>
  </si>
  <si>
    <t>Czech Republic</t>
  </si>
  <si>
    <t>Material de oficina</t>
  </si>
  <si>
    <t>Dominica</t>
  </si>
  <si>
    <t>Food SAS</t>
  </si>
  <si>
    <t>El Salvador</t>
  </si>
  <si>
    <t>G&amp;G inc</t>
  </si>
  <si>
    <t>Russia</t>
  </si>
  <si>
    <t>Madagascar</t>
  </si>
  <si>
    <t>Kuwait</t>
  </si>
  <si>
    <t>Lesotho</t>
  </si>
  <si>
    <t>Trinidad and Tobago</t>
  </si>
  <si>
    <t>Bosnia and Herzegovina</t>
  </si>
  <si>
    <t>Liberia</t>
  </si>
  <si>
    <t>Lebanon</t>
  </si>
  <si>
    <t>Syria</t>
  </si>
  <si>
    <t>Bebida</t>
  </si>
  <si>
    <t>Solomon Islands</t>
  </si>
  <si>
    <t>Sierra Leone</t>
  </si>
  <si>
    <t>Cyprus</t>
  </si>
  <si>
    <t>Jordan</t>
  </si>
  <si>
    <t>Iceland</t>
  </si>
  <si>
    <t>Croatia</t>
  </si>
  <si>
    <t>Togo</t>
  </si>
  <si>
    <t>Norteamérica</t>
  </si>
  <si>
    <t>United States of America</t>
  </si>
  <si>
    <t>Federated States of Micronesia</t>
  </si>
  <si>
    <t>Cameroon</t>
  </si>
  <si>
    <t>Ethiopia</t>
  </si>
  <si>
    <t>Kyrgyzstan</t>
  </si>
  <si>
    <t>Kenya</t>
  </si>
  <si>
    <t>China</t>
  </si>
  <si>
    <t>Malawi</t>
  </si>
  <si>
    <t>Botswana</t>
  </si>
  <si>
    <t>Azerbaijan</t>
  </si>
  <si>
    <t>Mozambique</t>
  </si>
  <si>
    <t>Latvia</t>
  </si>
  <si>
    <t>Liechtenstein</t>
  </si>
  <si>
    <t>Zambia</t>
  </si>
  <si>
    <t>France</t>
  </si>
  <si>
    <t>Benin</t>
  </si>
  <si>
    <t>Nicaragua</t>
  </si>
  <si>
    <t>Turkey</t>
  </si>
  <si>
    <t>South Korea</t>
  </si>
  <si>
    <t>South Africa</t>
  </si>
  <si>
    <t xml:space="preserve">Mauritius </t>
  </si>
  <si>
    <t>Mauritania</t>
  </si>
  <si>
    <t>Iran</t>
  </si>
  <si>
    <t>Uganda</t>
  </si>
  <si>
    <t>Japan</t>
  </si>
  <si>
    <t>Rwanda</t>
  </si>
  <si>
    <t>Ghana</t>
  </si>
  <si>
    <t>Philippines</t>
  </si>
  <si>
    <t>Ireland</t>
  </si>
  <si>
    <t>Saint Lucia</t>
  </si>
  <si>
    <t>Republic of the Congo</t>
  </si>
  <si>
    <t>Ukraine</t>
  </si>
  <si>
    <t xml:space="preserve">Seychelles </t>
  </si>
  <si>
    <t>Andorra</t>
  </si>
  <si>
    <t>South Sudan</t>
  </si>
  <si>
    <t>Cuba</t>
  </si>
  <si>
    <t>Tonga</t>
  </si>
  <si>
    <t>Albania</t>
  </si>
  <si>
    <t>Sweden</t>
  </si>
  <si>
    <t>Luxembourg</t>
  </si>
  <si>
    <t>Tajikistan</t>
  </si>
  <si>
    <t>Kiribati</t>
  </si>
  <si>
    <t>Poland</t>
  </si>
  <si>
    <t>Monaco</t>
  </si>
  <si>
    <t>Lithuania</t>
  </si>
  <si>
    <t>Nepal</t>
  </si>
  <si>
    <t>Slovenia</t>
  </si>
  <si>
    <t>Egypt</t>
  </si>
  <si>
    <t>Taiwan</t>
  </si>
  <si>
    <t>Netherlands</t>
  </si>
  <si>
    <t>Bulgaria</t>
  </si>
  <si>
    <t>Zimbabwe</t>
  </si>
  <si>
    <t>United Arab Emirates</t>
  </si>
  <si>
    <t>Vanuatu</t>
  </si>
  <si>
    <t>Estonia</t>
  </si>
  <si>
    <t>Germany</t>
  </si>
  <si>
    <t>Turkmenistan</t>
  </si>
  <si>
    <t>Central African Republic</t>
  </si>
  <si>
    <t>Kazakhstan</t>
  </si>
  <si>
    <t>Equatorial Guinea</t>
  </si>
  <si>
    <t>Mexico</t>
  </si>
  <si>
    <t>Burundi</t>
  </si>
  <si>
    <t>Australia</t>
  </si>
  <si>
    <t>Thailand</t>
  </si>
  <si>
    <t>Uzbekistan</t>
  </si>
  <si>
    <t>United Kingdom</t>
  </si>
  <si>
    <t>Slovakia</t>
  </si>
  <si>
    <t>Cote d'Ivoire</t>
  </si>
  <si>
    <t>The Gambia</t>
  </si>
  <si>
    <t>Maldives</t>
  </si>
  <si>
    <t>Senegal</t>
  </si>
  <si>
    <t>Austria</t>
  </si>
  <si>
    <t>Bahrain</t>
  </si>
  <si>
    <t>India</t>
  </si>
  <si>
    <t>Guatemala</t>
  </si>
  <si>
    <t>Greenland</t>
  </si>
  <si>
    <t>Sri Lanka</t>
  </si>
  <si>
    <t>East Timor</t>
  </si>
  <si>
    <t>Costa Rica</t>
  </si>
  <si>
    <t>Burkina Faso</t>
  </si>
  <si>
    <t xml:space="preserve">Antigua and Barbuda </t>
  </si>
  <si>
    <t>Guinea-Bissau</t>
  </si>
  <si>
    <t>Oman</t>
  </si>
  <si>
    <t>Israel</t>
  </si>
  <si>
    <t>The Bahamas</t>
  </si>
  <si>
    <t>Saint Vincent and the Grenadines</t>
  </si>
  <si>
    <t>Yemen</t>
  </si>
  <si>
    <t>Jamaica</t>
  </si>
  <si>
    <t>Sao Tome and Principe</t>
  </si>
  <si>
    <t>Spain</t>
  </si>
  <si>
    <t>Cambodia</t>
  </si>
  <si>
    <t>Finland</t>
  </si>
  <si>
    <t>Palau</t>
  </si>
  <si>
    <t>Libya</t>
  </si>
  <si>
    <t>Democratic Republic of the Congo</t>
  </si>
  <si>
    <t>Portugal</t>
  </si>
  <si>
    <t>Honduras</t>
  </si>
  <si>
    <t>Belize</t>
  </si>
  <si>
    <t>Eritrea</t>
  </si>
  <si>
    <t>Mali</t>
  </si>
  <si>
    <t>Nauru</t>
  </si>
  <si>
    <t>Morocco</t>
  </si>
  <si>
    <t>San Marino</t>
  </si>
  <si>
    <t>Swaziland</t>
  </si>
  <si>
    <t>Vietnam</t>
  </si>
  <si>
    <t>Papua New Guinea</t>
  </si>
  <si>
    <t>Barbados</t>
  </si>
  <si>
    <t>Canada</t>
  </si>
  <si>
    <t>Italy</t>
  </si>
  <si>
    <t>Somalia</t>
  </si>
  <si>
    <t>Saudi Arabia</t>
  </si>
  <si>
    <t>Comoros</t>
  </si>
  <si>
    <t>Singapore</t>
  </si>
  <si>
    <t>Marshall Islands</t>
  </si>
  <si>
    <t>Bhutan</t>
  </si>
  <si>
    <t>North Korea</t>
  </si>
  <si>
    <t>Iraq</t>
  </si>
  <si>
    <t>New Zealand</t>
  </si>
  <si>
    <t xml:space="preserve">Samoa </t>
  </si>
  <si>
    <t>Indonesia</t>
  </si>
  <si>
    <t>Montenegro</t>
  </si>
  <si>
    <t>Norway</t>
  </si>
  <si>
    <t>Laos</t>
  </si>
  <si>
    <t xml:space="preserve">Moldova </t>
  </si>
  <si>
    <t>Georgia</t>
  </si>
  <si>
    <t>Macedonia</t>
  </si>
  <si>
    <t>Brunei</t>
  </si>
  <si>
    <t>Tanzania</t>
  </si>
  <si>
    <t>Vatican City</t>
  </si>
  <si>
    <t>Belgium</t>
  </si>
  <si>
    <t>Grenada</t>
  </si>
  <si>
    <t>Greece</t>
  </si>
  <si>
    <t>Algeria</t>
  </si>
  <si>
    <t>Pakistan</t>
  </si>
  <si>
    <t>Afghanistan</t>
  </si>
  <si>
    <t>Panama</t>
  </si>
  <si>
    <t>Mongolia</t>
  </si>
  <si>
    <t>Chad</t>
  </si>
  <si>
    <t>Serbia</t>
  </si>
  <si>
    <t>Hungary</t>
  </si>
  <si>
    <t>Kosovo</t>
  </si>
  <si>
    <t>Fiji</t>
  </si>
  <si>
    <t>Dominican Republic</t>
  </si>
  <si>
    <t>Guinea</t>
  </si>
  <si>
    <t>Niger</t>
  </si>
  <si>
    <t>Belarus</t>
  </si>
  <si>
    <t>ID Cliente</t>
  </si>
  <si>
    <t xml:space="preserve">Nombre cliente </t>
  </si>
  <si>
    <t>C6</t>
  </si>
  <si>
    <t>C1</t>
  </si>
  <si>
    <t>C10</t>
  </si>
  <si>
    <t>C8</t>
  </si>
  <si>
    <t>C9</t>
  </si>
  <si>
    <t>C4</t>
  </si>
  <si>
    <t>C7</t>
  </si>
  <si>
    <t>C2</t>
  </si>
  <si>
    <t>C5</t>
  </si>
  <si>
    <t>C3</t>
  </si>
  <si>
    <t>Decreto 957 de 2019</t>
  </si>
  <si>
    <t>UVT</t>
  </si>
  <si>
    <t xml:space="preserve">Micro </t>
  </si>
  <si>
    <t>Pequeña</t>
  </si>
  <si>
    <t xml:space="preserve">Mediana </t>
  </si>
  <si>
    <t>Gran empresa</t>
  </si>
  <si>
    <t>Tamaño</t>
  </si>
  <si>
    <r>
      <rPr>
        <b/>
        <sz val="40"/>
        <color theme="1"/>
        <rFont val="Lato"/>
      </rPr>
      <t>SI(</t>
    </r>
    <r>
      <rPr>
        <b/>
        <sz val="40"/>
        <color rgb="FFBF2600"/>
        <rFont val="Lato"/>
      </rPr>
      <t>Prueba lógica</t>
    </r>
    <r>
      <rPr>
        <b/>
        <sz val="40"/>
        <color theme="1"/>
        <rFont val="Lato"/>
      </rPr>
      <t xml:space="preserve">; </t>
    </r>
    <r>
      <rPr>
        <b/>
        <sz val="40"/>
        <color theme="8"/>
        <rFont val="Lato"/>
      </rPr>
      <t>Valor si es verdadero</t>
    </r>
    <r>
      <rPr>
        <b/>
        <sz val="40"/>
        <color theme="1"/>
        <rFont val="Lato"/>
      </rPr>
      <t xml:space="preserve">; </t>
    </r>
    <r>
      <rPr>
        <b/>
        <sz val="40"/>
        <color rgb="FF00B050"/>
        <rFont val="Lato"/>
      </rPr>
      <t>Valor si es falso</t>
    </r>
    <r>
      <rPr>
        <b/>
        <sz val="40"/>
        <color theme="1"/>
        <rFont val="Lato"/>
      </rPr>
      <t>)</t>
    </r>
  </si>
  <si>
    <r>
      <rPr>
        <b/>
        <sz val="40"/>
        <color theme="1"/>
        <rFont val="Lato"/>
      </rPr>
      <t>SI(</t>
    </r>
    <r>
      <rPr>
        <b/>
        <sz val="40"/>
        <color rgb="FF548135"/>
        <rFont val="Lato"/>
      </rPr>
      <t>CONDICIONAL; SI; NO</t>
    </r>
    <r>
      <rPr>
        <b/>
        <sz val="40"/>
        <color theme="1"/>
        <rFont val="Lato"/>
      </rPr>
      <t>)</t>
    </r>
  </si>
  <si>
    <t>Alumnos</t>
  </si>
  <si>
    <t>Nota 1</t>
  </si>
  <si>
    <t>Nota 2</t>
  </si>
  <si>
    <t>Nota 3</t>
  </si>
  <si>
    <t>Nota</t>
  </si>
  <si>
    <t>Faltas</t>
  </si>
  <si>
    <t xml:space="preserve">Disciplina </t>
  </si>
  <si>
    <t>Respuesta 1</t>
  </si>
  <si>
    <t>Respuesta 2</t>
  </si>
  <si>
    <t>Respuesta 3</t>
  </si>
  <si>
    <t xml:space="preserve">Igual </t>
  </si>
  <si>
    <t>=</t>
  </si>
  <si>
    <t>Carlos Vasquez</t>
  </si>
  <si>
    <t>Bien</t>
  </si>
  <si>
    <t xml:space="preserve">Menor que </t>
  </si>
  <si>
    <t>&lt;</t>
  </si>
  <si>
    <t>ALT 60</t>
  </si>
  <si>
    <t>Juan Carlos</t>
  </si>
  <si>
    <t xml:space="preserve">mal </t>
  </si>
  <si>
    <t xml:space="preserve">Mayor que </t>
  </si>
  <si>
    <t>&gt;</t>
  </si>
  <si>
    <t>ALT 62</t>
  </si>
  <si>
    <t>Julio Caseres</t>
  </si>
  <si>
    <t>Menor o igual</t>
  </si>
  <si>
    <t>&lt;=</t>
  </si>
  <si>
    <t>José Almanares</t>
  </si>
  <si>
    <t xml:space="preserve">Mayor o igual </t>
  </si>
  <si>
    <t>&gt;=</t>
  </si>
  <si>
    <t>Miguel Valqui</t>
  </si>
  <si>
    <t xml:space="preserve">Diferente </t>
  </si>
  <si>
    <t>&lt;&gt;</t>
  </si>
  <si>
    <t>Pedro Noriega</t>
  </si>
  <si>
    <t>Pedro Sanchez</t>
  </si>
  <si>
    <t>1.- Si obtiene una nota &gt;= 3 escribir texto "Pasa", si es &lt; 3 "No"</t>
  </si>
  <si>
    <t>2.-Si tiene &gt;=3 faltas "No". Caso contrario "Pasa"</t>
  </si>
  <si>
    <t>3.-Si la disciplina es "Bien", "Pasa"; de lo contrario "No"</t>
  </si>
  <si>
    <t>Comisión %</t>
  </si>
  <si>
    <t>Comisión $$</t>
  </si>
  <si>
    <t>1.- Si ventas &gt; 500.000 comisión 2% caso contrario comisión 1%</t>
  </si>
  <si>
    <t>Enero</t>
  </si>
  <si>
    <t>Febrero</t>
  </si>
  <si>
    <t>Resultado</t>
  </si>
  <si>
    <t xml:space="preserve">1.- Si enero es menor a 20 entonces mostrar valores de febrero, de lo contrario enero </t>
  </si>
  <si>
    <t>Ventas 1</t>
  </si>
  <si>
    <t>Ventas 2</t>
  </si>
  <si>
    <t>Ventas 3</t>
  </si>
  <si>
    <t>Promedio</t>
  </si>
  <si>
    <t>Observación</t>
  </si>
  <si>
    <t>Promedio de:</t>
  </si>
  <si>
    <t>0 a 5</t>
  </si>
  <si>
    <t>Deficiente</t>
  </si>
  <si>
    <t>6 a 10</t>
  </si>
  <si>
    <t>Mal</t>
  </si>
  <si>
    <t>11 a 15</t>
  </si>
  <si>
    <t>Regular</t>
  </si>
  <si>
    <t>16 a 20</t>
  </si>
  <si>
    <t>Bueno</t>
  </si>
  <si>
    <t xml:space="preserve">Fecha envío Sistema </t>
  </si>
  <si>
    <t xml:space="preserve">Fecha envío Registro fisico </t>
  </si>
  <si>
    <t xml:space="preserve">Venta total </t>
  </si>
  <si>
    <t>Variación fechas envio (Si/No)</t>
  </si>
  <si>
    <t>Dias de variacíón</t>
  </si>
  <si>
    <t>Reportes (Si/No)</t>
  </si>
  <si>
    <t>Rango ventas</t>
  </si>
  <si>
    <t>$100 - $2.000.000</t>
  </si>
  <si>
    <t>$2.000.001 - $5.000.000</t>
  </si>
  <si>
    <t>$5.000.001 - $10.000.000</t>
  </si>
  <si>
    <t xml:space="preserve">Ciudad </t>
  </si>
  <si>
    <t>Comisión</t>
  </si>
  <si>
    <t xml:space="preserve">Bono </t>
  </si>
  <si>
    <t>Años de antigüedad</t>
  </si>
  <si>
    <t>0 y 3</t>
  </si>
  <si>
    <t>4 y 7</t>
  </si>
  <si>
    <t>8 y 10</t>
  </si>
  <si>
    <t xml:space="preserve">Ganadores de Rifa </t>
  </si>
  <si>
    <t>Premio</t>
  </si>
  <si>
    <t xml:space="preserve">Premio  </t>
  </si>
  <si>
    <t xml:space="preserve">Licuadora </t>
  </si>
  <si>
    <t>Horno</t>
  </si>
  <si>
    <t xml:space="preserve">Plancha </t>
  </si>
  <si>
    <r>
      <rPr>
        <b/>
        <sz val="36"/>
        <color theme="1"/>
        <rFont val="Roboto Condensed"/>
      </rPr>
      <t>SI(</t>
    </r>
    <r>
      <rPr>
        <b/>
        <sz val="36"/>
        <color rgb="FFFF0000"/>
        <rFont val="Roboto Condensed"/>
      </rPr>
      <t>Prueba Lógica</t>
    </r>
    <r>
      <rPr>
        <b/>
        <sz val="36"/>
        <color theme="1"/>
        <rFont val="Roboto Condensed"/>
      </rPr>
      <t xml:space="preserve">; </t>
    </r>
    <r>
      <rPr>
        <b/>
        <sz val="36"/>
        <color rgb="FF204172"/>
        <rFont val="Roboto Condensed"/>
      </rPr>
      <t>Valor si es verdadero</t>
    </r>
    <r>
      <rPr>
        <b/>
        <sz val="36"/>
        <color theme="1"/>
        <rFont val="Roboto Condensed"/>
      </rPr>
      <t xml:space="preserve">; </t>
    </r>
    <r>
      <rPr>
        <b/>
        <sz val="36"/>
        <color rgb="FF00B050"/>
        <rFont val="Roboto Condensed"/>
      </rPr>
      <t>Valor si es falso</t>
    </r>
    <r>
      <rPr>
        <b/>
        <sz val="36"/>
        <color theme="1"/>
        <rFont val="Roboto Condensed"/>
      </rPr>
      <t>)</t>
    </r>
  </si>
  <si>
    <r>
      <rPr>
        <b/>
        <sz val="36"/>
        <color theme="1"/>
        <rFont val="Roboto Condensed"/>
      </rPr>
      <t>SI(</t>
    </r>
    <r>
      <rPr>
        <b/>
        <sz val="36"/>
        <color rgb="FFFF0000"/>
        <rFont val="Roboto Condensed"/>
      </rPr>
      <t>Y(         )</t>
    </r>
    <r>
      <rPr>
        <b/>
        <sz val="36"/>
        <color theme="1"/>
        <rFont val="Roboto Condensed"/>
      </rPr>
      <t>;</t>
    </r>
    <r>
      <rPr>
        <b/>
        <sz val="36"/>
        <color rgb="FF204172"/>
        <rFont val="Roboto Condensed"/>
      </rPr>
      <t>Valor si es verdadero</t>
    </r>
    <r>
      <rPr>
        <b/>
        <sz val="36"/>
        <color theme="1"/>
        <rFont val="Roboto Condensed"/>
      </rPr>
      <t xml:space="preserve">; </t>
    </r>
    <r>
      <rPr>
        <b/>
        <sz val="36"/>
        <color rgb="FF00B050"/>
        <rFont val="Roboto Condensed"/>
      </rPr>
      <t>Valor si es falso</t>
    </r>
    <r>
      <rPr>
        <b/>
        <sz val="36"/>
        <color theme="1"/>
        <rFont val="Roboto Condensed"/>
      </rPr>
      <t>)</t>
    </r>
  </si>
  <si>
    <t>Pasa/No</t>
  </si>
  <si>
    <t xml:space="preserve">Oportunidad </t>
  </si>
  <si>
    <t>Nota final</t>
  </si>
  <si>
    <t>Criterio 1</t>
  </si>
  <si>
    <t>Criterio 2</t>
  </si>
  <si>
    <t>mal</t>
  </si>
  <si>
    <r>
      <rPr>
        <b/>
        <sz val="14"/>
        <color theme="1"/>
        <rFont val="Arial"/>
      </rPr>
      <t xml:space="preserve">1.- Si obtiene una nota &gt;= 3 </t>
    </r>
    <r>
      <rPr>
        <b/>
        <sz val="14"/>
        <color rgb="FFFF0000"/>
        <rFont val="Arial"/>
      </rPr>
      <t>Y</t>
    </r>
    <r>
      <rPr>
        <b/>
        <sz val="14"/>
        <color theme="1"/>
        <rFont val="Arial"/>
      </rPr>
      <t xml:space="preserve"> tiene menos de 3 faltas "Pasa"</t>
    </r>
  </si>
  <si>
    <r>
      <rPr>
        <b/>
        <sz val="11"/>
        <color theme="1"/>
        <rFont val="Arial"/>
      </rPr>
      <t xml:space="preserve">2.- Si Criterio 1 "No" </t>
    </r>
    <r>
      <rPr>
        <b/>
        <sz val="11"/>
        <color rgb="FFFF0000"/>
        <rFont val="Arial"/>
      </rPr>
      <t>Y</t>
    </r>
    <r>
      <rPr>
        <b/>
        <sz val="11"/>
        <color theme="1"/>
        <rFont val="Arial"/>
      </rPr>
      <t xml:space="preserve"> nota igual o superior a 2,5 </t>
    </r>
    <r>
      <rPr>
        <b/>
        <sz val="11"/>
        <color rgb="FFFF0000"/>
        <rFont val="Arial"/>
      </rPr>
      <t>Y</t>
    </r>
    <r>
      <rPr>
        <b/>
        <sz val="11"/>
        <color theme="1"/>
        <rFont val="Arial"/>
      </rPr>
      <t xml:space="preserve"> disciplina en "Bien"; "Dele una oportunidad"; si no, criterio 1</t>
    </r>
  </si>
  <si>
    <t xml:space="preserve">Felicitación </t>
  </si>
  <si>
    <t>Motivar</t>
  </si>
  <si>
    <t>Excelente</t>
  </si>
  <si>
    <r>
      <rPr>
        <b/>
        <sz val="12"/>
        <color theme="1"/>
        <rFont val="Arial"/>
      </rPr>
      <t xml:space="preserve">1.- Si obtiene una nota &gt;= 3,5 </t>
    </r>
    <r>
      <rPr>
        <b/>
        <sz val="12"/>
        <color rgb="FFFF0000"/>
        <rFont val="Arial"/>
      </rPr>
      <t>Y</t>
    </r>
    <r>
      <rPr>
        <b/>
        <sz val="12"/>
        <color theme="1"/>
        <rFont val="Arial"/>
      </rPr>
      <t xml:space="preserve"> tiene disciplina "Excelente" entonces "Felicitar"; si no "Por ahora no"</t>
    </r>
  </si>
  <si>
    <t>2.- Si obtiene una nota &lt; 3 Y tiene disciplina "Excelente" entonces "Motivar"; si no "   "</t>
  </si>
  <si>
    <r>
      <rPr>
        <b/>
        <sz val="36"/>
        <color theme="1"/>
        <rFont val="Roboto Condensed"/>
      </rPr>
      <t>SI(</t>
    </r>
    <r>
      <rPr>
        <b/>
        <sz val="36"/>
        <color rgb="FFFF0000"/>
        <rFont val="Roboto Condensed"/>
      </rPr>
      <t>Prueba Lógica</t>
    </r>
    <r>
      <rPr>
        <b/>
        <sz val="36"/>
        <color theme="1"/>
        <rFont val="Roboto Condensed"/>
      </rPr>
      <t xml:space="preserve">; </t>
    </r>
    <r>
      <rPr>
        <b/>
        <sz val="36"/>
        <color rgb="FF204172"/>
        <rFont val="Roboto Condensed"/>
      </rPr>
      <t>Valor si es verdadero</t>
    </r>
    <r>
      <rPr>
        <b/>
        <sz val="36"/>
        <color theme="1"/>
        <rFont val="Roboto Condensed"/>
      </rPr>
      <t xml:space="preserve">; </t>
    </r>
    <r>
      <rPr>
        <b/>
        <sz val="36"/>
        <color rgb="FF00B050"/>
        <rFont val="Roboto Condensed"/>
      </rPr>
      <t>Valor si es falso</t>
    </r>
    <r>
      <rPr>
        <b/>
        <sz val="36"/>
        <color theme="1"/>
        <rFont val="Roboto Condensed"/>
      </rPr>
      <t>)</t>
    </r>
  </si>
  <si>
    <r>
      <rPr>
        <b/>
        <sz val="36"/>
        <color theme="1"/>
        <rFont val="Roboto Condensed"/>
      </rPr>
      <t>SI(</t>
    </r>
    <r>
      <rPr>
        <b/>
        <sz val="36"/>
        <color rgb="FFFF0000"/>
        <rFont val="Roboto Condensed"/>
      </rPr>
      <t>O(       )</t>
    </r>
    <r>
      <rPr>
        <b/>
        <sz val="36"/>
        <color theme="1"/>
        <rFont val="Roboto Condensed"/>
      </rPr>
      <t>;</t>
    </r>
    <r>
      <rPr>
        <b/>
        <sz val="36"/>
        <color rgb="FF204172"/>
        <rFont val="Roboto Condensed"/>
      </rPr>
      <t>Valor si es verdadero</t>
    </r>
    <r>
      <rPr>
        <b/>
        <sz val="36"/>
        <color theme="1"/>
        <rFont val="Roboto Condensed"/>
      </rPr>
      <t xml:space="preserve">; </t>
    </r>
    <r>
      <rPr>
        <b/>
        <sz val="36"/>
        <color rgb="FF00B050"/>
        <rFont val="Roboto Condensed"/>
      </rPr>
      <t>Valor si es falso</t>
    </r>
    <r>
      <rPr>
        <b/>
        <sz val="36"/>
        <color theme="1"/>
        <rFont val="Roboto Condensed"/>
      </rPr>
      <t>)</t>
    </r>
  </si>
  <si>
    <t>Materias Perdidas</t>
  </si>
  <si>
    <t>Promedio año</t>
  </si>
  <si>
    <t>Mención</t>
  </si>
  <si>
    <t>Pierde el año</t>
  </si>
  <si>
    <r>
      <rPr>
        <b/>
        <sz val="14"/>
        <color theme="1"/>
        <rFont val="Arial"/>
      </rPr>
      <t xml:space="preserve">1. Si no tiene materias perdidas </t>
    </r>
    <r>
      <rPr>
        <b/>
        <sz val="14"/>
        <color rgb="FFFF0000"/>
        <rFont val="Arial"/>
      </rPr>
      <t>Ó</t>
    </r>
    <r>
      <rPr>
        <b/>
        <sz val="14"/>
        <color theme="1"/>
        <rFont val="Arial"/>
      </rPr>
      <t xml:space="preserve"> tiene un promedio &gt;=4,5 "Mención", si no, "   "</t>
    </r>
  </si>
  <si>
    <r>
      <rPr>
        <b/>
        <sz val="14"/>
        <color theme="1"/>
        <rFont val="Arial"/>
      </rPr>
      <t xml:space="preserve">2.  Si perde más de 5 materias </t>
    </r>
    <r>
      <rPr>
        <b/>
        <sz val="14"/>
        <color rgb="FFFF0000"/>
        <rFont val="Arial"/>
      </rPr>
      <t>Ó</t>
    </r>
    <r>
      <rPr>
        <b/>
        <sz val="14"/>
        <color theme="1"/>
        <rFont val="Arial"/>
      </rPr>
      <t xml:space="preserve"> tiene disciplina en deficiente "Pierde el año", si no, "   "</t>
    </r>
  </si>
  <si>
    <r>
      <rPr>
        <b/>
        <sz val="36"/>
        <color theme="1"/>
        <rFont val="Roboto Condensed"/>
      </rPr>
      <t>SI(</t>
    </r>
    <r>
      <rPr>
        <b/>
        <sz val="36"/>
        <color rgb="FFFF0000"/>
        <rFont val="Roboto Condensed"/>
      </rPr>
      <t>Y(xx;O(    ))</t>
    </r>
    <r>
      <rPr>
        <b/>
        <sz val="36"/>
        <color theme="1"/>
        <rFont val="Roboto Condensed"/>
      </rPr>
      <t>;</t>
    </r>
    <r>
      <rPr>
        <b/>
        <sz val="36"/>
        <color rgb="FF204172"/>
        <rFont val="Roboto Condensed"/>
      </rPr>
      <t>Valor si es verdadero</t>
    </r>
    <r>
      <rPr>
        <b/>
        <sz val="36"/>
        <color theme="1"/>
        <rFont val="Roboto Condensed"/>
      </rPr>
      <t xml:space="preserve">; </t>
    </r>
    <r>
      <rPr>
        <b/>
        <sz val="36"/>
        <color rgb="FF00B050"/>
        <rFont val="Roboto Condensed"/>
      </rPr>
      <t>Valor si es falso</t>
    </r>
    <r>
      <rPr>
        <b/>
        <sz val="36"/>
        <color theme="1"/>
        <rFont val="Roboto Condensed"/>
      </rPr>
      <t>)</t>
    </r>
  </si>
  <si>
    <t>Beca</t>
  </si>
  <si>
    <t xml:space="preserve">Pierde el año </t>
  </si>
  <si>
    <r>
      <rPr>
        <b/>
        <sz val="14"/>
        <color theme="1"/>
        <rFont val="Arial"/>
      </rPr>
      <t>1. Si tiene Disciplina "Excelente"</t>
    </r>
    <r>
      <rPr>
        <b/>
        <sz val="14"/>
        <color rgb="FFFF0000"/>
        <rFont val="Arial"/>
      </rPr>
      <t xml:space="preserve"> Y </t>
    </r>
    <r>
      <rPr>
        <b/>
        <sz val="14"/>
        <color theme="1"/>
        <rFont val="Arial"/>
      </rPr>
      <t xml:space="preserve">no perdió materias </t>
    </r>
    <r>
      <rPr>
        <b/>
        <sz val="14"/>
        <color rgb="FFFF0000"/>
        <rFont val="Arial"/>
      </rPr>
      <t>Ó</t>
    </r>
    <r>
      <rPr>
        <b/>
        <sz val="14"/>
        <color theme="1"/>
        <rFont val="Arial"/>
      </rPr>
      <t xml:space="preserve"> tiene un promedio &gt;=4,5; entonces "Beca", si no "No"</t>
    </r>
  </si>
  <si>
    <r>
      <rPr>
        <b/>
        <sz val="14"/>
        <color theme="1"/>
        <rFont val="Arial"/>
      </rPr>
      <t>2.  Si tiene Disciplina "Deficiente"</t>
    </r>
    <r>
      <rPr>
        <b/>
        <sz val="14"/>
        <color rgb="FFFF0000"/>
        <rFont val="Arial"/>
      </rPr>
      <t xml:space="preserve"> Y</t>
    </r>
    <r>
      <rPr>
        <b/>
        <sz val="14"/>
        <color theme="1"/>
        <rFont val="Arial"/>
      </rPr>
      <t xml:space="preserve"> perdió más de 5 materias </t>
    </r>
    <r>
      <rPr>
        <b/>
        <sz val="14"/>
        <color rgb="FFFF0000"/>
        <rFont val="Arial"/>
      </rPr>
      <t>Ó</t>
    </r>
    <r>
      <rPr>
        <b/>
        <sz val="14"/>
        <color theme="1"/>
        <rFont val="Arial"/>
      </rPr>
      <t xml:space="preserve"> tiene un promedio &lt;3; entonces "Pierde", si no "No"</t>
    </r>
  </si>
  <si>
    <t xml:space="preserve">Trabajo hoy </t>
  </si>
  <si>
    <t>Trabajo mañana</t>
  </si>
  <si>
    <t xml:space="preserve">Empresas </t>
  </si>
  <si>
    <t>Dias de variación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</si>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</sst>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[$$-240A]\ * #,##0_-;\-[$$-240A]\ * #,##0_-;_-[$$-240A]\ * &quot;-&quot;??_-;_-@"/>
    <numFmt numFmtId="165" formatCode="0.0%"/>
    <numFmt numFmtId="166" formatCode="_-[$$-240A]\ * #,##0.00_-;\-[$$-240A]\ * #,##0.00_-;_-[$$-240A]\ * &quot;-&quot;??_-;_-@"/>
    <numFmt numFmtId="167" formatCode="0.0"/>
    <numFmt numFmtId="168" formatCode="_-* #,##0\ _€_-;\-* #,##0\ _€_-;_-* &quot;-&quot;??\ _€_-;_-@"/>
    <numFmt numFmtId="169" formatCode="d/m/yyyy"/>
    <numFmt numFmtId="173" formatCode="_-[$$-240A]\ * #,##0.00_-;\-[$$-240A]\ * #,##0.00_-;_-[$$-240A]\ * &quot;-&quot;??_-;_-@_-"/>
  </numFmts>
  <fonts count="29">
    <font>
      <sz val="11"/>
      <color theme="1"/>
      <name val="Lato"/>
      <scheme val="minor"/>
    </font>
    <font>
      <b/>
      <sz val="11"/>
      <color theme="1"/>
      <name val="Lato"/>
    </font>
    <font>
      <sz val="11"/>
      <name val="Lato"/>
    </font>
    <font>
      <sz val="11"/>
      <color theme="1"/>
      <name val="Lato"/>
    </font>
    <font>
      <sz val="11"/>
      <color theme="1"/>
      <name val="Lato"/>
      <scheme val="minor"/>
    </font>
    <font>
      <sz val="10"/>
      <color theme="1"/>
      <name val="Lato"/>
    </font>
    <font>
      <sz val="11"/>
      <color theme="0"/>
      <name val="Lato"/>
    </font>
    <font>
      <b/>
      <sz val="10"/>
      <color theme="1"/>
      <name val="Lato"/>
    </font>
    <font>
      <b/>
      <sz val="11"/>
      <color theme="0"/>
      <name val="Lato"/>
    </font>
    <font>
      <b/>
      <sz val="14"/>
      <color theme="0"/>
      <name val="Arial"/>
    </font>
    <font>
      <b/>
      <sz val="40"/>
      <color theme="1"/>
      <name val="Lato"/>
    </font>
    <font>
      <sz val="14"/>
      <color theme="1"/>
      <name val="Arial"/>
    </font>
    <font>
      <b/>
      <sz val="72"/>
      <color theme="1"/>
      <name val="Lato"/>
    </font>
    <font>
      <b/>
      <sz val="14"/>
      <color theme="1"/>
      <name val="Arial"/>
    </font>
    <font>
      <b/>
      <sz val="14"/>
      <color rgb="FFFF0000"/>
      <name val="Arial"/>
    </font>
    <font>
      <sz val="14"/>
      <color theme="0"/>
      <name val="Arial"/>
    </font>
    <font>
      <b/>
      <sz val="36"/>
      <color theme="1"/>
      <name val="Roboto Condensed"/>
    </font>
    <font>
      <sz val="11"/>
      <color theme="1"/>
      <name val="Roboto Condensed"/>
    </font>
    <font>
      <b/>
      <sz val="11"/>
      <color theme="1"/>
      <name val="Arial"/>
    </font>
    <font>
      <b/>
      <sz val="12"/>
      <color theme="1"/>
      <name val="Arial"/>
    </font>
    <font>
      <b/>
      <sz val="40"/>
      <color rgb="FFBF2600"/>
      <name val="Lato"/>
    </font>
    <font>
      <b/>
      <sz val="40"/>
      <color theme="8"/>
      <name val="Lato"/>
    </font>
    <font>
      <b/>
      <sz val="40"/>
      <color rgb="FF00B050"/>
      <name val="Lato"/>
    </font>
    <font>
      <b/>
      <sz val="40"/>
      <color rgb="FF548135"/>
      <name val="Lato"/>
    </font>
    <font>
      <b/>
      <sz val="36"/>
      <color rgb="FFFF0000"/>
      <name val="Roboto Condensed"/>
    </font>
    <font>
      <b/>
      <sz val="36"/>
      <color rgb="FF204172"/>
      <name val="Roboto Condensed"/>
    </font>
    <font>
      <b/>
      <sz val="36"/>
      <color rgb="FF00B050"/>
      <name val="Roboto Condensed"/>
    </font>
    <font>
      <b/>
      <sz val="11"/>
      <color rgb="FFFF0000"/>
      <name val="Arial"/>
    </font>
    <font>
      <b/>
      <sz val="12"/>
      <color rgb="FFFF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CDDCF1"/>
        <bgColor rgb="FFCDDCF1"/>
      </patternFill>
    </fill>
    <fill>
      <patternFill patternType="solid">
        <fgColor rgb="FFE2EFD9"/>
        <bgColor rgb="FFE2EFD9"/>
      </patternFill>
    </fill>
    <fill>
      <patternFill patternType="solid">
        <fgColor theme="4"/>
        <bgColor theme="4"/>
      </patternFill>
    </fill>
    <fill>
      <patternFill patternType="solid">
        <fgColor rgb="FF167D45"/>
        <bgColor rgb="FF167D45"/>
      </patternFill>
    </fill>
    <fill>
      <patternFill patternType="solid">
        <fgColor rgb="FFFFE598"/>
        <bgColor rgb="FFFFE598"/>
      </patternFill>
    </fill>
    <fill>
      <patternFill patternType="solid">
        <fgColor rgb="FFFFC000"/>
        <bgColor rgb="FFFFC000"/>
      </patternFill>
    </fill>
    <fill>
      <patternFill patternType="solid">
        <fgColor rgb="FF2E75B5"/>
        <bgColor rgb="FF2E75B5"/>
      </patternFill>
    </fill>
    <fill>
      <patternFill patternType="solid">
        <fgColor rgb="FFFFFF00"/>
        <bgColor rgb="FFFFFF00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2" borderId="3" xfId="0" applyFont="1" applyFill="1" applyBorder="1"/>
    <xf numFmtId="0" fontId="4" fillId="0" borderId="0" xfId="0" applyFont="1"/>
    <xf numFmtId="0" fontId="3" fillId="3" borderId="3" xfId="0" applyFont="1" applyFill="1" applyBorder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/>
    <xf numFmtId="0" fontId="3" fillId="3" borderId="3" xfId="0" applyFont="1" applyFill="1" applyBorder="1" applyAlignment="1"/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/>
    <xf numFmtId="164" fontId="3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/>
    <xf numFmtId="165" fontId="3" fillId="0" borderId="2" xfId="0" applyNumberFormat="1" applyFont="1" applyBorder="1"/>
    <xf numFmtId="165" fontId="6" fillId="0" borderId="0" xfId="0" applyNumberFormat="1" applyFont="1"/>
    <xf numFmtId="0" fontId="3" fillId="0" borderId="0" xfId="0" applyFont="1" applyAlignment="1">
      <alignment horizontal="center" vertical="center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164" fontId="6" fillId="0" borderId="0" xfId="0" applyNumberFormat="1" applyFont="1"/>
    <xf numFmtId="0" fontId="7" fillId="0" borderId="2" xfId="0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164" fontId="7" fillId="0" borderId="2" xfId="0" applyNumberFormat="1" applyFont="1" applyBorder="1"/>
    <xf numFmtId="1" fontId="1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/>
    </xf>
    <xf numFmtId="166" fontId="8" fillId="4" borderId="9" xfId="0" applyNumberFormat="1" applyFont="1" applyFill="1" applyBorder="1" applyAlignment="1">
      <alignment horizontal="center" vertical="center" wrapText="1"/>
    </xf>
    <xf numFmtId="166" fontId="8" fillId="4" borderId="11" xfId="0" applyNumberFormat="1" applyFont="1" applyFill="1" applyBorder="1" applyAlignment="1">
      <alignment horizontal="center" vertical="center" wrapText="1"/>
    </xf>
    <xf numFmtId="9" fontId="8" fillId="4" borderId="9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/>
    </xf>
    <xf numFmtId="9" fontId="8" fillId="4" borderId="9" xfId="0" applyNumberFormat="1" applyFont="1" applyFill="1" applyBorder="1" applyAlignment="1">
      <alignment vertical="center" wrapText="1"/>
    </xf>
    <xf numFmtId="166" fontId="3" fillId="0" borderId="0" xfId="0" applyNumberFormat="1" applyFont="1"/>
    <xf numFmtId="166" fontId="3" fillId="0" borderId="2" xfId="0" applyNumberFormat="1" applyFont="1" applyBorder="1" applyAlignment="1">
      <alignment horizontal="center" vertical="center"/>
    </xf>
    <xf numFmtId="0" fontId="6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9" fontId="13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67" fontId="11" fillId="0" borderId="2" xfId="0" applyNumberFormat="1" applyFont="1" applyBorder="1" applyAlignment="1">
      <alignment horizontal="center" vertical="center"/>
    </xf>
    <xf numFmtId="1" fontId="11" fillId="0" borderId="2" xfId="0" applyNumberFormat="1" applyFont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166" fontId="11" fillId="0" borderId="2" xfId="0" applyNumberFormat="1" applyFont="1" applyBorder="1" applyAlignment="1">
      <alignment horizontal="center"/>
    </xf>
    <xf numFmtId="0" fontId="13" fillId="7" borderId="2" xfId="0" applyFont="1" applyFill="1" applyBorder="1" applyAlignment="1">
      <alignment horizontal="center" vertical="center"/>
    </xf>
    <xf numFmtId="168" fontId="11" fillId="0" borderId="2" xfId="0" applyNumberFormat="1" applyFont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167" fontId="11" fillId="0" borderId="2" xfId="0" applyNumberFormat="1" applyFont="1" applyBorder="1" applyAlignment="1">
      <alignment horizontal="center"/>
    </xf>
    <xf numFmtId="0" fontId="15" fillId="0" borderId="0" xfId="0" applyFont="1"/>
    <xf numFmtId="0" fontId="8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/>
    </xf>
    <xf numFmtId="166" fontId="8" fillId="4" borderId="2" xfId="0" applyNumberFormat="1" applyFont="1" applyFill="1" applyBorder="1" applyAlignment="1">
      <alignment horizontal="center" vertical="center" wrapText="1"/>
    </xf>
    <xf numFmtId="169" fontId="3" fillId="0" borderId="2" xfId="0" applyNumberFormat="1" applyFont="1" applyBorder="1" applyAlignment="1">
      <alignment horizontal="center"/>
    </xf>
    <xf numFmtId="166" fontId="3" fillId="0" borderId="2" xfId="0" applyNumberFormat="1" applyFont="1" applyBorder="1"/>
    <xf numFmtId="10" fontId="3" fillId="0" borderId="2" xfId="0" applyNumberFormat="1" applyFont="1" applyBorder="1" applyAlignment="1">
      <alignment horizontal="center" vertical="center"/>
    </xf>
    <xf numFmtId="0" fontId="17" fillId="0" borderId="0" xfId="0" applyFont="1"/>
    <xf numFmtId="0" fontId="11" fillId="0" borderId="0" xfId="0" applyFont="1" applyAlignment="1">
      <alignment horizontal="center"/>
    </xf>
    <xf numFmtId="0" fontId="3" fillId="9" borderId="3" xfId="0" applyFont="1" applyFill="1" applyBorder="1"/>
    <xf numFmtId="0" fontId="13" fillId="3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5" fillId="0" borderId="0" xfId="0" applyFont="1" applyAlignment="1">
      <alignment horizontal="center" vertical="center"/>
    </xf>
    <xf numFmtId="168" fontId="3" fillId="0" borderId="2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8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65" fontId="5" fillId="0" borderId="4" xfId="0" applyNumberFormat="1" applyFont="1" applyBorder="1" applyAlignment="1">
      <alignment horizontal="center"/>
    </xf>
    <xf numFmtId="0" fontId="2" fillId="0" borderId="5" xfId="0" applyFont="1" applyBorder="1"/>
    <xf numFmtId="0" fontId="5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2" fillId="0" borderId="8" xfId="0" applyFont="1" applyBorder="1"/>
    <xf numFmtId="0" fontId="1" fillId="0" borderId="4" xfId="0" applyFont="1" applyBorder="1" applyAlignment="1">
      <alignment horizontal="center" vertical="center"/>
    </xf>
    <xf numFmtId="0" fontId="2" fillId="0" borderId="7" xfId="0" applyFont="1" applyBorder="1"/>
    <xf numFmtId="0" fontId="7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0" fillId="3" borderId="4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" fillId="0" borderId="13" xfId="0" applyFont="1" applyBorder="1"/>
    <xf numFmtId="0" fontId="13" fillId="3" borderId="4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13" fillId="6" borderId="4" xfId="0" applyFont="1" applyFill="1" applyBorder="1" applyAlignment="1">
      <alignment horizontal="left" vertical="center" wrapText="1"/>
    </xf>
    <xf numFmtId="0" fontId="13" fillId="7" borderId="4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left" vertical="center" wrapText="1"/>
    </xf>
    <xf numFmtId="0" fontId="18" fillId="2" borderId="15" xfId="0" applyFont="1" applyFill="1" applyBorder="1" applyAlignment="1">
      <alignment horizontal="left" vertical="center" wrapText="1"/>
    </xf>
    <xf numFmtId="0" fontId="2" fillId="0" borderId="16" xfId="0" applyFont="1" applyBorder="1"/>
    <xf numFmtId="0" fontId="2" fillId="0" borderId="17" xfId="0" applyFont="1" applyBorder="1"/>
    <xf numFmtId="0" fontId="16" fillId="3" borderId="4" xfId="0" applyFont="1" applyFill="1" applyBorder="1" applyAlignment="1">
      <alignment horizontal="left"/>
    </xf>
    <xf numFmtId="0" fontId="18" fillId="2" borderId="4" xfId="0" applyFont="1" applyFill="1" applyBorder="1" applyAlignment="1">
      <alignment horizontal="left" vertical="center" wrapText="1"/>
    </xf>
    <xf numFmtId="0" fontId="19" fillId="3" borderId="15" xfId="0" applyFont="1" applyFill="1" applyBorder="1" applyAlignment="1">
      <alignment horizontal="left" vertical="center" wrapText="1"/>
    </xf>
    <xf numFmtId="173" fontId="11" fillId="0" borderId="2" xfId="0" applyNumberFormat="1" applyFont="1" applyBorder="1"/>
    <xf numFmtId="9" fontId="11" fillId="0" borderId="2" xfId="0" applyNumberFormat="1" applyFont="1" applyBorder="1"/>
    <xf numFmtId="0" fontId="11" fillId="0" borderId="18" xfId="0" applyFont="1" applyBorder="1"/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1" fontId="3" fillId="0" borderId="2" xfId="0" applyNumberFormat="1" applyFont="1" applyBorder="1"/>
    <xf numFmtId="10" fontId="3" fillId="0" borderId="2" xfId="0" applyNumberFormat="1" applyFont="1" applyBorder="1"/>
    <xf numFmtId="0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133350</xdr:colOff>
      <xdr:row>1</xdr:row>
      <xdr:rowOff>114300</xdr:rowOff>
    </xdr:from>
    <xdr:ext cx="838200" cy="5429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931663" y="3513300"/>
          <a:ext cx="828675" cy="533400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rgbClr val="1F3F6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Valor / </a:t>
          </a:r>
          <a:endParaRPr sz="700" b="1">
            <a:solidFill>
              <a:schemeClr val="lt1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Valor   buscado</a:t>
          </a:r>
          <a:endParaRPr sz="800" b="1"/>
        </a:p>
      </xdr:txBody>
    </xdr:sp>
    <xdr:clientData fLocksWithSheet="0"/>
  </xdr:oneCellAnchor>
  <xdr:oneCellAnchor>
    <xdr:from>
      <xdr:col>7</xdr:col>
      <xdr:colOff>438150</xdr:colOff>
      <xdr:row>1</xdr:row>
      <xdr:rowOff>57150</xdr:rowOff>
    </xdr:from>
    <xdr:ext cx="1219200" cy="6286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745925" y="3470438"/>
          <a:ext cx="1200150" cy="619125"/>
        </a:xfrm>
        <a:prstGeom prst="roundRect">
          <a:avLst>
            <a:gd name="adj" fmla="val 16667"/>
          </a:avLst>
        </a:prstGeom>
        <a:solidFill>
          <a:srgbClr val="00B050"/>
        </a:solidFill>
        <a:ln w="12700" cap="flat" cmpd="sng">
          <a:solidFill>
            <a:srgbClr val="1F3F6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Matriz /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Vector de comparación </a:t>
          </a:r>
          <a:endParaRPr sz="900" b="1"/>
        </a:p>
      </xdr:txBody>
    </xdr:sp>
    <xdr:clientData fLocksWithSheet="0"/>
  </xdr:oneCellAnchor>
  <xdr:oneCellAnchor>
    <xdr:from>
      <xdr:col>7</xdr:col>
      <xdr:colOff>180975</xdr:colOff>
      <xdr:row>2</xdr:row>
      <xdr:rowOff>9525</xdr:rowOff>
    </xdr:from>
    <xdr:ext cx="247650" cy="3048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231700" y="3632363"/>
          <a:ext cx="228600" cy="295275"/>
        </a:xfrm>
        <a:prstGeom prst="mathPlus">
          <a:avLst>
            <a:gd name="adj1" fmla="val 23520"/>
          </a:avLst>
        </a:prstGeom>
        <a:solidFill>
          <a:srgbClr val="FF0000"/>
        </a:solidFill>
        <a:ln w="12700" cap="flat" cmpd="sng">
          <a:solidFill>
            <a:srgbClr val="FF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900"/>
        </a:p>
      </xdr:txBody>
    </xdr:sp>
    <xdr:clientData fLocksWithSheet="0"/>
  </xdr:oneCellAnchor>
  <xdr:oneCellAnchor>
    <xdr:from>
      <xdr:col>9</xdr:col>
      <xdr:colOff>142875</xdr:colOff>
      <xdr:row>2</xdr:row>
      <xdr:rowOff>47625</xdr:rowOff>
    </xdr:from>
    <xdr:ext cx="295275" cy="2381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207888" y="3665700"/>
          <a:ext cx="276225" cy="228600"/>
        </a:xfrm>
        <a:prstGeom prst="mathEqual">
          <a:avLst>
            <a:gd name="adj1" fmla="val 23520"/>
            <a:gd name="adj2" fmla="val 11760"/>
          </a:avLst>
        </a:prstGeom>
        <a:solidFill>
          <a:srgbClr val="FF0000"/>
        </a:solidFill>
        <a:ln w="12700" cap="flat" cmpd="sng">
          <a:solidFill>
            <a:srgbClr val="FF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9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9</xdr:col>
      <xdr:colOff>523875</xdr:colOff>
      <xdr:row>1</xdr:row>
      <xdr:rowOff>66675</xdr:rowOff>
    </xdr:from>
    <xdr:ext cx="1362075" cy="5619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669725" y="3503775"/>
          <a:ext cx="1352550" cy="552450"/>
        </a:xfrm>
        <a:prstGeom prst="roundRect">
          <a:avLst>
            <a:gd name="adj" fmla="val 16667"/>
          </a:avLst>
        </a:prstGeom>
        <a:solidFill>
          <a:schemeClr val="dk1"/>
        </a:solidFill>
        <a:ln w="12700" cap="flat" cmpd="sng">
          <a:solidFill>
            <a:srgbClr val="1F3F6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POSICIÓN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Fila / columna </a:t>
          </a:r>
          <a:endParaRPr sz="1200" b="1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180975</xdr:colOff>
      <xdr:row>1</xdr:row>
      <xdr:rowOff>38100</xdr:rowOff>
    </xdr:from>
    <xdr:ext cx="990600" cy="6572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855463" y="3460913"/>
          <a:ext cx="981075" cy="63817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rgbClr val="1F3F6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Matriz / </a:t>
          </a:r>
          <a:endParaRPr sz="700" b="1">
            <a:solidFill>
              <a:schemeClr val="lt1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 b="1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Todos los datos</a:t>
          </a:r>
          <a:endParaRPr sz="800" b="1"/>
        </a:p>
      </xdr:txBody>
    </xdr:sp>
    <xdr:clientData fLocksWithSheet="0"/>
  </xdr:oneCellAnchor>
  <xdr:oneCellAnchor>
    <xdr:from>
      <xdr:col>7</xdr:col>
      <xdr:colOff>647700</xdr:colOff>
      <xdr:row>1</xdr:row>
      <xdr:rowOff>57150</xdr:rowOff>
    </xdr:from>
    <xdr:ext cx="1219200" cy="6286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745925" y="3470438"/>
          <a:ext cx="1200150" cy="619125"/>
        </a:xfrm>
        <a:prstGeom prst="roundRect">
          <a:avLst>
            <a:gd name="adj" fmla="val 16667"/>
          </a:avLst>
        </a:prstGeom>
        <a:solidFill>
          <a:srgbClr val="00B050"/>
        </a:solidFill>
        <a:ln w="12700" cap="flat" cmpd="sng">
          <a:solidFill>
            <a:srgbClr val="1F3F6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# fila /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# fila del dato requerido</a:t>
          </a:r>
          <a:endParaRPr sz="900" b="1"/>
        </a:p>
      </xdr:txBody>
    </xdr:sp>
    <xdr:clientData fLocksWithSheet="0"/>
  </xdr:oneCellAnchor>
  <xdr:oneCellAnchor>
    <xdr:from>
      <xdr:col>7</xdr:col>
      <xdr:colOff>381000</xdr:colOff>
      <xdr:row>1</xdr:row>
      <xdr:rowOff>152400</xdr:rowOff>
    </xdr:from>
    <xdr:ext cx="247650" cy="3143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5231700" y="3627600"/>
          <a:ext cx="228600" cy="304800"/>
        </a:xfrm>
        <a:prstGeom prst="mathPlus">
          <a:avLst>
            <a:gd name="adj1" fmla="val 23520"/>
          </a:avLst>
        </a:prstGeom>
        <a:solidFill>
          <a:srgbClr val="FF0000"/>
        </a:solidFill>
        <a:ln w="12700" cap="flat" cmpd="sng">
          <a:solidFill>
            <a:srgbClr val="FF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900"/>
        </a:p>
      </xdr:txBody>
    </xdr:sp>
    <xdr:clientData fLocksWithSheet="0"/>
  </xdr:oneCellAnchor>
  <xdr:oneCellAnchor>
    <xdr:from>
      <xdr:col>11</xdr:col>
      <xdr:colOff>57150</xdr:colOff>
      <xdr:row>2</xdr:row>
      <xdr:rowOff>19050</xdr:rowOff>
    </xdr:from>
    <xdr:ext cx="295275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5207888" y="3665700"/>
          <a:ext cx="276225" cy="228600"/>
        </a:xfrm>
        <a:prstGeom prst="mathEqual">
          <a:avLst>
            <a:gd name="adj1" fmla="val 23520"/>
            <a:gd name="adj2" fmla="val 11760"/>
          </a:avLst>
        </a:prstGeom>
        <a:solidFill>
          <a:srgbClr val="FF0000"/>
        </a:solidFill>
        <a:ln w="12700" cap="flat" cmpd="sng">
          <a:solidFill>
            <a:srgbClr val="FF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9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11</xdr:col>
      <xdr:colOff>409575</xdr:colOff>
      <xdr:row>0</xdr:row>
      <xdr:rowOff>38100</xdr:rowOff>
    </xdr:from>
    <xdr:ext cx="2286000" cy="9906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4212525" y="3294225"/>
          <a:ext cx="2266950" cy="971550"/>
        </a:xfrm>
        <a:prstGeom prst="roundRect">
          <a:avLst>
            <a:gd name="adj" fmla="val 16667"/>
          </a:avLst>
        </a:prstGeom>
        <a:solidFill>
          <a:schemeClr val="dk1"/>
        </a:solidFill>
        <a:ln w="12700" cap="flat" cmpd="sng">
          <a:solidFill>
            <a:srgbClr val="1F3F6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VALOR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Dato ubicado en una Fila y columna determinadas</a:t>
          </a:r>
          <a:endParaRPr sz="1200" b="1"/>
        </a:p>
      </xdr:txBody>
    </xdr:sp>
    <xdr:clientData fLocksWithSheet="0"/>
  </xdr:oneCellAnchor>
  <xdr:oneCellAnchor>
    <xdr:from>
      <xdr:col>9</xdr:col>
      <xdr:colOff>352425</xdr:colOff>
      <xdr:row>1</xdr:row>
      <xdr:rowOff>57150</xdr:rowOff>
    </xdr:from>
    <xdr:ext cx="1162050" cy="6286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4774500" y="3470438"/>
          <a:ext cx="1143000" cy="619125"/>
        </a:xfrm>
        <a:prstGeom prst="roundRect">
          <a:avLst>
            <a:gd name="adj" fmla="val 16667"/>
          </a:avLst>
        </a:prstGeom>
        <a:solidFill>
          <a:srgbClr val="00B050"/>
        </a:solidFill>
        <a:ln w="12700" cap="flat" cmpd="sng">
          <a:solidFill>
            <a:srgbClr val="1F3F6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# Columna /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# columna del dato requerido</a:t>
          </a:r>
          <a:endParaRPr sz="900" b="1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323850</xdr:colOff>
      <xdr:row>21</xdr:row>
      <xdr:rowOff>228600</xdr:rowOff>
    </xdr:from>
    <xdr:ext cx="170688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pSpPr/>
      </xdr:nvGrpSpPr>
      <xdr:grpSpPr>
        <a:xfrm>
          <a:off x="323850" y="12651921"/>
          <a:ext cx="17068800" cy="38100"/>
          <a:chOff x="0" y="3780000"/>
          <a:chExt cx="10692000" cy="0"/>
        </a:xfrm>
      </xdr:grpSpPr>
      <xdr:cxnSp macro="">
        <xdr:nvCxnSpPr>
          <xdr:cNvPr id="14" name="Shape 14">
            <a:extLst>
              <a:ext uri="{FF2B5EF4-FFF2-40B4-BE49-F238E27FC236}">
                <a16:creationId xmlns:a16="http://schemas.microsoft.com/office/drawing/2014/main" id="{00000000-0008-0000-0800-00000E000000}"/>
              </a:ext>
            </a:extLst>
          </xdr:cNvPr>
          <xdr:cNvCxnSpPr/>
        </xdr:nvCxnSpPr>
        <xdr:spPr>
          <a:xfrm>
            <a:off x="0" y="3780000"/>
            <a:ext cx="10692000" cy="0"/>
          </a:xfrm>
          <a:prstGeom prst="straightConnector1">
            <a:avLst/>
          </a:prstGeom>
          <a:noFill/>
          <a:ln w="38100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0</xdr:colOff>
      <xdr:row>6</xdr:row>
      <xdr:rowOff>0</xdr:rowOff>
    </xdr:from>
    <xdr:ext cx="17059275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pSpPr/>
      </xdr:nvGrpSpPr>
      <xdr:grpSpPr>
        <a:xfrm>
          <a:off x="408214" y="5946321"/>
          <a:ext cx="17059275" cy="38100"/>
          <a:chOff x="0" y="3780000"/>
          <a:chExt cx="10692000" cy="0"/>
        </a:xfrm>
      </xdr:grpSpPr>
      <xdr:cxnSp macro="">
        <xdr:nvCxnSpPr>
          <xdr:cNvPr id="15" name="Shape 15">
            <a:extLst>
              <a:ext uri="{FF2B5EF4-FFF2-40B4-BE49-F238E27FC236}">
                <a16:creationId xmlns:a16="http://schemas.microsoft.com/office/drawing/2014/main" id="{00000000-0008-0000-0800-00000F000000}"/>
              </a:ext>
            </a:extLst>
          </xdr:cNvPr>
          <xdr:cNvCxnSpPr/>
        </xdr:nvCxnSpPr>
        <xdr:spPr>
          <a:xfrm>
            <a:off x="0" y="3780000"/>
            <a:ext cx="10692000" cy="0"/>
          </a:xfrm>
          <a:prstGeom prst="straightConnector1">
            <a:avLst/>
          </a:prstGeom>
          <a:noFill/>
          <a:ln w="38100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295275</xdr:colOff>
      <xdr:row>38</xdr:row>
      <xdr:rowOff>219075</xdr:rowOff>
    </xdr:from>
    <xdr:ext cx="1706880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pSpPr/>
      </xdr:nvGrpSpPr>
      <xdr:grpSpPr>
        <a:xfrm>
          <a:off x="295275" y="16710932"/>
          <a:ext cx="17068800" cy="38100"/>
          <a:chOff x="0" y="3780000"/>
          <a:chExt cx="10692000" cy="0"/>
        </a:xfrm>
      </xdr:grpSpPr>
      <xdr:cxnSp macro="">
        <xdr:nvCxnSpPr>
          <xdr:cNvPr id="5" name="Shape 14">
            <a:extLst>
              <a:ext uri="{FF2B5EF4-FFF2-40B4-BE49-F238E27FC236}">
                <a16:creationId xmlns:a16="http://schemas.microsoft.com/office/drawing/2014/main" id="{00000000-0008-0000-0800-000005000000}"/>
              </a:ext>
            </a:extLst>
          </xdr:cNvPr>
          <xdr:cNvCxnSpPr/>
        </xdr:nvCxnSpPr>
        <xdr:spPr>
          <a:xfrm>
            <a:off x="0" y="3780000"/>
            <a:ext cx="10692000" cy="0"/>
          </a:xfrm>
          <a:prstGeom prst="straightConnector1">
            <a:avLst/>
          </a:prstGeom>
          <a:noFill/>
          <a:ln w="38100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285750</xdr:colOff>
      <xdr:row>55</xdr:row>
      <xdr:rowOff>9525</xdr:rowOff>
    </xdr:from>
    <xdr:ext cx="17068800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pSpPr/>
      </xdr:nvGrpSpPr>
      <xdr:grpSpPr>
        <a:xfrm>
          <a:off x="285750" y="20910096"/>
          <a:ext cx="17068800" cy="38100"/>
          <a:chOff x="0" y="3780000"/>
          <a:chExt cx="10692000" cy="0"/>
        </a:xfrm>
      </xdr:grpSpPr>
      <xdr:cxnSp macro="">
        <xdr:nvCxnSpPr>
          <xdr:cNvPr id="7" name="Shape 14">
            <a:extLst>
              <a:ext uri="{FF2B5EF4-FFF2-40B4-BE49-F238E27FC236}">
                <a16:creationId xmlns:a16="http://schemas.microsoft.com/office/drawing/2014/main" id="{00000000-0008-0000-0800-000007000000}"/>
              </a:ext>
            </a:extLst>
          </xdr:cNvPr>
          <xdr:cNvCxnSpPr/>
        </xdr:nvCxnSpPr>
        <xdr:spPr>
          <a:xfrm>
            <a:off x="0" y="3780000"/>
            <a:ext cx="10692000" cy="0"/>
          </a:xfrm>
          <a:prstGeom prst="straightConnector1">
            <a:avLst/>
          </a:prstGeom>
          <a:noFill/>
          <a:ln w="38100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390525</xdr:colOff>
      <xdr:row>2</xdr:row>
      <xdr:rowOff>217714</xdr:rowOff>
    </xdr:from>
    <xdr:ext cx="4152900" cy="1401536"/>
    <xdr:pic>
      <xdr:nvPicPr>
        <xdr:cNvPr id="8" name="image1.png" descr="función si en Excel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8739" y="1605643"/>
          <a:ext cx="4152900" cy="1401536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1600200</xdr:colOff>
      <xdr:row>3</xdr:row>
      <xdr:rowOff>1028700</xdr:rowOff>
    </xdr:from>
    <xdr:ext cx="4162425" cy="1400175"/>
    <xdr:pic>
      <xdr:nvPicPr>
        <xdr:cNvPr id="9" name="image1.png" descr="función si en Excel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922565</xdr:colOff>
      <xdr:row>4</xdr:row>
      <xdr:rowOff>821872</xdr:rowOff>
    </xdr:from>
    <xdr:ext cx="4171950" cy="1409700"/>
    <xdr:pic>
      <xdr:nvPicPr>
        <xdr:cNvPr id="10" name="image1.png" descr="función si en Excel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54136" y="4563836"/>
          <a:ext cx="4171950" cy="14097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6</xdr:row>
      <xdr:rowOff>95250</xdr:rowOff>
    </xdr:from>
    <xdr:ext cx="1393507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pSpPr/>
      </xdr:nvGrpSpPr>
      <xdr:grpSpPr>
        <a:xfrm>
          <a:off x="19050" y="1981200"/>
          <a:ext cx="13935075" cy="38100"/>
          <a:chOff x="0" y="3780000"/>
          <a:chExt cx="10692000" cy="0"/>
        </a:xfrm>
      </xdr:grpSpPr>
      <xdr:cxnSp macro="">
        <xdr:nvCxnSpPr>
          <xdr:cNvPr id="14" name="Shape 14">
            <a:extLst>
              <a:ext uri="{FF2B5EF4-FFF2-40B4-BE49-F238E27FC236}">
                <a16:creationId xmlns:a16="http://schemas.microsoft.com/office/drawing/2014/main" id="{00000000-0008-0000-0B00-00000E000000}"/>
              </a:ext>
            </a:extLst>
          </xdr:cNvPr>
          <xdr:cNvCxnSpPr/>
        </xdr:nvCxnSpPr>
        <xdr:spPr>
          <a:xfrm>
            <a:off x="0" y="3780000"/>
            <a:ext cx="10692000" cy="0"/>
          </a:xfrm>
          <a:prstGeom prst="straightConnector1">
            <a:avLst/>
          </a:prstGeom>
          <a:noFill/>
          <a:ln w="38100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0</xdr:colOff>
      <xdr:row>23</xdr:row>
      <xdr:rowOff>133350</xdr:rowOff>
    </xdr:from>
    <xdr:ext cx="13935075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pSpPr/>
      </xdr:nvGrpSpPr>
      <xdr:grpSpPr>
        <a:xfrm>
          <a:off x="0" y="5343525"/>
          <a:ext cx="13935075" cy="38100"/>
          <a:chOff x="0" y="3780000"/>
          <a:chExt cx="10692000" cy="0"/>
        </a:xfrm>
      </xdr:grpSpPr>
      <xdr:cxnSp macro="">
        <xdr:nvCxnSpPr>
          <xdr:cNvPr id="4" name="Shape 14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CxnSpPr/>
        </xdr:nvCxnSpPr>
        <xdr:spPr>
          <a:xfrm>
            <a:off x="0" y="3780000"/>
            <a:ext cx="10692000" cy="0"/>
          </a:xfrm>
          <a:prstGeom prst="straightConnector1">
            <a:avLst/>
          </a:prstGeom>
          <a:noFill/>
          <a:ln w="38100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B5799"/>
      </a:accent1>
      <a:accent2>
        <a:srgbClr val="FFC000"/>
      </a:accent2>
      <a:accent3>
        <a:srgbClr val="49DF8E"/>
      </a:accent3>
      <a:accent4>
        <a:srgbClr val="FF33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Lato"/>
        <a:ea typeface="Lato"/>
        <a:cs typeface="Lato"/>
      </a:majorFont>
      <a:minorFont>
        <a:latin typeface="Lato"/>
        <a:ea typeface="Lato"/>
        <a:cs typeface="La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F1000"/>
  <sheetViews>
    <sheetView workbookViewId="0">
      <selection activeCell="K18" sqref="K18"/>
    </sheetView>
  </sheetViews>
  <sheetFormatPr baseColWidth="10" defaultColWidth="12.625" defaultRowHeight="15" customHeight="1"/>
  <cols>
    <col min="1" max="26" width="10.625" customWidth="1"/>
  </cols>
  <sheetData>
    <row r="1" spans="1:6" ht="14.25" customHeight="1">
      <c r="B1" s="87" t="s">
        <v>0</v>
      </c>
      <c r="C1" s="88"/>
      <c r="D1" s="88"/>
      <c r="E1" s="88"/>
      <c r="F1" s="88"/>
    </row>
    <row r="2" spans="1:6" ht="14.25" customHeight="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4.25" customHeight="1">
      <c r="B3" s="2" t="s">
        <v>6</v>
      </c>
      <c r="C3" s="2">
        <v>1329</v>
      </c>
      <c r="D3" s="2">
        <v>1297</v>
      </c>
      <c r="E3" s="2">
        <v>1870</v>
      </c>
      <c r="F3" s="2">
        <v>1253</v>
      </c>
    </row>
    <row r="4" spans="1:6" ht="14.25" customHeight="1">
      <c r="B4" s="2" t="s">
        <v>7</v>
      </c>
      <c r="C4" s="2">
        <v>2025</v>
      </c>
      <c r="D4" s="2">
        <v>1347</v>
      </c>
      <c r="E4" s="2">
        <v>1601</v>
      </c>
      <c r="F4" s="2">
        <v>1404</v>
      </c>
    </row>
    <row r="5" spans="1:6" ht="14.25" customHeight="1">
      <c r="B5" s="2" t="s">
        <v>8</v>
      </c>
      <c r="C5" s="2">
        <v>2031</v>
      </c>
      <c r="D5" s="2">
        <v>1207</v>
      </c>
      <c r="E5" s="2">
        <v>2122</v>
      </c>
      <c r="F5" s="2">
        <v>2024</v>
      </c>
    </row>
    <row r="6" spans="1:6" ht="14.25" customHeight="1">
      <c r="B6" s="2" t="s">
        <v>9</v>
      </c>
      <c r="C6" s="2">
        <v>2024</v>
      </c>
      <c r="D6" s="2">
        <v>1879</v>
      </c>
      <c r="E6" s="2">
        <v>1693</v>
      </c>
      <c r="F6" s="2">
        <v>1414</v>
      </c>
    </row>
    <row r="7" spans="1:6" ht="14.25" customHeight="1">
      <c r="B7" s="2" t="s">
        <v>10</v>
      </c>
      <c r="C7" s="2">
        <v>2224</v>
      </c>
      <c r="D7" s="2">
        <v>1680</v>
      </c>
      <c r="E7" s="2">
        <v>2214</v>
      </c>
      <c r="F7" s="2">
        <v>2118</v>
      </c>
    </row>
    <row r="8" spans="1:6" ht="14.25" customHeight="1">
      <c r="B8" s="2" t="s">
        <v>11</v>
      </c>
      <c r="C8" s="2">
        <v>1370</v>
      </c>
      <c r="D8" s="2">
        <v>1765</v>
      </c>
      <c r="E8" s="2">
        <v>1593</v>
      </c>
      <c r="F8" s="2">
        <v>1791</v>
      </c>
    </row>
    <row r="9" spans="1:6" ht="14.25" customHeight="1">
      <c r="B9" s="2" t="s">
        <v>12</v>
      </c>
      <c r="C9" s="2">
        <v>2126</v>
      </c>
      <c r="D9" s="2">
        <v>1184</v>
      </c>
      <c r="E9" s="2">
        <v>1636</v>
      </c>
      <c r="F9" s="2">
        <v>1242</v>
      </c>
    </row>
    <row r="10" spans="1:6" ht="14.25" customHeight="1">
      <c r="B10" s="2" t="s">
        <v>13</v>
      </c>
      <c r="C10" s="2">
        <v>2061</v>
      </c>
      <c r="D10" s="2">
        <v>2031</v>
      </c>
      <c r="E10" s="2">
        <v>1629</v>
      </c>
      <c r="F10" s="2">
        <v>1693</v>
      </c>
    </row>
    <row r="11" spans="1:6" ht="14.25" customHeight="1"/>
    <row r="12" spans="1:6" ht="14.25" customHeight="1">
      <c r="A12" s="3"/>
      <c r="B12" s="4" t="s">
        <v>1</v>
      </c>
      <c r="C12" s="4" t="s">
        <v>6</v>
      </c>
      <c r="D12" s="5">
        <f>+MATCH(C12,B3:B10,0)</f>
        <v>1</v>
      </c>
      <c r="E12" s="5" t="s">
        <v>14</v>
      </c>
    </row>
    <row r="13" spans="1:6" ht="14.25" customHeight="1">
      <c r="A13" s="3"/>
      <c r="B13" s="6" t="s">
        <v>15</v>
      </c>
      <c r="C13" s="6" t="s">
        <v>5</v>
      </c>
      <c r="D13" s="5">
        <f>+MATCH(C13,C2:F2,0)</f>
        <v>4</v>
      </c>
      <c r="E13" s="5" t="s">
        <v>16</v>
      </c>
    </row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1:F1"/>
  </mergeCells>
  <dataValidations count="2">
    <dataValidation type="list" allowBlank="1" showErrorMessage="1" sqref="C12" xr:uid="{00000000-0002-0000-0000-000000000000}">
      <formula1>$B$3:$B$10</formula1>
    </dataValidation>
    <dataValidation type="list" allowBlank="1" showErrorMessage="1" sqref="C13" xr:uid="{00000000-0002-0000-0000-000001000000}">
      <formula1>$C$2:$F$2</formula1>
    </dataValidation>
  </dataValidation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B1:F1000"/>
  <sheetViews>
    <sheetView workbookViewId="0"/>
  </sheetViews>
  <sheetFormatPr baseColWidth="10" defaultColWidth="12.625" defaultRowHeight="15" customHeight="1"/>
  <cols>
    <col min="1" max="26" width="10.625" customWidth="1"/>
  </cols>
  <sheetData>
    <row r="1" spans="2:6" ht="14.25" customHeight="1">
      <c r="B1" s="87" t="s">
        <v>0</v>
      </c>
      <c r="C1" s="88"/>
      <c r="D1" s="88"/>
      <c r="E1" s="88"/>
      <c r="F1" s="88"/>
    </row>
    <row r="2" spans="2:6" ht="14.25" customHeight="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2:6" ht="14.25" customHeight="1">
      <c r="B3" s="2" t="s">
        <v>6</v>
      </c>
      <c r="C3" s="2">
        <v>1329</v>
      </c>
      <c r="D3" s="2">
        <v>1297</v>
      </c>
      <c r="E3" s="2">
        <v>1870</v>
      </c>
      <c r="F3" s="2">
        <v>1253</v>
      </c>
    </row>
    <row r="4" spans="2:6" ht="14.25" customHeight="1">
      <c r="B4" s="2" t="s">
        <v>7</v>
      </c>
      <c r="C4" s="2">
        <v>2025</v>
      </c>
      <c r="D4" s="2">
        <v>1347</v>
      </c>
      <c r="E4" s="2">
        <v>1601</v>
      </c>
      <c r="F4" s="2">
        <v>1404</v>
      </c>
    </row>
    <row r="5" spans="2:6" ht="14.25" customHeight="1">
      <c r="B5" s="2" t="s">
        <v>8</v>
      </c>
      <c r="C5" s="2">
        <v>2031</v>
      </c>
      <c r="D5" s="2">
        <v>1207</v>
      </c>
      <c r="E5" s="2">
        <v>2122</v>
      </c>
      <c r="F5" s="2">
        <v>2024</v>
      </c>
    </row>
    <row r="6" spans="2:6" ht="14.25" customHeight="1">
      <c r="B6" s="2" t="s">
        <v>9</v>
      </c>
      <c r="C6" s="2">
        <v>2024</v>
      </c>
      <c r="D6" s="2">
        <v>1879</v>
      </c>
      <c r="E6" s="2">
        <v>1693</v>
      </c>
      <c r="F6" s="2">
        <v>1414</v>
      </c>
    </row>
    <row r="7" spans="2:6" ht="14.25" customHeight="1">
      <c r="B7" s="2" t="s">
        <v>10</v>
      </c>
      <c r="C7" s="2">
        <v>2224</v>
      </c>
      <c r="D7" s="2">
        <v>1680</v>
      </c>
      <c r="E7" s="2">
        <v>2214</v>
      </c>
      <c r="F7" s="2">
        <v>2118</v>
      </c>
    </row>
    <row r="8" spans="2:6" ht="14.25" customHeight="1">
      <c r="B8" s="2" t="s">
        <v>11</v>
      </c>
      <c r="C8" s="2">
        <v>1370</v>
      </c>
      <c r="D8" s="2">
        <v>1765</v>
      </c>
      <c r="E8" s="2">
        <v>1593</v>
      </c>
      <c r="F8" s="2">
        <v>1791</v>
      </c>
    </row>
    <row r="9" spans="2:6" ht="14.25" customHeight="1">
      <c r="B9" s="2" t="s">
        <v>12</v>
      </c>
      <c r="C9" s="2">
        <v>2126</v>
      </c>
      <c r="D9" s="2">
        <v>1184</v>
      </c>
      <c r="E9" s="2">
        <v>1636</v>
      </c>
      <c r="F9" s="2">
        <v>1242</v>
      </c>
    </row>
    <row r="10" spans="2:6" ht="14.25" customHeight="1">
      <c r="B10" s="2" t="s">
        <v>13</v>
      </c>
      <c r="C10" s="2">
        <v>2061</v>
      </c>
      <c r="D10" s="2">
        <v>2031</v>
      </c>
      <c r="E10" s="2">
        <v>1629</v>
      </c>
      <c r="F10" s="2">
        <v>1693</v>
      </c>
    </row>
    <row r="11" spans="2:6" ht="14.25" customHeight="1"/>
    <row r="12" spans="2:6" ht="14.25" customHeight="1"/>
    <row r="13" spans="2:6" ht="14.25" customHeight="1">
      <c r="B13" s="4" t="s">
        <v>1</v>
      </c>
      <c r="C13" s="4" t="s">
        <v>10</v>
      </c>
      <c r="D13" s="7">
        <v>5</v>
      </c>
      <c r="E13" s="5" t="s">
        <v>14</v>
      </c>
    </row>
    <row r="14" spans="2:6" ht="14.25" customHeight="1">
      <c r="B14" s="6" t="s">
        <v>15</v>
      </c>
      <c r="C14" s="6" t="s">
        <v>4</v>
      </c>
      <c r="D14" s="7">
        <v>3</v>
      </c>
      <c r="E14" s="5" t="s">
        <v>17</v>
      </c>
    </row>
    <row r="15" spans="2:6" ht="14.25" customHeight="1"/>
    <row r="16" spans="2:6" ht="14.25" customHeight="1">
      <c r="B16" s="5" t="s">
        <v>18</v>
      </c>
      <c r="C16" s="5">
        <f t="array" ref="C16">+INDEX(C3:F10,D13,D14)</f>
        <v>2214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1:F1"/>
  </mergeCells>
  <dataValidations count="2">
    <dataValidation type="list" allowBlank="1" showErrorMessage="1" sqref="C13" xr:uid="{00000000-0002-0000-0100-000000000000}">
      <formula1>$B$3:$B$10</formula1>
    </dataValidation>
    <dataValidation type="list" allowBlank="1" showErrorMessage="1" sqref="C14" xr:uid="{00000000-0002-0000-0100-000001000000}">
      <formula1>$C$2:$F$2</formula1>
    </dataValidation>
  </dataValidation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B1:F1000"/>
  <sheetViews>
    <sheetView workbookViewId="0"/>
  </sheetViews>
  <sheetFormatPr baseColWidth="10" defaultColWidth="12.625" defaultRowHeight="15" customHeight="1"/>
  <cols>
    <col min="1" max="1" width="10.625" customWidth="1"/>
    <col min="2" max="2" width="11" customWidth="1"/>
    <col min="3" max="26" width="10.625" customWidth="1"/>
  </cols>
  <sheetData>
    <row r="1" spans="2:6" ht="14.25" customHeight="1">
      <c r="B1" s="87" t="s">
        <v>0</v>
      </c>
      <c r="C1" s="88"/>
      <c r="D1" s="88"/>
      <c r="E1" s="88"/>
      <c r="F1" s="88"/>
    </row>
    <row r="2" spans="2:6" ht="14.25" customHeight="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2:6" ht="14.25" customHeight="1">
      <c r="B3" s="2" t="s">
        <v>6</v>
      </c>
      <c r="C3" s="2">
        <v>1329</v>
      </c>
      <c r="D3" s="2">
        <v>1297</v>
      </c>
      <c r="E3" s="2">
        <v>1870</v>
      </c>
      <c r="F3" s="2">
        <v>1253</v>
      </c>
    </row>
    <row r="4" spans="2:6" ht="14.25" customHeight="1">
      <c r="B4" s="2" t="s">
        <v>7</v>
      </c>
      <c r="C4" s="2">
        <v>2025</v>
      </c>
      <c r="D4" s="2">
        <v>1347</v>
      </c>
      <c r="E4" s="2">
        <v>1601</v>
      </c>
      <c r="F4" s="2">
        <v>1404</v>
      </c>
    </row>
    <row r="5" spans="2:6" ht="14.25" customHeight="1">
      <c r="B5" s="2" t="s">
        <v>8</v>
      </c>
      <c r="C5" s="2">
        <v>2031</v>
      </c>
      <c r="D5" s="2">
        <v>1207</v>
      </c>
      <c r="E5" s="2">
        <v>2122</v>
      </c>
      <c r="F5" s="2">
        <v>2024</v>
      </c>
    </row>
    <row r="6" spans="2:6" ht="14.25" customHeight="1">
      <c r="B6" s="2" t="s">
        <v>9</v>
      </c>
      <c r="C6" s="2">
        <v>2024</v>
      </c>
      <c r="D6" s="2">
        <v>1879</v>
      </c>
      <c r="E6" s="2">
        <v>1693</v>
      </c>
      <c r="F6" s="2">
        <v>1414</v>
      </c>
    </row>
    <row r="7" spans="2:6" ht="14.25" customHeight="1">
      <c r="B7" s="2" t="s">
        <v>10</v>
      </c>
      <c r="C7" s="2">
        <v>2224</v>
      </c>
      <c r="D7" s="2">
        <v>1680</v>
      </c>
      <c r="E7" s="2">
        <v>2214</v>
      </c>
      <c r="F7" s="2">
        <v>2118</v>
      </c>
    </row>
    <row r="8" spans="2:6" ht="14.25" customHeight="1">
      <c r="B8" s="2" t="s">
        <v>11</v>
      </c>
      <c r="C8" s="2">
        <v>1370</v>
      </c>
      <c r="D8" s="2">
        <v>1765</v>
      </c>
      <c r="E8" s="2">
        <v>1593</v>
      </c>
      <c r="F8" s="2">
        <v>1791</v>
      </c>
    </row>
    <row r="9" spans="2:6" ht="14.25" customHeight="1">
      <c r="B9" s="2" t="s">
        <v>12</v>
      </c>
      <c r="C9" s="2">
        <v>2126</v>
      </c>
      <c r="D9" s="2">
        <v>1184</v>
      </c>
      <c r="E9" s="2">
        <v>1636</v>
      </c>
      <c r="F9" s="2">
        <v>1242</v>
      </c>
    </row>
    <row r="10" spans="2:6" ht="14.25" customHeight="1">
      <c r="B10" s="2" t="s">
        <v>13</v>
      </c>
      <c r="C10" s="2">
        <v>2061</v>
      </c>
      <c r="D10" s="2">
        <v>2031</v>
      </c>
      <c r="E10" s="2">
        <v>1629</v>
      </c>
      <c r="F10" s="2">
        <v>1693</v>
      </c>
    </row>
    <row r="11" spans="2:6" ht="14.25" customHeight="1"/>
    <row r="12" spans="2:6" ht="14.25" customHeight="1">
      <c r="B12" s="4" t="s">
        <v>1</v>
      </c>
      <c r="C12" s="8" t="s">
        <v>6</v>
      </c>
    </row>
    <row r="13" spans="2:6" ht="14.25" customHeight="1">
      <c r="B13" s="6" t="s">
        <v>15</v>
      </c>
      <c r="C13" s="9" t="s">
        <v>4</v>
      </c>
    </row>
    <row r="14" spans="2:6" ht="14.25" customHeight="1">
      <c r="B14" s="5" t="s">
        <v>19</v>
      </c>
      <c r="C14" s="5">
        <f t="array" ref="C14">+INDEX(C3:F10,MATCH(C12,B3:B10,0),MATCH(C13,C2:F2,0))</f>
        <v>1870</v>
      </c>
    </row>
    <row r="15" spans="2:6" ht="14.25" customHeight="1">
      <c r="B15" s="5" t="s">
        <v>20</v>
      </c>
      <c r="C15" s="5">
        <f>+VLOOKUP(C12,B2:F10,MATCH(C13,B2:F2,0),0)</f>
        <v>1870</v>
      </c>
    </row>
    <row r="16" spans="2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1:F1"/>
  </mergeCells>
  <dataValidations count="2">
    <dataValidation type="list" allowBlank="1" showErrorMessage="1" sqref="C12" xr:uid="{00000000-0002-0000-0200-000000000000}">
      <formula1>$B$3:$B$10</formula1>
    </dataValidation>
    <dataValidation type="list" allowBlank="1" showErrorMessage="1" sqref="C13" xr:uid="{00000000-0002-0000-0200-000001000000}">
      <formula1>$C$2:$F$2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Q1000"/>
  <sheetViews>
    <sheetView topLeftCell="B1" workbookViewId="0">
      <selection activeCell="I9" sqref="I9"/>
    </sheetView>
  </sheetViews>
  <sheetFormatPr baseColWidth="10" defaultColWidth="12.625" defaultRowHeight="15" customHeight="1"/>
  <cols>
    <col min="1" max="1" width="10.625" customWidth="1"/>
    <col min="2" max="4" width="17.125" customWidth="1"/>
    <col min="5" max="5" width="13.25" customWidth="1"/>
    <col min="6" max="6" width="10.625" customWidth="1"/>
    <col min="7" max="7" width="14.875" customWidth="1"/>
    <col min="8" max="9" width="10.625" customWidth="1"/>
    <col min="10" max="10" width="8.125" customWidth="1"/>
    <col min="11" max="14" width="10.875" customWidth="1"/>
    <col min="15" max="17" width="11.75" customWidth="1"/>
    <col min="18" max="26" width="10.625" customWidth="1"/>
  </cols>
  <sheetData>
    <row r="1" spans="1:17" ht="14.25" customHeight="1">
      <c r="A1" s="10"/>
      <c r="B1" s="10"/>
      <c r="C1" s="10"/>
      <c r="D1" s="10"/>
      <c r="J1" s="92" t="s">
        <v>21</v>
      </c>
      <c r="K1" s="88"/>
      <c r="L1" s="88"/>
      <c r="M1" s="88"/>
      <c r="N1" s="88"/>
      <c r="O1" s="88"/>
      <c r="P1" s="88"/>
      <c r="Q1" s="88"/>
    </row>
    <row r="2" spans="1:17" ht="14.25" customHeight="1">
      <c r="A2" s="11" t="s">
        <v>22</v>
      </c>
      <c r="B2" s="11" t="s">
        <v>23</v>
      </c>
      <c r="C2" s="11" t="s">
        <v>24</v>
      </c>
      <c r="D2" s="11" t="s">
        <v>25</v>
      </c>
      <c r="E2" s="2" t="s">
        <v>26</v>
      </c>
      <c r="F2" s="2" t="s">
        <v>27</v>
      </c>
      <c r="G2" s="11" t="s">
        <v>28</v>
      </c>
      <c r="I2" s="12" t="s">
        <v>25</v>
      </c>
      <c r="J2" s="12">
        <v>0</v>
      </c>
      <c r="K2" s="13">
        <v>2000000</v>
      </c>
      <c r="L2" s="14">
        <f>+K2+1</f>
        <v>2000001</v>
      </c>
      <c r="M2" s="13">
        <v>5000000</v>
      </c>
      <c r="N2" s="14">
        <f>+M2+1</f>
        <v>5000001</v>
      </c>
      <c r="O2" s="13">
        <v>10000000</v>
      </c>
      <c r="P2" s="14">
        <f>+O2+1</f>
        <v>10000001</v>
      </c>
      <c r="Q2" s="14">
        <v>20000000</v>
      </c>
    </row>
    <row r="3" spans="1:17" ht="14.25" customHeight="1">
      <c r="A3" s="11">
        <v>1</v>
      </c>
      <c r="B3" s="11" t="s">
        <v>29</v>
      </c>
      <c r="C3" s="15">
        <v>1300000</v>
      </c>
      <c r="D3" s="2" t="s">
        <v>6</v>
      </c>
      <c r="E3" s="16">
        <v>2489006</v>
      </c>
      <c r="F3" s="17">
        <f>+INDEX($J$3:$Q$5,MATCH(D3,$I$3:$I$5,0),MATCH(E3,$J$2:$Q$2,1))</f>
        <v>1.4999999999999999E-2</v>
      </c>
      <c r="G3" s="16">
        <f>+C3+(E3*F3)</f>
        <v>1337335.0900000001</v>
      </c>
      <c r="H3" s="18">
        <f t="array" ref="H3">+INDEX($J$3:$Q$5,MATCH(D3,$I$3:$I$5,0),MATCH(E3,$J$2:$Q$2,1))</f>
        <v>1.4999999999999999E-2</v>
      </c>
      <c r="I3" s="12" t="s">
        <v>6</v>
      </c>
      <c r="J3" s="91">
        <v>0</v>
      </c>
      <c r="K3" s="90"/>
      <c r="L3" s="89">
        <v>1.4999999999999999E-2</v>
      </c>
      <c r="M3" s="90"/>
      <c r="N3" s="89">
        <v>0.05</v>
      </c>
      <c r="O3" s="90"/>
      <c r="P3" s="89">
        <v>0.1</v>
      </c>
      <c r="Q3" s="90"/>
    </row>
    <row r="4" spans="1:17" ht="14.25" customHeight="1">
      <c r="A4" s="11">
        <v>2</v>
      </c>
      <c r="B4" s="11" t="s">
        <v>30</v>
      </c>
      <c r="C4" s="15">
        <v>1300000</v>
      </c>
      <c r="D4" s="2" t="s">
        <v>7</v>
      </c>
      <c r="E4" s="16">
        <v>4268629</v>
      </c>
      <c r="F4" s="17">
        <f>+INDEX($J$3:$Q$5,MATCH(D4,$I$3:$I$5,0),MATCH(E4,$J$2:$Q$2,1))</f>
        <v>1.6E-2</v>
      </c>
      <c r="G4" s="16">
        <f t="shared" ref="G4:G12" si="0">+C4+(E4*F4)</f>
        <v>1368298.064</v>
      </c>
      <c r="I4" s="12" t="s">
        <v>7</v>
      </c>
      <c r="J4" s="91">
        <v>0</v>
      </c>
      <c r="K4" s="90"/>
      <c r="L4" s="89">
        <v>1.6E-2</v>
      </c>
      <c r="M4" s="90"/>
      <c r="N4" s="89">
        <v>5.0999999999999997E-2</v>
      </c>
      <c r="O4" s="90"/>
      <c r="P4" s="89">
        <v>0.10100000000000001</v>
      </c>
      <c r="Q4" s="90"/>
    </row>
    <row r="5" spans="1:17" ht="14.25" customHeight="1">
      <c r="A5" s="11">
        <v>3</v>
      </c>
      <c r="B5" s="11" t="s">
        <v>31</v>
      </c>
      <c r="C5" s="15">
        <v>1300000</v>
      </c>
      <c r="D5" s="2" t="s">
        <v>8</v>
      </c>
      <c r="E5" s="16">
        <v>5189608</v>
      </c>
      <c r="F5" s="17">
        <f>+INDEX($J$3:$Q$5,MATCH(D5,$I$3:$I$5,0),MATCH(E5,$J$2:$Q$2,1))</f>
        <v>5.1999999999999998E-2</v>
      </c>
      <c r="G5" s="16">
        <f t="shared" si="0"/>
        <v>1569859.6159999999</v>
      </c>
      <c r="I5" s="12" t="s">
        <v>8</v>
      </c>
      <c r="J5" s="91">
        <v>0</v>
      </c>
      <c r="K5" s="90"/>
      <c r="L5" s="89">
        <v>1.7000000000000001E-2</v>
      </c>
      <c r="M5" s="90"/>
      <c r="N5" s="89">
        <v>5.1999999999999998E-2</v>
      </c>
      <c r="O5" s="90"/>
      <c r="P5" s="89">
        <v>0.10199999999999999</v>
      </c>
      <c r="Q5" s="90"/>
    </row>
    <row r="6" spans="1:17" ht="14.25" customHeight="1">
      <c r="A6" s="11">
        <v>4</v>
      </c>
      <c r="B6" s="11" t="s">
        <v>32</v>
      </c>
      <c r="C6" s="15">
        <v>1300000</v>
      </c>
      <c r="D6" s="2" t="s">
        <v>7</v>
      </c>
      <c r="E6" s="16">
        <v>1213073</v>
      </c>
      <c r="F6" s="17">
        <f t="shared" ref="F4:F12" si="1">+INDEX($J$3:$Q$5,MATCH(D6,$I$3:$I$5,0),MATCH(E6,$J$2:$Q$2,1))</f>
        <v>0</v>
      </c>
      <c r="G6" s="16">
        <f t="shared" si="0"/>
        <v>1300000</v>
      </c>
    </row>
    <row r="7" spans="1:17" ht="14.25" customHeight="1">
      <c r="A7" s="11">
        <v>5</v>
      </c>
      <c r="B7" s="11" t="s">
        <v>33</v>
      </c>
      <c r="C7" s="15">
        <v>1300000</v>
      </c>
      <c r="D7" s="2" t="s">
        <v>6</v>
      </c>
      <c r="E7" s="16">
        <v>5598862</v>
      </c>
      <c r="F7" s="17">
        <f t="shared" si="1"/>
        <v>0.05</v>
      </c>
      <c r="G7" s="16">
        <f t="shared" si="0"/>
        <v>1579943.1</v>
      </c>
    </row>
    <row r="8" spans="1:17" ht="14.25" customHeight="1">
      <c r="A8" s="11">
        <v>6</v>
      </c>
      <c r="B8" s="11" t="s">
        <v>34</v>
      </c>
      <c r="C8" s="15">
        <v>1300000</v>
      </c>
      <c r="D8" s="2" t="s">
        <v>8</v>
      </c>
      <c r="E8" s="16">
        <v>5354308</v>
      </c>
      <c r="F8" s="17">
        <f t="shared" si="1"/>
        <v>5.1999999999999998E-2</v>
      </c>
      <c r="G8" s="16">
        <f t="shared" si="0"/>
        <v>1578424.0160000001</v>
      </c>
    </row>
    <row r="9" spans="1:17" ht="14.25" customHeight="1">
      <c r="A9" s="11">
        <v>7</v>
      </c>
      <c r="B9" s="11" t="s">
        <v>35</v>
      </c>
      <c r="C9" s="15">
        <v>1300000</v>
      </c>
      <c r="D9" s="2" t="s">
        <v>6</v>
      </c>
      <c r="E9" s="16">
        <v>2410729</v>
      </c>
      <c r="F9" s="17">
        <f t="shared" si="1"/>
        <v>1.4999999999999999E-2</v>
      </c>
      <c r="G9" s="16">
        <f t="shared" si="0"/>
        <v>1336160.9350000001</v>
      </c>
    </row>
    <row r="10" spans="1:17" ht="14.25" customHeight="1">
      <c r="A10" s="11">
        <v>8</v>
      </c>
      <c r="B10" s="11" t="s">
        <v>36</v>
      </c>
      <c r="C10" s="15">
        <v>1300000</v>
      </c>
      <c r="D10" s="2" t="s">
        <v>8</v>
      </c>
      <c r="E10" s="16">
        <v>3911797</v>
      </c>
      <c r="F10" s="17">
        <f t="shared" si="1"/>
        <v>1.7000000000000001E-2</v>
      </c>
      <c r="G10" s="16">
        <f t="shared" si="0"/>
        <v>1366500.5490000001</v>
      </c>
    </row>
    <row r="11" spans="1:17" ht="14.25" customHeight="1">
      <c r="A11" s="11">
        <v>9</v>
      </c>
      <c r="B11" s="11" t="s">
        <v>37</v>
      </c>
      <c r="C11" s="15">
        <v>1300000</v>
      </c>
      <c r="D11" s="2" t="s">
        <v>6</v>
      </c>
      <c r="E11" s="16">
        <v>10500000</v>
      </c>
      <c r="F11" s="17">
        <f t="shared" si="1"/>
        <v>0.1</v>
      </c>
      <c r="G11" s="16">
        <f t="shared" si="0"/>
        <v>2350000</v>
      </c>
    </row>
    <row r="12" spans="1:17" ht="14.25" customHeight="1">
      <c r="A12" s="11">
        <v>10</v>
      </c>
      <c r="B12" s="11" t="s">
        <v>35</v>
      </c>
      <c r="C12" s="15">
        <v>1300000</v>
      </c>
      <c r="D12" s="2" t="s">
        <v>8</v>
      </c>
      <c r="E12" s="16">
        <v>3927235</v>
      </c>
      <c r="F12" s="17">
        <f t="shared" si="1"/>
        <v>1.7000000000000001E-2</v>
      </c>
      <c r="G12" s="16">
        <f t="shared" si="0"/>
        <v>1366762.9950000001</v>
      </c>
    </row>
    <row r="13" spans="1:17" ht="14.25" customHeight="1">
      <c r="A13" s="19"/>
      <c r="B13" s="19"/>
      <c r="C13" s="19"/>
      <c r="D13" s="19"/>
    </row>
    <row r="14" spans="1:17" ht="14.25" customHeight="1">
      <c r="A14" s="19"/>
      <c r="B14" s="19"/>
      <c r="C14" s="19"/>
      <c r="D14" s="19"/>
    </row>
    <row r="15" spans="1:17" ht="14.25" customHeight="1">
      <c r="A15" s="19"/>
      <c r="B15" s="19"/>
      <c r="C15" s="19"/>
      <c r="D15" s="19"/>
    </row>
    <row r="16" spans="1:17" ht="14.25" customHeight="1">
      <c r="A16" s="19"/>
      <c r="B16" s="19"/>
      <c r="C16" s="19"/>
      <c r="D16" s="19"/>
    </row>
    <row r="17" spans="1:4" ht="14.25" customHeight="1">
      <c r="A17" s="19"/>
      <c r="B17" s="19"/>
      <c r="C17" s="19"/>
      <c r="D17" s="19"/>
    </row>
    <row r="18" spans="1:4" ht="14.25" customHeight="1">
      <c r="A18" s="19"/>
      <c r="B18" s="19"/>
      <c r="C18" s="19"/>
      <c r="D18" s="19"/>
    </row>
    <row r="19" spans="1:4" ht="14.25" customHeight="1">
      <c r="A19" s="19"/>
      <c r="B19" s="19"/>
      <c r="C19" s="19"/>
      <c r="D19" s="19"/>
    </row>
    <row r="20" spans="1:4" ht="14.25" customHeight="1">
      <c r="A20" s="19"/>
      <c r="B20" s="19"/>
      <c r="C20" s="19"/>
      <c r="D20" s="19"/>
    </row>
    <row r="21" spans="1:4" ht="14.25" customHeight="1">
      <c r="A21" s="19"/>
      <c r="B21" s="19"/>
      <c r="C21" s="19"/>
      <c r="D21" s="19"/>
    </row>
    <row r="22" spans="1:4" ht="14.25" customHeight="1">
      <c r="A22" s="19"/>
      <c r="B22" s="19"/>
      <c r="C22" s="19"/>
      <c r="D22" s="19"/>
    </row>
    <row r="23" spans="1:4" ht="14.25" customHeight="1">
      <c r="A23" s="19"/>
      <c r="B23" s="19"/>
      <c r="C23" s="19"/>
      <c r="D23" s="19"/>
    </row>
    <row r="24" spans="1:4" ht="14.25" customHeight="1">
      <c r="A24" s="19"/>
      <c r="B24" s="19"/>
      <c r="C24" s="19"/>
      <c r="D24" s="19"/>
    </row>
    <row r="25" spans="1:4" ht="14.25" customHeight="1">
      <c r="A25" s="19"/>
      <c r="B25" s="19"/>
      <c r="C25" s="19"/>
      <c r="D25" s="19"/>
    </row>
    <row r="26" spans="1:4" ht="14.25" customHeight="1">
      <c r="A26" s="19"/>
      <c r="B26" s="19"/>
      <c r="C26" s="19"/>
      <c r="D26" s="19"/>
    </row>
    <row r="27" spans="1:4" ht="14.25" customHeight="1">
      <c r="A27" s="19"/>
      <c r="B27" s="19"/>
      <c r="C27" s="19"/>
      <c r="D27" s="19"/>
    </row>
    <row r="28" spans="1:4" ht="14.25" customHeight="1">
      <c r="A28" s="19"/>
      <c r="B28" s="19"/>
      <c r="C28" s="19"/>
      <c r="D28" s="19"/>
    </row>
    <row r="29" spans="1:4" ht="14.25" customHeight="1">
      <c r="A29" s="19"/>
      <c r="B29" s="19"/>
      <c r="C29" s="19"/>
      <c r="D29" s="19"/>
    </row>
    <row r="30" spans="1:4" ht="14.25" customHeight="1">
      <c r="A30" s="19"/>
      <c r="B30" s="19"/>
      <c r="C30" s="19"/>
      <c r="D30" s="19"/>
    </row>
    <row r="31" spans="1:4" ht="14.25" customHeight="1">
      <c r="A31" s="19"/>
      <c r="B31" s="19"/>
      <c r="C31" s="19"/>
      <c r="D31" s="19"/>
    </row>
    <row r="32" spans="1:4" ht="14.25" customHeight="1">
      <c r="A32" s="19"/>
      <c r="B32" s="19"/>
      <c r="C32" s="19"/>
      <c r="D32" s="19"/>
    </row>
    <row r="33" spans="1:4" ht="14.25" customHeight="1">
      <c r="A33" s="19"/>
      <c r="B33" s="19"/>
      <c r="C33" s="19"/>
      <c r="D33" s="19"/>
    </row>
    <row r="34" spans="1:4" ht="14.25" customHeight="1">
      <c r="A34" s="19"/>
      <c r="B34" s="19"/>
      <c r="C34" s="19"/>
      <c r="D34" s="19"/>
    </row>
    <row r="35" spans="1:4" ht="14.25" customHeight="1">
      <c r="A35" s="19"/>
      <c r="B35" s="19"/>
      <c r="C35" s="19"/>
      <c r="D35" s="19"/>
    </row>
    <row r="36" spans="1:4" ht="14.25" customHeight="1">
      <c r="A36" s="19"/>
      <c r="B36" s="19"/>
      <c r="C36" s="19"/>
      <c r="D36" s="19"/>
    </row>
    <row r="37" spans="1:4" ht="14.25" customHeight="1">
      <c r="A37" s="19"/>
      <c r="B37" s="19"/>
      <c r="C37" s="19"/>
      <c r="D37" s="19"/>
    </row>
    <row r="38" spans="1:4" ht="14.25" customHeight="1">
      <c r="A38" s="19"/>
      <c r="B38" s="19"/>
      <c r="C38" s="19"/>
      <c r="D38" s="19"/>
    </row>
    <row r="39" spans="1:4" ht="14.25" customHeight="1">
      <c r="A39" s="19"/>
      <c r="B39" s="19"/>
      <c r="C39" s="19"/>
      <c r="D39" s="19"/>
    </row>
    <row r="40" spans="1:4" ht="14.25" customHeight="1">
      <c r="A40" s="19"/>
      <c r="B40" s="19"/>
      <c r="C40" s="19"/>
      <c r="D40" s="19"/>
    </row>
    <row r="41" spans="1:4" ht="14.25" customHeight="1">
      <c r="A41" s="19"/>
      <c r="B41" s="19"/>
      <c r="C41" s="19"/>
      <c r="D41" s="19"/>
    </row>
    <row r="42" spans="1:4" ht="14.25" customHeight="1">
      <c r="A42" s="19"/>
      <c r="B42" s="19"/>
      <c r="C42" s="19"/>
      <c r="D42" s="19"/>
    </row>
    <row r="43" spans="1:4" ht="14.25" customHeight="1">
      <c r="A43" s="19"/>
      <c r="B43" s="19"/>
      <c r="C43" s="19"/>
      <c r="D43" s="19"/>
    </row>
    <row r="44" spans="1:4" ht="14.25" customHeight="1">
      <c r="A44" s="19"/>
      <c r="B44" s="19"/>
      <c r="C44" s="19"/>
      <c r="D44" s="19"/>
    </row>
    <row r="45" spans="1:4" ht="14.25" customHeight="1">
      <c r="A45" s="19"/>
      <c r="B45" s="19"/>
      <c r="C45" s="19"/>
      <c r="D45" s="19"/>
    </row>
    <row r="46" spans="1:4" ht="14.25" customHeight="1">
      <c r="A46" s="19"/>
      <c r="B46" s="19"/>
      <c r="C46" s="19"/>
      <c r="D46" s="19"/>
    </row>
    <row r="47" spans="1:4" ht="14.25" customHeight="1">
      <c r="A47" s="19"/>
      <c r="B47" s="19"/>
      <c r="C47" s="19"/>
      <c r="D47" s="19"/>
    </row>
    <row r="48" spans="1:4" ht="14.25" customHeight="1">
      <c r="A48" s="19"/>
      <c r="B48" s="19"/>
      <c r="C48" s="19"/>
      <c r="D48" s="19"/>
    </row>
    <row r="49" spans="1:4" ht="14.25" customHeight="1">
      <c r="A49" s="19"/>
      <c r="B49" s="19"/>
      <c r="C49" s="19"/>
      <c r="D49" s="19"/>
    </row>
    <row r="50" spans="1:4" ht="14.25" customHeight="1">
      <c r="A50" s="19"/>
      <c r="B50" s="19"/>
      <c r="C50" s="19"/>
      <c r="D50" s="19"/>
    </row>
    <row r="51" spans="1:4" ht="14.25" customHeight="1">
      <c r="A51" s="19"/>
      <c r="B51" s="19"/>
      <c r="C51" s="19"/>
      <c r="D51" s="19"/>
    </row>
    <row r="52" spans="1:4" ht="14.25" customHeight="1">
      <c r="A52" s="19"/>
      <c r="B52" s="19"/>
      <c r="C52" s="19"/>
      <c r="D52" s="19"/>
    </row>
    <row r="53" spans="1:4" ht="14.25" customHeight="1">
      <c r="A53" s="19"/>
      <c r="B53" s="19"/>
      <c r="C53" s="19"/>
      <c r="D53" s="19"/>
    </row>
    <row r="54" spans="1:4" ht="14.25" customHeight="1">
      <c r="A54" s="19"/>
      <c r="B54" s="19"/>
      <c r="C54" s="19"/>
      <c r="D54" s="19"/>
    </row>
    <row r="55" spans="1:4" ht="14.25" customHeight="1">
      <c r="A55" s="19"/>
      <c r="B55" s="19"/>
      <c r="C55" s="19"/>
      <c r="D55" s="19"/>
    </row>
    <row r="56" spans="1:4" ht="14.25" customHeight="1">
      <c r="A56" s="19"/>
      <c r="B56" s="19"/>
      <c r="C56" s="19"/>
      <c r="D56" s="19"/>
    </row>
    <row r="57" spans="1:4" ht="14.25" customHeight="1">
      <c r="A57" s="19"/>
      <c r="B57" s="19"/>
      <c r="C57" s="19"/>
      <c r="D57" s="19"/>
    </row>
    <row r="58" spans="1:4" ht="14.25" customHeight="1">
      <c r="A58" s="19"/>
      <c r="B58" s="19"/>
      <c r="C58" s="19"/>
      <c r="D58" s="19"/>
    </row>
    <row r="59" spans="1:4" ht="14.25" customHeight="1">
      <c r="A59" s="19"/>
      <c r="B59" s="19"/>
      <c r="C59" s="19"/>
      <c r="D59" s="19"/>
    </row>
    <row r="60" spans="1:4" ht="14.25" customHeight="1">
      <c r="A60" s="19"/>
      <c r="B60" s="19"/>
      <c r="C60" s="19"/>
      <c r="D60" s="19"/>
    </row>
    <row r="61" spans="1:4" ht="14.25" customHeight="1">
      <c r="A61" s="19"/>
      <c r="B61" s="19"/>
      <c r="C61" s="19"/>
      <c r="D61" s="19"/>
    </row>
    <row r="62" spans="1:4" ht="14.25" customHeight="1">
      <c r="A62" s="19"/>
      <c r="B62" s="19"/>
      <c r="C62" s="19"/>
      <c r="D62" s="19"/>
    </row>
    <row r="63" spans="1:4" ht="14.25" customHeight="1">
      <c r="A63" s="19"/>
      <c r="B63" s="19"/>
      <c r="C63" s="19"/>
      <c r="D63" s="19"/>
    </row>
    <row r="64" spans="1:4" ht="14.25" customHeight="1">
      <c r="A64" s="19"/>
      <c r="B64" s="19"/>
      <c r="C64" s="19"/>
      <c r="D64" s="19"/>
    </row>
    <row r="65" spans="1:4" ht="14.25" customHeight="1">
      <c r="A65" s="19"/>
      <c r="B65" s="19"/>
      <c r="C65" s="19"/>
      <c r="D65" s="19"/>
    </row>
    <row r="66" spans="1:4" ht="14.25" customHeight="1">
      <c r="A66" s="19"/>
      <c r="B66" s="19"/>
      <c r="C66" s="19"/>
      <c r="D66" s="19"/>
    </row>
    <row r="67" spans="1:4" ht="14.25" customHeight="1">
      <c r="A67" s="19"/>
      <c r="B67" s="19"/>
      <c r="C67" s="19"/>
      <c r="D67" s="19"/>
    </row>
    <row r="68" spans="1:4" ht="14.25" customHeight="1">
      <c r="A68" s="19"/>
      <c r="B68" s="19"/>
      <c r="C68" s="19"/>
      <c r="D68" s="19"/>
    </row>
    <row r="69" spans="1:4" ht="14.25" customHeight="1">
      <c r="A69" s="19"/>
      <c r="B69" s="19"/>
      <c r="C69" s="19"/>
      <c r="D69" s="19"/>
    </row>
    <row r="70" spans="1:4" ht="14.25" customHeight="1">
      <c r="A70" s="19"/>
      <c r="B70" s="19"/>
      <c r="C70" s="19"/>
      <c r="D70" s="19"/>
    </row>
    <row r="71" spans="1:4" ht="14.25" customHeight="1">
      <c r="A71" s="19"/>
      <c r="B71" s="19"/>
      <c r="C71" s="19"/>
      <c r="D71" s="19"/>
    </row>
    <row r="72" spans="1:4" ht="14.25" customHeight="1">
      <c r="A72" s="19"/>
      <c r="B72" s="19"/>
      <c r="C72" s="19"/>
      <c r="D72" s="19"/>
    </row>
    <row r="73" spans="1:4" ht="14.25" customHeight="1">
      <c r="A73" s="19"/>
      <c r="B73" s="19"/>
      <c r="C73" s="19"/>
      <c r="D73" s="19"/>
    </row>
    <row r="74" spans="1:4" ht="14.25" customHeight="1">
      <c r="A74" s="19"/>
      <c r="B74" s="19"/>
      <c r="C74" s="19"/>
      <c r="D74" s="19"/>
    </row>
    <row r="75" spans="1:4" ht="14.25" customHeight="1">
      <c r="A75" s="19"/>
      <c r="B75" s="19"/>
      <c r="C75" s="19"/>
      <c r="D75" s="19"/>
    </row>
    <row r="76" spans="1:4" ht="14.25" customHeight="1">
      <c r="A76" s="19"/>
      <c r="B76" s="19"/>
      <c r="C76" s="19"/>
      <c r="D76" s="19"/>
    </row>
    <row r="77" spans="1:4" ht="14.25" customHeight="1">
      <c r="A77" s="19"/>
      <c r="B77" s="19"/>
      <c r="C77" s="19"/>
      <c r="D77" s="19"/>
    </row>
    <row r="78" spans="1:4" ht="14.25" customHeight="1">
      <c r="A78" s="19"/>
      <c r="B78" s="19"/>
      <c r="C78" s="19"/>
      <c r="D78" s="19"/>
    </row>
    <row r="79" spans="1:4" ht="14.25" customHeight="1">
      <c r="A79" s="19"/>
      <c r="B79" s="19"/>
      <c r="C79" s="19"/>
      <c r="D79" s="19"/>
    </row>
    <row r="80" spans="1:4" ht="14.25" customHeight="1">
      <c r="A80" s="19"/>
      <c r="B80" s="19"/>
      <c r="C80" s="19"/>
      <c r="D80" s="19"/>
    </row>
    <row r="81" spans="1:4" ht="14.25" customHeight="1">
      <c r="A81" s="19"/>
      <c r="B81" s="19"/>
      <c r="C81" s="19"/>
      <c r="D81" s="19"/>
    </row>
    <row r="82" spans="1:4" ht="14.25" customHeight="1">
      <c r="A82" s="19"/>
      <c r="B82" s="19"/>
      <c r="C82" s="19"/>
      <c r="D82" s="19"/>
    </row>
    <row r="83" spans="1:4" ht="14.25" customHeight="1">
      <c r="A83" s="19"/>
      <c r="B83" s="19"/>
      <c r="C83" s="19"/>
      <c r="D83" s="19"/>
    </row>
    <row r="84" spans="1:4" ht="14.25" customHeight="1">
      <c r="A84" s="19"/>
      <c r="B84" s="19"/>
      <c r="C84" s="19"/>
      <c r="D84" s="19"/>
    </row>
    <row r="85" spans="1:4" ht="14.25" customHeight="1">
      <c r="A85" s="19"/>
      <c r="B85" s="19"/>
      <c r="C85" s="19"/>
      <c r="D85" s="19"/>
    </row>
    <row r="86" spans="1:4" ht="14.25" customHeight="1">
      <c r="A86" s="19"/>
      <c r="B86" s="19"/>
      <c r="C86" s="19"/>
      <c r="D86" s="19"/>
    </row>
    <row r="87" spans="1:4" ht="14.25" customHeight="1">
      <c r="A87" s="19"/>
      <c r="B87" s="19"/>
      <c r="C87" s="19"/>
      <c r="D87" s="19"/>
    </row>
    <row r="88" spans="1:4" ht="14.25" customHeight="1">
      <c r="A88" s="19"/>
      <c r="B88" s="19"/>
      <c r="C88" s="19"/>
      <c r="D88" s="19"/>
    </row>
    <row r="89" spans="1:4" ht="14.25" customHeight="1">
      <c r="A89" s="19"/>
      <c r="B89" s="19"/>
      <c r="C89" s="19"/>
      <c r="D89" s="19"/>
    </row>
    <row r="90" spans="1:4" ht="14.25" customHeight="1">
      <c r="A90" s="19"/>
      <c r="B90" s="19"/>
      <c r="C90" s="19"/>
      <c r="D90" s="19"/>
    </row>
    <row r="91" spans="1:4" ht="14.25" customHeight="1">
      <c r="A91" s="19"/>
      <c r="B91" s="19"/>
      <c r="C91" s="19"/>
      <c r="D91" s="19"/>
    </row>
    <row r="92" spans="1:4" ht="14.25" customHeight="1">
      <c r="A92" s="19"/>
      <c r="B92" s="19"/>
      <c r="C92" s="19"/>
      <c r="D92" s="19"/>
    </row>
    <row r="93" spans="1:4" ht="14.25" customHeight="1">
      <c r="A93" s="19"/>
      <c r="B93" s="19"/>
      <c r="C93" s="19"/>
      <c r="D93" s="19"/>
    </row>
    <row r="94" spans="1:4" ht="14.25" customHeight="1">
      <c r="A94" s="19"/>
      <c r="B94" s="19"/>
      <c r="C94" s="19"/>
      <c r="D94" s="19"/>
    </row>
    <row r="95" spans="1:4" ht="14.25" customHeight="1">
      <c r="A95" s="19"/>
      <c r="B95" s="19"/>
      <c r="C95" s="19"/>
      <c r="D95" s="19"/>
    </row>
    <row r="96" spans="1:4" ht="14.25" customHeight="1">
      <c r="A96" s="19"/>
      <c r="B96" s="19"/>
      <c r="C96" s="19"/>
      <c r="D96" s="19"/>
    </row>
    <row r="97" spans="1:4" ht="14.25" customHeight="1">
      <c r="A97" s="19"/>
      <c r="B97" s="19"/>
      <c r="C97" s="19"/>
      <c r="D97" s="19"/>
    </row>
    <row r="98" spans="1:4" ht="14.25" customHeight="1">
      <c r="A98" s="19"/>
      <c r="B98" s="19"/>
      <c r="C98" s="19"/>
      <c r="D98" s="19"/>
    </row>
    <row r="99" spans="1:4" ht="14.25" customHeight="1">
      <c r="A99" s="19"/>
      <c r="B99" s="19"/>
      <c r="C99" s="19"/>
      <c r="D99" s="19"/>
    </row>
    <row r="100" spans="1:4" ht="14.25" customHeight="1">
      <c r="A100" s="19"/>
      <c r="B100" s="19"/>
      <c r="C100" s="19"/>
      <c r="D100" s="19"/>
    </row>
    <row r="101" spans="1:4" ht="14.25" customHeight="1">
      <c r="A101" s="19"/>
      <c r="B101" s="19"/>
      <c r="C101" s="19"/>
      <c r="D101" s="19"/>
    </row>
    <row r="102" spans="1:4" ht="14.25" customHeight="1">
      <c r="A102" s="19"/>
      <c r="B102" s="19"/>
      <c r="C102" s="19"/>
      <c r="D102" s="19"/>
    </row>
    <row r="103" spans="1:4" ht="14.25" customHeight="1">
      <c r="A103" s="19"/>
      <c r="B103" s="19"/>
      <c r="C103" s="19"/>
      <c r="D103" s="19"/>
    </row>
    <row r="104" spans="1:4" ht="14.25" customHeight="1">
      <c r="A104" s="19"/>
      <c r="B104" s="19"/>
      <c r="C104" s="19"/>
      <c r="D104" s="19"/>
    </row>
    <row r="105" spans="1:4" ht="14.25" customHeight="1">
      <c r="A105" s="19"/>
      <c r="B105" s="19"/>
      <c r="C105" s="19"/>
      <c r="D105" s="19"/>
    </row>
    <row r="106" spans="1:4" ht="14.25" customHeight="1">
      <c r="A106" s="19"/>
      <c r="B106" s="19"/>
      <c r="C106" s="19"/>
      <c r="D106" s="19"/>
    </row>
    <row r="107" spans="1:4" ht="14.25" customHeight="1">
      <c r="A107" s="19"/>
      <c r="B107" s="19"/>
      <c r="C107" s="19"/>
      <c r="D107" s="19"/>
    </row>
    <row r="108" spans="1:4" ht="14.25" customHeight="1">
      <c r="A108" s="19"/>
      <c r="B108" s="19"/>
      <c r="C108" s="19"/>
      <c r="D108" s="19"/>
    </row>
    <row r="109" spans="1:4" ht="14.25" customHeight="1">
      <c r="A109" s="19"/>
      <c r="B109" s="19"/>
      <c r="C109" s="19"/>
      <c r="D109" s="19"/>
    </row>
    <row r="110" spans="1:4" ht="14.25" customHeight="1">
      <c r="A110" s="19"/>
      <c r="B110" s="19"/>
      <c r="C110" s="19"/>
      <c r="D110" s="19"/>
    </row>
    <row r="111" spans="1:4" ht="14.25" customHeight="1">
      <c r="A111" s="19"/>
      <c r="B111" s="19"/>
      <c r="C111" s="19"/>
      <c r="D111" s="19"/>
    </row>
    <row r="112" spans="1:4" ht="14.25" customHeight="1">
      <c r="A112" s="19"/>
      <c r="B112" s="19"/>
      <c r="C112" s="19"/>
      <c r="D112" s="19"/>
    </row>
    <row r="113" spans="1:4" ht="14.25" customHeight="1">
      <c r="A113" s="19"/>
      <c r="B113" s="19"/>
      <c r="C113" s="19"/>
      <c r="D113" s="19"/>
    </row>
    <row r="114" spans="1:4" ht="14.25" customHeight="1">
      <c r="A114" s="19"/>
      <c r="B114" s="19"/>
      <c r="C114" s="19"/>
      <c r="D114" s="19"/>
    </row>
    <row r="115" spans="1:4" ht="14.25" customHeight="1">
      <c r="A115" s="19"/>
      <c r="B115" s="19"/>
      <c r="C115" s="19"/>
      <c r="D115" s="19"/>
    </row>
    <row r="116" spans="1:4" ht="14.25" customHeight="1">
      <c r="A116" s="19"/>
      <c r="B116" s="19"/>
      <c r="C116" s="19"/>
      <c r="D116" s="19"/>
    </row>
    <row r="117" spans="1:4" ht="14.25" customHeight="1">
      <c r="A117" s="19"/>
      <c r="B117" s="19"/>
      <c r="C117" s="19"/>
      <c r="D117" s="19"/>
    </row>
    <row r="118" spans="1:4" ht="14.25" customHeight="1">
      <c r="A118" s="19"/>
      <c r="B118" s="19"/>
      <c r="C118" s="19"/>
      <c r="D118" s="19"/>
    </row>
    <row r="119" spans="1:4" ht="14.25" customHeight="1">
      <c r="A119" s="19"/>
      <c r="B119" s="19"/>
      <c r="C119" s="19"/>
      <c r="D119" s="19"/>
    </row>
    <row r="120" spans="1:4" ht="14.25" customHeight="1">
      <c r="A120" s="19"/>
      <c r="B120" s="19"/>
      <c r="C120" s="19"/>
      <c r="D120" s="19"/>
    </row>
    <row r="121" spans="1:4" ht="14.25" customHeight="1">
      <c r="A121" s="19"/>
      <c r="B121" s="19"/>
      <c r="C121" s="19"/>
      <c r="D121" s="19"/>
    </row>
    <row r="122" spans="1:4" ht="14.25" customHeight="1">
      <c r="A122" s="19"/>
      <c r="B122" s="19"/>
      <c r="C122" s="19"/>
      <c r="D122" s="19"/>
    </row>
    <row r="123" spans="1:4" ht="14.25" customHeight="1">
      <c r="A123" s="19"/>
      <c r="B123" s="19"/>
      <c r="C123" s="19"/>
      <c r="D123" s="19"/>
    </row>
    <row r="124" spans="1:4" ht="14.25" customHeight="1">
      <c r="A124" s="19"/>
      <c r="B124" s="19"/>
      <c r="C124" s="19"/>
      <c r="D124" s="19"/>
    </row>
    <row r="125" spans="1:4" ht="14.25" customHeight="1">
      <c r="A125" s="19"/>
      <c r="B125" s="19"/>
      <c r="C125" s="19"/>
      <c r="D125" s="19"/>
    </row>
    <row r="126" spans="1:4" ht="14.25" customHeight="1">
      <c r="A126" s="19"/>
      <c r="B126" s="19"/>
      <c r="C126" s="19"/>
      <c r="D126" s="19"/>
    </row>
    <row r="127" spans="1:4" ht="14.25" customHeight="1">
      <c r="A127" s="19"/>
      <c r="B127" s="19"/>
      <c r="C127" s="19"/>
      <c r="D127" s="19"/>
    </row>
    <row r="128" spans="1:4" ht="14.25" customHeight="1">
      <c r="A128" s="19"/>
      <c r="B128" s="19"/>
      <c r="C128" s="19"/>
      <c r="D128" s="19"/>
    </row>
    <row r="129" spans="1:4" ht="14.25" customHeight="1">
      <c r="A129" s="19"/>
      <c r="B129" s="19"/>
      <c r="C129" s="19"/>
      <c r="D129" s="19"/>
    </row>
    <row r="130" spans="1:4" ht="14.25" customHeight="1">
      <c r="A130" s="19"/>
      <c r="B130" s="19"/>
      <c r="C130" s="19"/>
      <c r="D130" s="19"/>
    </row>
    <row r="131" spans="1:4" ht="14.25" customHeight="1">
      <c r="A131" s="19"/>
      <c r="B131" s="19"/>
      <c r="C131" s="19"/>
      <c r="D131" s="19"/>
    </row>
    <row r="132" spans="1:4" ht="14.25" customHeight="1">
      <c r="A132" s="19"/>
      <c r="B132" s="19"/>
      <c r="C132" s="19"/>
      <c r="D132" s="19"/>
    </row>
    <row r="133" spans="1:4" ht="14.25" customHeight="1">
      <c r="A133" s="19"/>
      <c r="B133" s="19"/>
      <c r="C133" s="19"/>
      <c r="D133" s="19"/>
    </row>
    <row r="134" spans="1:4" ht="14.25" customHeight="1">
      <c r="A134" s="19"/>
      <c r="B134" s="19"/>
      <c r="C134" s="19"/>
      <c r="D134" s="19"/>
    </row>
    <row r="135" spans="1:4" ht="14.25" customHeight="1">
      <c r="A135" s="19"/>
      <c r="B135" s="19"/>
      <c r="C135" s="19"/>
      <c r="D135" s="19"/>
    </row>
    <row r="136" spans="1:4" ht="14.25" customHeight="1">
      <c r="A136" s="19"/>
      <c r="B136" s="19"/>
      <c r="C136" s="19"/>
      <c r="D136" s="19"/>
    </row>
    <row r="137" spans="1:4" ht="14.25" customHeight="1">
      <c r="A137" s="19"/>
      <c r="B137" s="19"/>
      <c r="C137" s="19"/>
      <c r="D137" s="19"/>
    </row>
    <row r="138" spans="1:4" ht="14.25" customHeight="1">
      <c r="A138" s="19"/>
      <c r="B138" s="19"/>
      <c r="C138" s="19"/>
      <c r="D138" s="19"/>
    </row>
    <row r="139" spans="1:4" ht="14.25" customHeight="1">
      <c r="A139" s="19"/>
      <c r="B139" s="19"/>
      <c r="C139" s="19"/>
      <c r="D139" s="19"/>
    </row>
    <row r="140" spans="1:4" ht="14.25" customHeight="1">
      <c r="A140" s="19"/>
      <c r="B140" s="19"/>
      <c r="C140" s="19"/>
      <c r="D140" s="19"/>
    </row>
    <row r="141" spans="1:4" ht="14.25" customHeight="1">
      <c r="A141" s="19"/>
      <c r="B141" s="19"/>
      <c r="C141" s="19"/>
      <c r="D141" s="19"/>
    </row>
    <row r="142" spans="1:4" ht="14.25" customHeight="1">
      <c r="A142" s="19"/>
      <c r="B142" s="19"/>
      <c r="C142" s="19"/>
      <c r="D142" s="19"/>
    </row>
    <row r="143" spans="1:4" ht="14.25" customHeight="1">
      <c r="A143" s="19"/>
      <c r="B143" s="19"/>
      <c r="C143" s="19"/>
      <c r="D143" s="19"/>
    </row>
    <row r="144" spans="1:4" ht="14.25" customHeight="1">
      <c r="A144" s="19"/>
      <c r="B144" s="19"/>
      <c r="C144" s="19"/>
      <c r="D144" s="19"/>
    </row>
    <row r="145" spans="1:5" ht="14.25" customHeight="1">
      <c r="A145" s="19"/>
      <c r="B145" s="19"/>
      <c r="C145" s="19"/>
      <c r="D145" s="19"/>
    </row>
    <row r="146" spans="1:5" ht="14.25" customHeight="1">
      <c r="A146" s="19"/>
      <c r="B146" s="19"/>
      <c r="C146" s="19"/>
      <c r="D146" s="19"/>
    </row>
    <row r="147" spans="1:5" ht="14.25" customHeight="1">
      <c r="A147" s="19"/>
      <c r="B147" s="19"/>
      <c r="C147" s="19"/>
      <c r="D147" s="19"/>
    </row>
    <row r="148" spans="1:5" ht="14.25" customHeight="1">
      <c r="A148" s="19"/>
      <c r="B148" s="19"/>
      <c r="C148" s="19"/>
      <c r="D148" s="19"/>
    </row>
    <row r="149" spans="1:5" ht="14.25" customHeight="1">
      <c r="A149" s="19"/>
      <c r="B149" s="19"/>
      <c r="C149" s="19"/>
      <c r="D149" s="19"/>
    </row>
    <row r="150" spans="1:5" ht="14.25" customHeight="1">
      <c r="A150" s="19"/>
      <c r="B150" s="19"/>
      <c r="C150" s="19"/>
      <c r="D150" s="19"/>
    </row>
    <row r="151" spans="1:5" ht="14.25" customHeight="1">
      <c r="A151" s="19"/>
      <c r="B151" s="19"/>
      <c r="C151" s="19"/>
      <c r="D151" s="19"/>
    </row>
    <row r="152" spans="1:5" ht="14.25" customHeight="1">
      <c r="A152" s="19"/>
      <c r="B152" s="19"/>
      <c r="C152" s="19"/>
      <c r="D152" s="19"/>
    </row>
    <row r="153" spans="1:5" ht="14.25" customHeight="1">
      <c r="A153" s="19"/>
      <c r="B153" s="19"/>
      <c r="C153" s="19"/>
      <c r="D153" s="19"/>
    </row>
    <row r="154" spans="1:5" ht="14.25" customHeight="1">
      <c r="A154" s="19"/>
      <c r="B154" s="19"/>
      <c r="C154" s="19"/>
      <c r="D154" s="19"/>
    </row>
    <row r="155" spans="1:5" ht="14.25" customHeight="1">
      <c r="A155" s="19"/>
      <c r="B155" s="19"/>
      <c r="C155" s="19"/>
      <c r="D155" s="19"/>
    </row>
    <row r="156" spans="1:5" ht="14.25" customHeight="1">
      <c r="A156" s="19"/>
      <c r="B156" s="19"/>
      <c r="C156" s="19"/>
      <c r="D156" s="19"/>
    </row>
    <row r="157" spans="1:5" ht="14.25" customHeight="1">
      <c r="A157" s="19"/>
      <c r="B157" s="19"/>
      <c r="C157" s="19"/>
      <c r="D157" s="19"/>
    </row>
    <row r="158" spans="1:5" ht="14.25" customHeight="1">
      <c r="A158" s="19"/>
      <c r="B158" s="19"/>
      <c r="C158" s="19"/>
      <c r="D158" s="19"/>
    </row>
    <row r="159" spans="1:5" ht="14.25" customHeight="1">
      <c r="A159" s="19"/>
      <c r="B159" s="19"/>
      <c r="C159" s="19"/>
      <c r="D159" s="19"/>
    </row>
    <row r="160" spans="1:5" ht="14.25" customHeight="1">
      <c r="A160" s="19"/>
      <c r="B160" s="19"/>
      <c r="C160" s="19"/>
      <c r="D160" s="19"/>
      <c r="E160" s="5" t="s">
        <v>38</v>
      </c>
    </row>
    <row r="161" spans="1:4" ht="14.25" customHeight="1">
      <c r="A161" s="19"/>
      <c r="B161" s="19"/>
      <c r="C161" s="19"/>
      <c r="D161" s="19"/>
    </row>
    <row r="162" spans="1:4" ht="14.25" customHeight="1">
      <c r="A162" s="19"/>
      <c r="B162" s="19"/>
      <c r="C162" s="19"/>
      <c r="D162" s="19"/>
    </row>
    <row r="163" spans="1:4" ht="14.25" customHeight="1">
      <c r="A163" s="19"/>
      <c r="B163" s="19"/>
      <c r="C163" s="19"/>
      <c r="D163" s="19"/>
    </row>
    <row r="164" spans="1:4" ht="14.25" customHeight="1">
      <c r="A164" s="19"/>
      <c r="B164" s="19"/>
      <c r="C164" s="19"/>
      <c r="D164" s="19"/>
    </row>
    <row r="165" spans="1:4" ht="14.25" customHeight="1">
      <c r="A165" s="19"/>
      <c r="B165" s="19"/>
      <c r="C165" s="19"/>
      <c r="D165" s="19"/>
    </row>
    <row r="166" spans="1:4" ht="14.25" customHeight="1">
      <c r="A166" s="19"/>
      <c r="B166" s="19"/>
      <c r="C166" s="19"/>
      <c r="D166" s="19"/>
    </row>
    <row r="167" spans="1:4" ht="14.25" customHeight="1">
      <c r="A167" s="19"/>
      <c r="B167" s="19"/>
      <c r="C167" s="19"/>
      <c r="D167" s="19"/>
    </row>
    <row r="168" spans="1:4" ht="14.25" customHeight="1">
      <c r="A168" s="19"/>
      <c r="B168" s="19"/>
      <c r="C168" s="19"/>
      <c r="D168" s="19"/>
    </row>
    <row r="169" spans="1:4" ht="14.25" customHeight="1">
      <c r="A169" s="19"/>
      <c r="B169" s="19"/>
      <c r="C169" s="19"/>
      <c r="D169" s="19"/>
    </row>
    <row r="170" spans="1:4" ht="14.25" customHeight="1">
      <c r="A170" s="19"/>
      <c r="B170" s="19"/>
      <c r="C170" s="19"/>
      <c r="D170" s="19"/>
    </row>
    <row r="171" spans="1:4" ht="14.25" customHeight="1">
      <c r="A171" s="19"/>
      <c r="B171" s="19"/>
      <c r="C171" s="19"/>
      <c r="D171" s="19"/>
    </row>
    <row r="172" spans="1:4" ht="14.25" customHeight="1">
      <c r="A172" s="19"/>
      <c r="B172" s="19"/>
      <c r="C172" s="19"/>
      <c r="D172" s="19"/>
    </row>
    <row r="173" spans="1:4" ht="14.25" customHeight="1">
      <c r="A173" s="19"/>
      <c r="B173" s="19"/>
      <c r="C173" s="19"/>
      <c r="D173" s="19"/>
    </row>
    <row r="174" spans="1:4" ht="14.25" customHeight="1">
      <c r="A174" s="19"/>
      <c r="B174" s="19"/>
      <c r="C174" s="19"/>
      <c r="D174" s="19"/>
    </row>
    <row r="175" spans="1:4" ht="14.25" customHeight="1">
      <c r="A175" s="19"/>
      <c r="B175" s="19"/>
      <c r="C175" s="19"/>
      <c r="D175" s="19"/>
    </row>
    <row r="176" spans="1:4" ht="14.25" customHeight="1">
      <c r="A176" s="19"/>
      <c r="B176" s="19"/>
      <c r="C176" s="19"/>
      <c r="D176" s="19"/>
    </row>
    <row r="177" spans="1:4" ht="14.25" customHeight="1">
      <c r="A177" s="19"/>
      <c r="B177" s="19"/>
      <c r="C177" s="19"/>
      <c r="D177" s="19"/>
    </row>
    <row r="178" spans="1:4" ht="14.25" customHeight="1">
      <c r="A178" s="19"/>
      <c r="B178" s="19"/>
      <c r="C178" s="19"/>
      <c r="D178" s="19"/>
    </row>
    <row r="179" spans="1:4" ht="14.25" customHeight="1">
      <c r="A179" s="19"/>
      <c r="B179" s="19"/>
      <c r="C179" s="19"/>
      <c r="D179" s="19"/>
    </row>
    <row r="180" spans="1:4" ht="14.25" customHeight="1">
      <c r="A180" s="19"/>
      <c r="B180" s="19"/>
      <c r="C180" s="19"/>
      <c r="D180" s="19"/>
    </row>
    <row r="181" spans="1:4" ht="14.25" customHeight="1">
      <c r="A181" s="19"/>
      <c r="B181" s="19"/>
      <c r="C181" s="19"/>
      <c r="D181" s="19"/>
    </row>
    <row r="182" spans="1:4" ht="14.25" customHeight="1">
      <c r="A182" s="19"/>
      <c r="B182" s="19"/>
      <c r="C182" s="19"/>
      <c r="D182" s="19"/>
    </row>
    <row r="183" spans="1:4" ht="14.25" customHeight="1">
      <c r="A183" s="19"/>
      <c r="B183" s="19"/>
      <c r="C183" s="19"/>
      <c r="D183" s="19"/>
    </row>
    <row r="184" spans="1:4" ht="14.25" customHeight="1">
      <c r="A184" s="19"/>
      <c r="B184" s="19"/>
      <c r="C184" s="19"/>
      <c r="D184" s="19"/>
    </row>
    <row r="185" spans="1:4" ht="14.25" customHeight="1">
      <c r="A185" s="19"/>
      <c r="B185" s="19"/>
      <c r="C185" s="19"/>
      <c r="D185" s="19"/>
    </row>
    <row r="186" spans="1:4" ht="14.25" customHeight="1">
      <c r="A186" s="19"/>
      <c r="B186" s="19"/>
      <c r="C186" s="19"/>
      <c r="D186" s="19"/>
    </row>
    <row r="187" spans="1:4" ht="14.25" customHeight="1">
      <c r="A187" s="19"/>
      <c r="B187" s="19"/>
      <c r="C187" s="19"/>
      <c r="D187" s="19"/>
    </row>
    <row r="188" spans="1:4" ht="14.25" customHeight="1">
      <c r="A188" s="19"/>
      <c r="B188" s="19"/>
      <c r="C188" s="19"/>
      <c r="D188" s="19"/>
    </row>
    <row r="189" spans="1:4" ht="14.25" customHeight="1">
      <c r="A189" s="19"/>
      <c r="B189" s="19"/>
      <c r="C189" s="19"/>
      <c r="D189" s="19"/>
    </row>
    <row r="190" spans="1:4" ht="14.25" customHeight="1">
      <c r="A190" s="19"/>
      <c r="B190" s="19"/>
      <c r="C190" s="19"/>
      <c r="D190" s="19"/>
    </row>
    <row r="191" spans="1:4" ht="14.25" customHeight="1">
      <c r="A191" s="19"/>
      <c r="B191" s="19"/>
      <c r="C191" s="19"/>
      <c r="D191" s="19"/>
    </row>
    <row r="192" spans="1:4" ht="14.25" customHeight="1">
      <c r="A192" s="19"/>
      <c r="B192" s="19"/>
      <c r="C192" s="19"/>
      <c r="D192" s="19"/>
    </row>
    <row r="193" spans="1:5" ht="14.25" customHeight="1">
      <c r="A193" s="19"/>
      <c r="B193" s="19"/>
      <c r="C193" s="19"/>
      <c r="D193" s="19"/>
    </row>
    <row r="194" spans="1:5" ht="14.25" customHeight="1">
      <c r="A194" s="19"/>
      <c r="B194" s="19"/>
      <c r="C194" s="19"/>
      <c r="D194" s="19"/>
    </row>
    <row r="195" spans="1:5" ht="14.25" customHeight="1">
      <c r="A195" s="19"/>
      <c r="B195" s="19"/>
      <c r="C195" s="19"/>
      <c r="D195" s="19"/>
    </row>
    <row r="196" spans="1:5" ht="14.25" customHeight="1">
      <c r="A196" s="19"/>
      <c r="B196" s="19"/>
      <c r="C196" s="19"/>
      <c r="D196" s="19"/>
    </row>
    <row r="197" spans="1:5" ht="14.25" customHeight="1">
      <c r="A197" s="19"/>
      <c r="B197" s="19"/>
      <c r="C197" s="19"/>
      <c r="D197" s="19"/>
    </row>
    <row r="198" spans="1:5" ht="14.25" customHeight="1">
      <c r="A198" s="19"/>
      <c r="B198" s="19"/>
      <c r="C198" s="19"/>
      <c r="D198" s="19"/>
    </row>
    <row r="199" spans="1:5" ht="14.25" customHeight="1">
      <c r="A199" s="19"/>
      <c r="B199" s="19"/>
      <c r="C199" s="19"/>
      <c r="D199" s="19"/>
    </row>
    <row r="200" spans="1:5" ht="14.25" customHeight="1">
      <c r="A200" s="19"/>
      <c r="B200" s="19"/>
      <c r="C200" s="19"/>
      <c r="D200" s="19"/>
    </row>
    <row r="201" spans="1:5" ht="14.25" customHeight="1">
      <c r="A201" s="19"/>
      <c r="B201" s="19"/>
      <c r="C201" s="19"/>
      <c r="D201" s="19"/>
      <c r="E201" s="5" t="s">
        <v>39</v>
      </c>
    </row>
    <row r="202" spans="1:5" ht="14.25" customHeight="1">
      <c r="A202" s="19"/>
      <c r="B202" s="19"/>
      <c r="C202" s="19"/>
      <c r="D202" s="19"/>
    </row>
    <row r="203" spans="1:5" ht="14.25" customHeight="1">
      <c r="A203" s="19"/>
      <c r="B203" s="19"/>
      <c r="C203" s="19"/>
      <c r="D203" s="19"/>
    </row>
    <row r="204" spans="1:5" ht="14.25" customHeight="1">
      <c r="A204" s="19"/>
      <c r="B204" s="19"/>
      <c r="C204" s="19"/>
      <c r="D204" s="19"/>
    </row>
    <row r="205" spans="1:5" ht="14.25" customHeight="1">
      <c r="A205" s="19"/>
      <c r="B205" s="19"/>
      <c r="C205" s="19"/>
      <c r="D205" s="19"/>
    </row>
    <row r="206" spans="1:5" ht="14.25" customHeight="1">
      <c r="A206" s="19"/>
      <c r="B206" s="19"/>
      <c r="C206" s="19"/>
      <c r="D206" s="19"/>
    </row>
    <row r="207" spans="1:5" ht="14.25" customHeight="1">
      <c r="A207" s="19"/>
      <c r="B207" s="19"/>
      <c r="C207" s="19"/>
      <c r="D207" s="19"/>
    </row>
    <row r="208" spans="1:5" ht="14.25" customHeight="1">
      <c r="A208" s="19"/>
      <c r="B208" s="19"/>
      <c r="C208" s="19"/>
      <c r="D208" s="19"/>
    </row>
    <row r="209" spans="1:4" ht="14.25" customHeight="1">
      <c r="A209" s="19"/>
      <c r="B209" s="19"/>
      <c r="C209" s="19"/>
      <c r="D209" s="19"/>
    </row>
    <row r="210" spans="1:4" ht="14.25" customHeight="1">
      <c r="A210" s="19"/>
      <c r="B210" s="19"/>
      <c r="C210" s="19"/>
      <c r="D210" s="19"/>
    </row>
    <row r="211" spans="1:4" ht="14.25" customHeight="1">
      <c r="A211" s="19"/>
      <c r="B211" s="19"/>
      <c r="C211" s="19"/>
      <c r="D211" s="19"/>
    </row>
    <row r="212" spans="1:4" ht="14.25" customHeight="1">
      <c r="A212" s="19"/>
      <c r="B212" s="19"/>
      <c r="C212" s="19"/>
      <c r="D212" s="19"/>
    </row>
    <row r="213" spans="1:4" ht="14.25" customHeight="1">
      <c r="A213" s="19"/>
      <c r="B213" s="19"/>
      <c r="C213" s="19"/>
      <c r="D213" s="19"/>
    </row>
    <row r="214" spans="1:4" ht="14.25" customHeight="1">
      <c r="A214" s="19"/>
      <c r="B214" s="19"/>
      <c r="C214" s="19"/>
      <c r="D214" s="19"/>
    </row>
    <row r="215" spans="1:4" ht="14.25" customHeight="1">
      <c r="A215" s="19"/>
      <c r="B215" s="19"/>
      <c r="C215" s="19"/>
      <c r="D215" s="19"/>
    </row>
    <row r="216" spans="1:4" ht="14.25" customHeight="1">
      <c r="A216" s="19"/>
      <c r="B216" s="19"/>
      <c r="C216" s="19"/>
      <c r="D216" s="19"/>
    </row>
    <row r="217" spans="1:4" ht="14.25" customHeight="1">
      <c r="A217" s="19"/>
      <c r="B217" s="19"/>
      <c r="C217" s="19"/>
      <c r="D217" s="19"/>
    </row>
    <row r="218" spans="1:4" ht="14.25" customHeight="1">
      <c r="A218" s="19"/>
      <c r="B218" s="19"/>
      <c r="C218" s="19"/>
      <c r="D218" s="19"/>
    </row>
    <row r="219" spans="1:4" ht="14.25" customHeight="1">
      <c r="A219" s="19"/>
      <c r="B219" s="19"/>
      <c r="C219" s="19"/>
      <c r="D219" s="19"/>
    </row>
    <row r="220" spans="1:4" ht="14.25" customHeight="1">
      <c r="A220" s="19"/>
      <c r="B220" s="19"/>
      <c r="C220" s="19"/>
      <c r="D220" s="19"/>
    </row>
    <row r="221" spans="1:4" ht="14.25" customHeight="1">
      <c r="A221" s="19"/>
      <c r="B221" s="19"/>
      <c r="C221" s="19"/>
      <c r="D221" s="19"/>
    </row>
    <row r="222" spans="1:4" ht="14.25" customHeight="1">
      <c r="A222" s="19"/>
      <c r="B222" s="19"/>
      <c r="C222" s="19"/>
      <c r="D222" s="19"/>
    </row>
    <row r="223" spans="1:4" ht="14.25" customHeight="1">
      <c r="A223" s="19"/>
      <c r="B223" s="19"/>
      <c r="C223" s="19"/>
      <c r="D223" s="19"/>
    </row>
    <row r="224" spans="1:4" ht="14.25" customHeight="1">
      <c r="A224" s="19"/>
      <c r="B224" s="19"/>
      <c r="C224" s="19"/>
      <c r="D224" s="19"/>
    </row>
    <row r="225" spans="1:4" ht="14.25" customHeight="1">
      <c r="A225" s="19"/>
      <c r="B225" s="19"/>
      <c r="C225" s="19"/>
      <c r="D225" s="19"/>
    </row>
    <row r="226" spans="1:4" ht="14.25" customHeight="1">
      <c r="A226" s="19"/>
      <c r="B226" s="19"/>
      <c r="C226" s="19"/>
      <c r="D226" s="19"/>
    </row>
    <row r="227" spans="1:4" ht="14.25" customHeight="1">
      <c r="A227" s="19"/>
      <c r="B227" s="19"/>
      <c r="C227" s="19"/>
      <c r="D227" s="19"/>
    </row>
    <row r="228" spans="1:4" ht="14.25" customHeight="1">
      <c r="A228" s="19"/>
      <c r="B228" s="19"/>
      <c r="C228" s="19"/>
      <c r="D228" s="19"/>
    </row>
    <row r="229" spans="1:4" ht="14.25" customHeight="1">
      <c r="A229" s="19"/>
      <c r="B229" s="19"/>
      <c r="C229" s="19"/>
      <c r="D229" s="19"/>
    </row>
    <row r="230" spans="1:4" ht="14.25" customHeight="1">
      <c r="A230" s="19"/>
      <c r="B230" s="19"/>
      <c r="C230" s="19"/>
      <c r="D230" s="19"/>
    </row>
    <row r="231" spans="1:4" ht="14.25" customHeight="1">
      <c r="A231" s="19"/>
      <c r="B231" s="19"/>
      <c r="C231" s="19"/>
      <c r="D231" s="19"/>
    </row>
    <row r="232" spans="1:4" ht="14.25" customHeight="1">
      <c r="A232" s="19"/>
      <c r="B232" s="19"/>
      <c r="C232" s="19"/>
      <c r="D232" s="19"/>
    </row>
    <row r="233" spans="1:4" ht="14.25" customHeight="1">
      <c r="A233" s="19"/>
      <c r="B233" s="19"/>
      <c r="C233" s="19"/>
      <c r="D233" s="19"/>
    </row>
    <row r="234" spans="1:4" ht="14.25" customHeight="1">
      <c r="A234" s="19"/>
      <c r="B234" s="19"/>
      <c r="C234" s="19"/>
      <c r="D234" s="19"/>
    </row>
    <row r="235" spans="1:4" ht="14.25" customHeight="1">
      <c r="A235" s="19"/>
      <c r="B235" s="19"/>
      <c r="C235" s="19"/>
      <c r="D235" s="19"/>
    </row>
    <row r="236" spans="1:4" ht="14.25" customHeight="1">
      <c r="A236" s="19"/>
      <c r="B236" s="19"/>
      <c r="C236" s="19"/>
      <c r="D236" s="19"/>
    </row>
    <row r="237" spans="1:4" ht="14.25" customHeight="1">
      <c r="A237" s="19"/>
      <c r="B237" s="19"/>
      <c r="C237" s="19"/>
      <c r="D237" s="19"/>
    </row>
    <row r="238" spans="1:4" ht="14.25" customHeight="1">
      <c r="A238" s="19"/>
      <c r="B238" s="19"/>
      <c r="C238" s="19"/>
      <c r="D238" s="19"/>
    </row>
    <row r="239" spans="1:4" ht="14.25" customHeight="1">
      <c r="A239" s="19"/>
      <c r="B239" s="19"/>
      <c r="C239" s="19"/>
      <c r="D239" s="19"/>
    </row>
    <row r="240" spans="1:4" ht="14.25" customHeight="1">
      <c r="A240" s="19"/>
      <c r="B240" s="19"/>
      <c r="C240" s="19"/>
      <c r="D240" s="19"/>
    </row>
    <row r="241" spans="1:4" ht="14.25" customHeight="1">
      <c r="A241" s="19"/>
      <c r="B241" s="19"/>
      <c r="C241" s="19"/>
      <c r="D241" s="19"/>
    </row>
    <row r="242" spans="1:4" ht="14.25" customHeight="1">
      <c r="A242" s="19"/>
      <c r="B242" s="19"/>
      <c r="C242" s="19"/>
      <c r="D242" s="19"/>
    </row>
    <row r="243" spans="1:4" ht="14.25" customHeight="1">
      <c r="A243" s="19"/>
      <c r="B243" s="19"/>
      <c r="C243" s="19"/>
      <c r="D243" s="19"/>
    </row>
    <row r="244" spans="1:4" ht="14.25" customHeight="1">
      <c r="A244" s="19"/>
      <c r="B244" s="19"/>
      <c r="C244" s="19"/>
      <c r="D244" s="19"/>
    </row>
    <row r="245" spans="1:4" ht="14.25" customHeight="1">
      <c r="A245" s="19"/>
      <c r="B245" s="19"/>
      <c r="C245" s="19"/>
      <c r="D245" s="19"/>
    </row>
    <row r="246" spans="1:4" ht="14.25" customHeight="1">
      <c r="A246" s="19"/>
      <c r="B246" s="19"/>
      <c r="C246" s="19"/>
      <c r="D246" s="19"/>
    </row>
    <row r="247" spans="1:4" ht="14.25" customHeight="1">
      <c r="A247" s="19"/>
      <c r="B247" s="19"/>
      <c r="C247" s="19"/>
      <c r="D247" s="19"/>
    </row>
    <row r="248" spans="1:4" ht="14.25" customHeight="1">
      <c r="A248" s="19"/>
      <c r="B248" s="19"/>
      <c r="C248" s="19"/>
      <c r="D248" s="19"/>
    </row>
    <row r="249" spans="1:4" ht="14.25" customHeight="1">
      <c r="A249" s="19"/>
      <c r="B249" s="19"/>
      <c r="C249" s="19"/>
      <c r="D249" s="19"/>
    </row>
    <row r="250" spans="1:4" ht="14.25" customHeight="1">
      <c r="A250" s="19"/>
      <c r="B250" s="19"/>
      <c r="C250" s="19"/>
      <c r="D250" s="19"/>
    </row>
    <row r="251" spans="1:4" ht="14.25" customHeight="1">
      <c r="A251" s="19"/>
      <c r="B251" s="19"/>
      <c r="C251" s="19"/>
      <c r="D251" s="19"/>
    </row>
    <row r="252" spans="1:4" ht="14.25" customHeight="1">
      <c r="A252" s="19"/>
      <c r="B252" s="19"/>
      <c r="C252" s="19"/>
      <c r="D252" s="19"/>
    </row>
    <row r="253" spans="1:4" ht="14.25" customHeight="1">
      <c r="A253" s="19"/>
      <c r="B253" s="19"/>
      <c r="C253" s="19"/>
      <c r="D253" s="19"/>
    </row>
    <row r="254" spans="1:4" ht="14.25" customHeight="1">
      <c r="A254" s="19"/>
      <c r="B254" s="19"/>
      <c r="C254" s="19"/>
      <c r="D254" s="19"/>
    </row>
    <row r="255" spans="1:4" ht="14.25" customHeight="1">
      <c r="A255" s="19"/>
      <c r="B255" s="19"/>
      <c r="C255" s="19"/>
      <c r="D255" s="19"/>
    </row>
    <row r="256" spans="1:4" ht="14.25" customHeight="1">
      <c r="A256" s="19"/>
      <c r="B256" s="19"/>
      <c r="C256" s="19"/>
      <c r="D256" s="19"/>
    </row>
    <row r="257" spans="1:4" ht="14.25" customHeight="1">
      <c r="A257" s="19"/>
      <c r="B257" s="19"/>
      <c r="C257" s="19"/>
      <c r="D257" s="19"/>
    </row>
    <row r="258" spans="1:4" ht="14.25" customHeight="1">
      <c r="A258" s="19"/>
      <c r="B258" s="19"/>
      <c r="C258" s="19"/>
      <c r="D258" s="19"/>
    </row>
    <row r="259" spans="1:4" ht="14.25" customHeight="1">
      <c r="A259" s="19"/>
      <c r="B259" s="19"/>
      <c r="C259" s="19"/>
      <c r="D259" s="19"/>
    </row>
    <row r="260" spans="1:4" ht="14.25" customHeight="1">
      <c r="A260" s="19"/>
      <c r="B260" s="19"/>
      <c r="C260" s="19"/>
      <c r="D260" s="19"/>
    </row>
    <row r="261" spans="1:4" ht="14.25" customHeight="1">
      <c r="A261" s="19"/>
      <c r="B261" s="19"/>
      <c r="C261" s="19"/>
      <c r="D261" s="19"/>
    </row>
    <row r="262" spans="1:4" ht="14.25" customHeight="1">
      <c r="A262" s="19"/>
      <c r="B262" s="19"/>
      <c r="C262" s="19"/>
      <c r="D262" s="19"/>
    </row>
    <row r="263" spans="1:4" ht="14.25" customHeight="1">
      <c r="A263" s="19"/>
      <c r="B263" s="19"/>
      <c r="C263" s="19"/>
      <c r="D263" s="19"/>
    </row>
    <row r="264" spans="1:4" ht="14.25" customHeight="1">
      <c r="A264" s="19"/>
      <c r="B264" s="19"/>
      <c r="C264" s="19"/>
      <c r="D264" s="19"/>
    </row>
    <row r="265" spans="1:4" ht="14.25" customHeight="1">
      <c r="A265" s="19"/>
      <c r="B265" s="19"/>
      <c r="C265" s="19"/>
      <c r="D265" s="19"/>
    </row>
    <row r="266" spans="1:4" ht="14.25" customHeight="1">
      <c r="A266" s="19"/>
      <c r="B266" s="19"/>
      <c r="C266" s="19"/>
      <c r="D266" s="19"/>
    </row>
    <row r="267" spans="1:4" ht="14.25" customHeight="1">
      <c r="A267" s="19"/>
      <c r="B267" s="19"/>
      <c r="C267" s="19"/>
      <c r="D267" s="19"/>
    </row>
    <row r="268" spans="1:4" ht="14.25" customHeight="1">
      <c r="A268" s="19"/>
      <c r="B268" s="19"/>
      <c r="C268" s="19"/>
      <c r="D268" s="19"/>
    </row>
    <row r="269" spans="1:4" ht="14.25" customHeight="1">
      <c r="A269" s="19"/>
      <c r="B269" s="19"/>
      <c r="C269" s="19"/>
      <c r="D269" s="19"/>
    </row>
    <row r="270" spans="1:4" ht="14.25" customHeight="1">
      <c r="A270" s="19"/>
      <c r="B270" s="19"/>
      <c r="C270" s="19"/>
      <c r="D270" s="19"/>
    </row>
    <row r="271" spans="1:4" ht="14.25" customHeight="1">
      <c r="A271" s="19"/>
      <c r="B271" s="19"/>
      <c r="C271" s="19"/>
      <c r="D271" s="19"/>
    </row>
    <row r="272" spans="1:4" ht="14.25" customHeight="1">
      <c r="A272" s="19"/>
      <c r="B272" s="19"/>
      <c r="C272" s="19"/>
      <c r="D272" s="19"/>
    </row>
    <row r="273" spans="1:4" ht="14.25" customHeight="1">
      <c r="A273" s="19"/>
      <c r="B273" s="19"/>
      <c r="C273" s="19"/>
      <c r="D273" s="19"/>
    </row>
    <row r="274" spans="1:4" ht="14.25" customHeight="1">
      <c r="A274" s="19"/>
      <c r="B274" s="19"/>
      <c r="C274" s="19"/>
      <c r="D274" s="19"/>
    </row>
    <row r="275" spans="1:4" ht="14.25" customHeight="1">
      <c r="A275" s="19"/>
      <c r="B275" s="19"/>
      <c r="C275" s="19"/>
      <c r="D275" s="19"/>
    </row>
    <row r="276" spans="1:4" ht="14.25" customHeight="1">
      <c r="A276" s="19"/>
      <c r="B276" s="19"/>
      <c r="C276" s="19"/>
      <c r="D276" s="19"/>
    </row>
    <row r="277" spans="1:4" ht="14.25" customHeight="1">
      <c r="A277" s="19"/>
      <c r="B277" s="19"/>
      <c r="C277" s="19"/>
      <c r="D277" s="19"/>
    </row>
    <row r="278" spans="1:4" ht="14.25" customHeight="1">
      <c r="A278" s="19"/>
      <c r="B278" s="19"/>
      <c r="C278" s="19"/>
      <c r="D278" s="19"/>
    </row>
    <row r="279" spans="1:4" ht="14.25" customHeight="1">
      <c r="A279" s="19"/>
      <c r="B279" s="19"/>
      <c r="C279" s="19"/>
      <c r="D279" s="19"/>
    </row>
    <row r="280" spans="1:4" ht="14.25" customHeight="1">
      <c r="A280" s="19"/>
      <c r="B280" s="19"/>
      <c r="C280" s="19"/>
      <c r="D280" s="19"/>
    </row>
    <row r="281" spans="1:4" ht="14.25" customHeight="1">
      <c r="A281" s="19"/>
      <c r="B281" s="19"/>
      <c r="C281" s="19"/>
      <c r="D281" s="19"/>
    </row>
    <row r="282" spans="1:4" ht="14.25" customHeight="1">
      <c r="A282" s="19"/>
      <c r="B282" s="19"/>
      <c r="C282" s="19"/>
      <c r="D282" s="19"/>
    </row>
    <row r="283" spans="1:4" ht="14.25" customHeight="1">
      <c r="A283" s="19"/>
      <c r="B283" s="19"/>
      <c r="C283" s="19"/>
      <c r="D283" s="19"/>
    </row>
    <row r="284" spans="1:4" ht="14.25" customHeight="1">
      <c r="A284" s="19"/>
      <c r="B284" s="19"/>
      <c r="C284" s="19"/>
      <c r="D284" s="19"/>
    </row>
    <row r="285" spans="1:4" ht="14.25" customHeight="1">
      <c r="A285" s="19"/>
      <c r="B285" s="19"/>
      <c r="C285" s="19"/>
      <c r="D285" s="19"/>
    </row>
    <row r="286" spans="1:4" ht="14.25" customHeight="1">
      <c r="A286" s="19"/>
      <c r="B286" s="19"/>
      <c r="C286" s="19"/>
      <c r="D286" s="19"/>
    </row>
    <row r="287" spans="1:4" ht="14.25" customHeight="1">
      <c r="A287" s="19"/>
      <c r="B287" s="19"/>
      <c r="C287" s="19"/>
      <c r="D287" s="19"/>
    </row>
    <row r="288" spans="1:4" ht="14.25" customHeight="1">
      <c r="A288" s="19"/>
      <c r="B288" s="19"/>
      <c r="C288" s="19"/>
      <c r="D288" s="19"/>
    </row>
    <row r="289" spans="1:4" ht="14.25" customHeight="1">
      <c r="A289" s="19"/>
      <c r="B289" s="19"/>
      <c r="C289" s="19"/>
      <c r="D289" s="19"/>
    </row>
    <row r="290" spans="1:4" ht="14.25" customHeight="1">
      <c r="A290" s="19"/>
      <c r="B290" s="19"/>
      <c r="C290" s="19"/>
      <c r="D290" s="19"/>
    </row>
    <row r="291" spans="1:4" ht="14.25" customHeight="1">
      <c r="A291" s="19"/>
      <c r="B291" s="19"/>
      <c r="C291" s="19"/>
      <c r="D291" s="19"/>
    </row>
    <row r="292" spans="1:4" ht="14.25" customHeight="1">
      <c r="A292" s="19"/>
      <c r="B292" s="19"/>
      <c r="C292" s="19"/>
      <c r="D292" s="19"/>
    </row>
    <row r="293" spans="1:4" ht="14.25" customHeight="1">
      <c r="A293" s="19"/>
      <c r="B293" s="19"/>
      <c r="C293" s="19"/>
      <c r="D293" s="19"/>
    </row>
    <row r="294" spans="1:4" ht="14.25" customHeight="1">
      <c r="A294" s="19"/>
      <c r="B294" s="19"/>
      <c r="C294" s="19"/>
      <c r="D294" s="19"/>
    </row>
    <row r="295" spans="1:4" ht="14.25" customHeight="1">
      <c r="A295" s="19"/>
      <c r="B295" s="19"/>
      <c r="C295" s="19"/>
      <c r="D295" s="19"/>
    </row>
    <row r="296" spans="1:4" ht="14.25" customHeight="1">
      <c r="A296" s="19"/>
      <c r="B296" s="19"/>
      <c r="C296" s="19"/>
      <c r="D296" s="19"/>
    </row>
    <row r="297" spans="1:4" ht="14.25" customHeight="1">
      <c r="A297" s="19"/>
      <c r="B297" s="19"/>
      <c r="C297" s="19"/>
      <c r="D297" s="19"/>
    </row>
    <row r="298" spans="1:4" ht="14.25" customHeight="1">
      <c r="A298" s="19"/>
      <c r="B298" s="19"/>
      <c r="C298" s="19"/>
      <c r="D298" s="19"/>
    </row>
    <row r="299" spans="1:4" ht="14.25" customHeight="1">
      <c r="A299" s="19"/>
      <c r="B299" s="19"/>
      <c r="C299" s="19"/>
      <c r="D299" s="19"/>
    </row>
    <row r="300" spans="1:4" ht="14.25" customHeight="1">
      <c r="A300" s="19"/>
      <c r="B300" s="19"/>
      <c r="C300" s="19"/>
      <c r="D300" s="19"/>
    </row>
    <row r="301" spans="1:4" ht="14.25" customHeight="1">
      <c r="A301" s="19"/>
      <c r="B301" s="19"/>
      <c r="C301" s="19"/>
      <c r="D301" s="19"/>
    </row>
    <row r="302" spans="1:4" ht="14.25" customHeight="1">
      <c r="A302" s="19"/>
      <c r="B302" s="19"/>
      <c r="C302" s="19"/>
      <c r="D302" s="19"/>
    </row>
    <row r="303" spans="1:4" ht="14.25" customHeight="1">
      <c r="A303" s="19"/>
      <c r="B303" s="19"/>
      <c r="C303" s="19"/>
      <c r="D303" s="19"/>
    </row>
    <row r="304" spans="1:4" ht="14.25" customHeight="1">
      <c r="A304" s="19"/>
      <c r="B304" s="19"/>
      <c r="C304" s="19"/>
      <c r="D304" s="19"/>
    </row>
    <row r="305" spans="1:4" ht="14.25" customHeight="1">
      <c r="A305" s="19"/>
      <c r="B305" s="19"/>
      <c r="C305" s="19"/>
      <c r="D305" s="19"/>
    </row>
    <row r="306" spans="1:4" ht="14.25" customHeight="1">
      <c r="A306" s="19"/>
      <c r="B306" s="19"/>
      <c r="C306" s="19"/>
      <c r="D306" s="19"/>
    </row>
    <row r="307" spans="1:4" ht="14.25" customHeight="1">
      <c r="A307" s="19"/>
      <c r="B307" s="19"/>
      <c r="C307" s="19"/>
      <c r="D307" s="19"/>
    </row>
    <row r="308" spans="1:4" ht="14.25" customHeight="1">
      <c r="A308" s="19"/>
      <c r="B308" s="19"/>
      <c r="C308" s="19"/>
      <c r="D308" s="19"/>
    </row>
    <row r="309" spans="1:4" ht="14.25" customHeight="1">
      <c r="A309" s="19"/>
      <c r="B309" s="19"/>
      <c r="C309" s="19"/>
      <c r="D309" s="19"/>
    </row>
    <row r="310" spans="1:4" ht="14.25" customHeight="1">
      <c r="A310" s="19"/>
      <c r="B310" s="19"/>
      <c r="C310" s="19"/>
      <c r="D310" s="19"/>
    </row>
    <row r="311" spans="1:4" ht="14.25" customHeight="1">
      <c r="A311" s="19"/>
      <c r="B311" s="19"/>
      <c r="C311" s="19"/>
      <c r="D311" s="19"/>
    </row>
    <row r="312" spans="1:4" ht="14.25" customHeight="1">
      <c r="A312" s="19"/>
      <c r="B312" s="19"/>
      <c r="C312" s="19"/>
      <c r="D312" s="19"/>
    </row>
    <row r="313" spans="1:4" ht="14.25" customHeight="1">
      <c r="A313" s="19"/>
      <c r="B313" s="19"/>
      <c r="C313" s="19"/>
      <c r="D313" s="19"/>
    </row>
    <row r="314" spans="1:4" ht="14.25" customHeight="1">
      <c r="A314" s="19"/>
      <c r="B314" s="19"/>
      <c r="C314" s="19"/>
      <c r="D314" s="19"/>
    </row>
    <row r="315" spans="1:4" ht="14.25" customHeight="1">
      <c r="A315" s="19"/>
      <c r="B315" s="19"/>
      <c r="C315" s="19"/>
      <c r="D315" s="19"/>
    </row>
    <row r="316" spans="1:4" ht="14.25" customHeight="1">
      <c r="A316" s="19"/>
      <c r="B316" s="19"/>
      <c r="C316" s="19"/>
      <c r="D316" s="19"/>
    </row>
    <row r="317" spans="1:4" ht="14.25" customHeight="1">
      <c r="A317" s="19"/>
      <c r="B317" s="19"/>
      <c r="C317" s="19"/>
      <c r="D317" s="19"/>
    </row>
    <row r="318" spans="1:4" ht="14.25" customHeight="1">
      <c r="A318" s="19"/>
      <c r="B318" s="19"/>
      <c r="C318" s="19"/>
      <c r="D318" s="19"/>
    </row>
    <row r="319" spans="1:4" ht="14.25" customHeight="1">
      <c r="A319" s="19"/>
      <c r="B319" s="19"/>
      <c r="C319" s="19"/>
      <c r="D319" s="19"/>
    </row>
    <row r="320" spans="1:4" ht="14.25" customHeight="1">
      <c r="A320" s="19"/>
      <c r="B320" s="19"/>
      <c r="C320" s="19"/>
      <c r="D320" s="19"/>
    </row>
    <row r="321" spans="1:4" ht="14.25" customHeight="1">
      <c r="A321" s="19"/>
      <c r="B321" s="19"/>
      <c r="C321" s="19"/>
      <c r="D321" s="19"/>
    </row>
    <row r="322" spans="1:4" ht="14.25" customHeight="1">
      <c r="A322" s="19"/>
      <c r="B322" s="19"/>
      <c r="C322" s="19"/>
      <c r="D322" s="19"/>
    </row>
    <row r="323" spans="1:4" ht="14.25" customHeight="1">
      <c r="A323" s="19"/>
      <c r="B323" s="19"/>
      <c r="C323" s="19"/>
      <c r="D323" s="19"/>
    </row>
    <row r="324" spans="1:4" ht="14.25" customHeight="1">
      <c r="A324" s="19"/>
      <c r="B324" s="19"/>
      <c r="C324" s="19"/>
      <c r="D324" s="19"/>
    </row>
    <row r="325" spans="1:4" ht="14.25" customHeight="1">
      <c r="A325" s="19"/>
      <c r="B325" s="19"/>
      <c r="C325" s="19"/>
      <c r="D325" s="19"/>
    </row>
    <row r="326" spans="1:4" ht="14.25" customHeight="1">
      <c r="A326" s="19"/>
      <c r="B326" s="19"/>
      <c r="C326" s="19"/>
      <c r="D326" s="19"/>
    </row>
    <row r="327" spans="1:4" ht="14.25" customHeight="1">
      <c r="A327" s="19"/>
      <c r="B327" s="19"/>
      <c r="C327" s="19"/>
      <c r="D327" s="19"/>
    </row>
    <row r="328" spans="1:4" ht="14.25" customHeight="1">
      <c r="A328" s="19"/>
      <c r="B328" s="19"/>
      <c r="C328" s="19"/>
      <c r="D328" s="19"/>
    </row>
    <row r="329" spans="1:4" ht="14.25" customHeight="1">
      <c r="A329" s="19"/>
      <c r="B329" s="19"/>
      <c r="C329" s="19"/>
      <c r="D329" s="19"/>
    </row>
    <row r="330" spans="1:4" ht="14.25" customHeight="1">
      <c r="A330" s="19"/>
      <c r="B330" s="19"/>
      <c r="C330" s="19"/>
      <c r="D330" s="19"/>
    </row>
    <row r="331" spans="1:4" ht="14.25" customHeight="1">
      <c r="A331" s="19"/>
      <c r="B331" s="19"/>
      <c r="C331" s="19"/>
      <c r="D331" s="19"/>
    </row>
    <row r="332" spans="1:4" ht="14.25" customHeight="1">
      <c r="A332" s="19"/>
      <c r="B332" s="19"/>
      <c r="C332" s="19"/>
      <c r="D332" s="19"/>
    </row>
    <row r="333" spans="1:4" ht="14.25" customHeight="1">
      <c r="A333" s="19"/>
      <c r="B333" s="19"/>
      <c r="C333" s="19"/>
      <c r="D333" s="19"/>
    </row>
    <row r="334" spans="1:4" ht="14.25" customHeight="1">
      <c r="A334" s="19"/>
      <c r="B334" s="19"/>
      <c r="C334" s="19"/>
      <c r="D334" s="19"/>
    </row>
    <row r="335" spans="1:4" ht="14.25" customHeight="1">
      <c r="A335" s="19"/>
      <c r="B335" s="19"/>
      <c r="C335" s="19"/>
      <c r="D335" s="19"/>
    </row>
    <row r="336" spans="1:4" ht="14.25" customHeight="1">
      <c r="A336" s="19"/>
      <c r="B336" s="19"/>
      <c r="C336" s="19"/>
      <c r="D336" s="19"/>
    </row>
    <row r="337" spans="1:4" ht="14.25" customHeight="1">
      <c r="A337" s="19"/>
      <c r="B337" s="19"/>
      <c r="C337" s="19"/>
      <c r="D337" s="19"/>
    </row>
    <row r="338" spans="1:4" ht="14.25" customHeight="1">
      <c r="A338" s="19"/>
      <c r="B338" s="19"/>
      <c r="C338" s="19"/>
      <c r="D338" s="19"/>
    </row>
    <row r="339" spans="1:4" ht="14.25" customHeight="1">
      <c r="A339" s="19"/>
      <c r="B339" s="19"/>
      <c r="C339" s="19"/>
      <c r="D339" s="19"/>
    </row>
    <row r="340" spans="1:4" ht="14.25" customHeight="1">
      <c r="A340" s="19"/>
      <c r="B340" s="19"/>
      <c r="C340" s="19"/>
      <c r="D340" s="19"/>
    </row>
    <row r="341" spans="1:4" ht="14.25" customHeight="1">
      <c r="A341" s="19"/>
      <c r="B341" s="19"/>
      <c r="C341" s="19"/>
      <c r="D341" s="19"/>
    </row>
    <row r="342" spans="1:4" ht="14.25" customHeight="1">
      <c r="A342" s="19"/>
      <c r="B342" s="19"/>
      <c r="C342" s="19"/>
      <c r="D342" s="19"/>
    </row>
    <row r="343" spans="1:4" ht="14.25" customHeight="1">
      <c r="A343" s="19"/>
      <c r="B343" s="19"/>
      <c r="C343" s="19"/>
      <c r="D343" s="19"/>
    </row>
    <row r="344" spans="1:4" ht="14.25" customHeight="1">
      <c r="A344" s="19"/>
      <c r="B344" s="19"/>
      <c r="C344" s="19"/>
      <c r="D344" s="19"/>
    </row>
    <row r="345" spans="1:4" ht="14.25" customHeight="1">
      <c r="A345" s="19"/>
      <c r="B345" s="19"/>
      <c r="C345" s="19"/>
      <c r="D345" s="19"/>
    </row>
    <row r="346" spans="1:4" ht="14.25" customHeight="1">
      <c r="A346" s="19"/>
      <c r="B346" s="19"/>
      <c r="C346" s="19"/>
      <c r="D346" s="19"/>
    </row>
    <row r="347" spans="1:4" ht="14.25" customHeight="1">
      <c r="A347" s="19"/>
      <c r="B347" s="19"/>
      <c r="C347" s="19"/>
      <c r="D347" s="19"/>
    </row>
    <row r="348" spans="1:4" ht="14.25" customHeight="1">
      <c r="A348" s="19"/>
      <c r="B348" s="19"/>
      <c r="C348" s="19"/>
      <c r="D348" s="19"/>
    </row>
    <row r="349" spans="1:4" ht="14.25" customHeight="1">
      <c r="A349" s="19"/>
      <c r="B349" s="19"/>
      <c r="C349" s="19"/>
      <c r="D349" s="19"/>
    </row>
    <row r="350" spans="1:4" ht="14.25" customHeight="1">
      <c r="A350" s="19"/>
      <c r="B350" s="19"/>
      <c r="C350" s="19"/>
      <c r="D350" s="19"/>
    </row>
    <row r="351" spans="1:4" ht="14.25" customHeight="1">
      <c r="A351" s="19"/>
      <c r="B351" s="19"/>
      <c r="C351" s="19"/>
      <c r="D351" s="19"/>
    </row>
    <row r="352" spans="1:4" ht="14.25" customHeight="1">
      <c r="A352" s="19"/>
      <c r="B352" s="19"/>
      <c r="C352" s="19"/>
      <c r="D352" s="19"/>
    </row>
    <row r="353" spans="1:4" ht="14.25" customHeight="1">
      <c r="A353" s="19"/>
      <c r="B353" s="19"/>
      <c r="C353" s="19"/>
      <c r="D353" s="19"/>
    </row>
    <row r="354" spans="1:4" ht="14.25" customHeight="1">
      <c r="A354" s="19"/>
      <c r="B354" s="19"/>
      <c r="C354" s="19"/>
      <c r="D354" s="19"/>
    </row>
    <row r="355" spans="1:4" ht="14.25" customHeight="1">
      <c r="A355" s="19"/>
      <c r="B355" s="19"/>
      <c r="C355" s="19"/>
      <c r="D355" s="19"/>
    </row>
    <row r="356" spans="1:4" ht="14.25" customHeight="1">
      <c r="A356" s="19"/>
      <c r="B356" s="19"/>
      <c r="C356" s="19"/>
      <c r="D356" s="19"/>
    </row>
    <row r="357" spans="1:4" ht="14.25" customHeight="1">
      <c r="A357" s="19"/>
      <c r="B357" s="19"/>
      <c r="C357" s="19"/>
      <c r="D357" s="19"/>
    </row>
    <row r="358" spans="1:4" ht="14.25" customHeight="1">
      <c r="A358" s="19"/>
      <c r="B358" s="19"/>
      <c r="C358" s="19"/>
      <c r="D358" s="19"/>
    </row>
    <row r="359" spans="1:4" ht="14.25" customHeight="1">
      <c r="A359" s="19"/>
      <c r="B359" s="19"/>
      <c r="C359" s="19"/>
      <c r="D359" s="19"/>
    </row>
    <row r="360" spans="1:4" ht="14.25" customHeight="1">
      <c r="A360" s="19"/>
      <c r="B360" s="19"/>
      <c r="C360" s="19"/>
      <c r="D360" s="19"/>
    </row>
    <row r="361" spans="1:4" ht="14.25" customHeight="1">
      <c r="A361" s="19"/>
      <c r="B361" s="19"/>
      <c r="C361" s="19"/>
      <c r="D361" s="19"/>
    </row>
    <row r="362" spans="1:4" ht="14.25" customHeight="1">
      <c r="A362" s="19"/>
      <c r="B362" s="19"/>
      <c r="C362" s="19"/>
      <c r="D362" s="19"/>
    </row>
    <row r="363" spans="1:4" ht="14.25" customHeight="1">
      <c r="A363" s="19"/>
      <c r="B363" s="19"/>
      <c r="C363" s="19"/>
      <c r="D363" s="19"/>
    </row>
    <row r="364" spans="1:4" ht="14.25" customHeight="1">
      <c r="A364" s="19"/>
      <c r="B364" s="19"/>
      <c r="C364" s="19"/>
      <c r="D364" s="19"/>
    </row>
    <row r="365" spans="1:4" ht="14.25" customHeight="1">
      <c r="A365" s="19"/>
      <c r="B365" s="19"/>
      <c r="C365" s="19"/>
      <c r="D365" s="19"/>
    </row>
    <row r="366" spans="1:4" ht="14.25" customHeight="1">
      <c r="A366" s="19"/>
      <c r="B366" s="19"/>
      <c r="C366" s="19"/>
      <c r="D366" s="19"/>
    </row>
    <row r="367" spans="1:4" ht="14.25" customHeight="1">
      <c r="A367" s="19"/>
      <c r="B367" s="19"/>
      <c r="C367" s="19"/>
      <c r="D367" s="19"/>
    </row>
    <row r="368" spans="1:4" ht="14.25" customHeight="1">
      <c r="A368" s="19"/>
      <c r="B368" s="19"/>
      <c r="C368" s="19"/>
      <c r="D368" s="19"/>
    </row>
    <row r="369" spans="1:4" ht="14.25" customHeight="1">
      <c r="A369" s="19"/>
      <c r="B369" s="19"/>
      <c r="C369" s="19"/>
      <c r="D369" s="19"/>
    </row>
    <row r="370" spans="1:4" ht="14.25" customHeight="1">
      <c r="A370" s="19"/>
      <c r="B370" s="19"/>
      <c r="C370" s="19"/>
      <c r="D370" s="19"/>
    </row>
    <row r="371" spans="1:4" ht="14.25" customHeight="1">
      <c r="A371" s="19"/>
      <c r="B371" s="19"/>
      <c r="C371" s="19"/>
      <c r="D371" s="19"/>
    </row>
    <row r="372" spans="1:4" ht="14.25" customHeight="1">
      <c r="A372" s="19"/>
      <c r="B372" s="19"/>
      <c r="C372" s="19"/>
      <c r="D372" s="19"/>
    </row>
    <row r="373" spans="1:4" ht="14.25" customHeight="1">
      <c r="A373" s="19"/>
      <c r="B373" s="19"/>
      <c r="C373" s="19"/>
      <c r="D373" s="19"/>
    </row>
    <row r="374" spans="1:4" ht="14.25" customHeight="1">
      <c r="A374" s="19"/>
      <c r="B374" s="19"/>
      <c r="C374" s="19"/>
      <c r="D374" s="19"/>
    </row>
    <row r="375" spans="1:4" ht="14.25" customHeight="1">
      <c r="A375" s="19"/>
      <c r="B375" s="19"/>
      <c r="C375" s="19"/>
      <c r="D375" s="19"/>
    </row>
    <row r="376" spans="1:4" ht="14.25" customHeight="1">
      <c r="A376" s="19"/>
      <c r="B376" s="19"/>
      <c r="C376" s="19"/>
      <c r="D376" s="19"/>
    </row>
    <row r="377" spans="1:4" ht="14.25" customHeight="1">
      <c r="A377" s="19"/>
      <c r="B377" s="19"/>
      <c r="C377" s="19"/>
      <c r="D377" s="19"/>
    </row>
    <row r="378" spans="1:4" ht="14.25" customHeight="1">
      <c r="A378" s="19"/>
      <c r="B378" s="19"/>
      <c r="C378" s="19"/>
      <c r="D378" s="19"/>
    </row>
    <row r="379" spans="1:4" ht="14.25" customHeight="1">
      <c r="A379" s="19"/>
      <c r="B379" s="19"/>
      <c r="C379" s="19"/>
      <c r="D379" s="19"/>
    </row>
    <row r="380" spans="1:4" ht="14.25" customHeight="1">
      <c r="A380" s="19"/>
      <c r="B380" s="19"/>
      <c r="C380" s="19"/>
      <c r="D380" s="19"/>
    </row>
    <row r="381" spans="1:4" ht="14.25" customHeight="1">
      <c r="A381" s="19"/>
      <c r="B381" s="19"/>
      <c r="C381" s="19"/>
      <c r="D381" s="19"/>
    </row>
    <row r="382" spans="1:4" ht="14.25" customHeight="1">
      <c r="A382" s="19"/>
      <c r="B382" s="19"/>
      <c r="C382" s="19"/>
      <c r="D382" s="19"/>
    </row>
    <row r="383" spans="1:4" ht="14.25" customHeight="1">
      <c r="A383" s="19"/>
      <c r="B383" s="19"/>
      <c r="C383" s="19"/>
      <c r="D383" s="19"/>
    </row>
    <row r="384" spans="1:4" ht="14.25" customHeight="1">
      <c r="A384" s="19"/>
      <c r="B384" s="19"/>
      <c r="C384" s="19"/>
      <c r="D384" s="19"/>
    </row>
    <row r="385" spans="1:4" ht="14.25" customHeight="1">
      <c r="A385" s="10"/>
      <c r="B385" s="10"/>
      <c r="C385" s="10"/>
      <c r="D385" s="10"/>
    </row>
    <row r="386" spans="1:4" ht="14.25" customHeight="1">
      <c r="A386" s="10"/>
      <c r="B386" s="10"/>
      <c r="C386" s="10"/>
      <c r="D386" s="10"/>
    </row>
    <row r="387" spans="1:4" ht="14.25" customHeight="1">
      <c r="A387" s="10"/>
      <c r="B387" s="10"/>
      <c r="C387" s="10"/>
      <c r="D387" s="10"/>
    </row>
    <row r="388" spans="1:4" ht="14.25" customHeight="1">
      <c r="A388" s="10"/>
      <c r="B388" s="10"/>
      <c r="C388" s="10"/>
      <c r="D388" s="10"/>
    </row>
    <row r="389" spans="1:4" ht="14.25" customHeight="1">
      <c r="A389" s="10"/>
      <c r="B389" s="10"/>
      <c r="C389" s="10"/>
      <c r="D389" s="10"/>
    </row>
    <row r="390" spans="1:4" ht="14.25" customHeight="1">
      <c r="A390" s="10"/>
      <c r="B390" s="10"/>
      <c r="C390" s="10"/>
      <c r="D390" s="10"/>
    </row>
    <row r="391" spans="1:4" ht="14.25" customHeight="1">
      <c r="A391" s="10"/>
      <c r="B391" s="10"/>
      <c r="C391" s="10"/>
      <c r="D391" s="10"/>
    </row>
    <row r="392" spans="1:4" ht="14.25" customHeight="1">
      <c r="A392" s="10"/>
      <c r="B392" s="10"/>
      <c r="C392" s="10"/>
      <c r="D392" s="10"/>
    </row>
    <row r="393" spans="1:4" ht="14.25" customHeight="1">
      <c r="A393" s="10"/>
      <c r="B393" s="10"/>
      <c r="C393" s="10"/>
      <c r="D393" s="10"/>
    </row>
    <row r="394" spans="1:4" ht="14.25" customHeight="1">
      <c r="A394" s="10"/>
      <c r="B394" s="10"/>
      <c r="C394" s="10"/>
      <c r="D394" s="10"/>
    </row>
    <row r="395" spans="1:4" ht="14.25" customHeight="1">
      <c r="A395" s="10"/>
      <c r="B395" s="10"/>
      <c r="C395" s="10"/>
      <c r="D395" s="10"/>
    </row>
    <row r="396" spans="1:4" ht="14.25" customHeight="1">
      <c r="A396" s="10"/>
      <c r="B396" s="10"/>
      <c r="C396" s="10"/>
      <c r="D396" s="10"/>
    </row>
    <row r="397" spans="1:4" ht="14.25" customHeight="1">
      <c r="A397" s="10"/>
      <c r="B397" s="10"/>
      <c r="C397" s="10"/>
      <c r="D397" s="10"/>
    </row>
    <row r="398" spans="1:4" ht="14.25" customHeight="1">
      <c r="A398" s="10"/>
      <c r="B398" s="10"/>
      <c r="C398" s="10"/>
      <c r="D398" s="10"/>
    </row>
    <row r="399" spans="1:4" ht="14.25" customHeight="1">
      <c r="A399" s="10"/>
      <c r="B399" s="10"/>
      <c r="C399" s="10"/>
      <c r="D399" s="10"/>
    </row>
    <row r="400" spans="1:4" ht="14.25" customHeight="1">
      <c r="A400" s="10"/>
      <c r="B400" s="10"/>
      <c r="C400" s="10"/>
      <c r="D400" s="10"/>
    </row>
    <row r="401" spans="1:4" ht="14.25" customHeight="1">
      <c r="A401" s="10"/>
      <c r="B401" s="10"/>
      <c r="C401" s="10"/>
      <c r="D401" s="10"/>
    </row>
    <row r="402" spans="1:4" ht="14.25" customHeight="1">
      <c r="A402" s="10"/>
      <c r="B402" s="10"/>
      <c r="C402" s="10"/>
      <c r="D402" s="10"/>
    </row>
    <row r="403" spans="1:4" ht="14.25" customHeight="1">
      <c r="A403" s="10"/>
      <c r="B403" s="10"/>
      <c r="C403" s="10"/>
      <c r="D403" s="10"/>
    </row>
    <row r="404" spans="1:4" ht="14.25" customHeight="1">
      <c r="A404" s="10"/>
      <c r="B404" s="10"/>
      <c r="C404" s="10"/>
      <c r="D404" s="10"/>
    </row>
    <row r="405" spans="1:4" ht="14.25" customHeight="1">
      <c r="A405" s="10"/>
      <c r="B405" s="10"/>
      <c r="C405" s="10"/>
      <c r="D405" s="10"/>
    </row>
    <row r="406" spans="1:4" ht="14.25" customHeight="1">
      <c r="A406" s="10"/>
      <c r="B406" s="10"/>
      <c r="C406" s="10"/>
      <c r="D406" s="10"/>
    </row>
    <row r="407" spans="1:4" ht="14.25" customHeight="1">
      <c r="A407" s="10"/>
      <c r="B407" s="10"/>
      <c r="C407" s="10"/>
      <c r="D407" s="10"/>
    </row>
    <row r="408" spans="1:4" ht="14.25" customHeight="1">
      <c r="A408" s="10"/>
      <c r="B408" s="10"/>
      <c r="C408" s="10"/>
      <c r="D408" s="10"/>
    </row>
    <row r="409" spans="1:4" ht="14.25" customHeight="1">
      <c r="A409" s="10"/>
      <c r="B409" s="10"/>
      <c r="C409" s="10"/>
      <c r="D409" s="10"/>
    </row>
    <row r="410" spans="1:4" ht="14.25" customHeight="1">
      <c r="A410" s="10"/>
      <c r="B410" s="10"/>
      <c r="C410" s="10"/>
      <c r="D410" s="10"/>
    </row>
    <row r="411" spans="1:4" ht="14.25" customHeight="1">
      <c r="A411" s="10"/>
      <c r="B411" s="10"/>
      <c r="C411" s="10"/>
      <c r="D411" s="10"/>
    </row>
    <row r="412" spans="1:4" ht="14.25" customHeight="1">
      <c r="A412" s="10"/>
      <c r="B412" s="10"/>
      <c r="C412" s="10"/>
      <c r="D412" s="10"/>
    </row>
    <row r="413" spans="1:4" ht="14.25" customHeight="1">
      <c r="A413" s="10"/>
      <c r="B413" s="10"/>
      <c r="C413" s="10"/>
      <c r="D413" s="10"/>
    </row>
    <row r="414" spans="1:4" ht="14.25" customHeight="1">
      <c r="A414" s="10"/>
      <c r="B414" s="10"/>
      <c r="C414" s="10"/>
      <c r="D414" s="10"/>
    </row>
    <row r="415" spans="1:4" ht="14.25" customHeight="1">
      <c r="A415" s="10"/>
      <c r="B415" s="10"/>
      <c r="C415" s="10"/>
      <c r="D415" s="10"/>
    </row>
    <row r="416" spans="1:4" ht="14.25" customHeight="1">
      <c r="A416" s="10"/>
      <c r="B416" s="10"/>
      <c r="C416" s="10"/>
      <c r="D416" s="10"/>
    </row>
    <row r="417" spans="1:4" ht="14.25" customHeight="1">
      <c r="A417" s="10"/>
      <c r="B417" s="10"/>
      <c r="C417" s="10"/>
      <c r="D417" s="10"/>
    </row>
    <row r="418" spans="1:4" ht="14.25" customHeight="1">
      <c r="A418" s="10"/>
      <c r="B418" s="10"/>
      <c r="C418" s="10"/>
      <c r="D418" s="10"/>
    </row>
    <row r="419" spans="1:4" ht="14.25" customHeight="1">
      <c r="A419" s="10"/>
      <c r="B419" s="10"/>
      <c r="C419" s="10"/>
      <c r="D419" s="10"/>
    </row>
    <row r="420" spans="1:4" ht="14.25" customHeight="1">
      <c r="A420" s="10"/>
      <c r="B420" s="10"/>
      <c r="C420" s="10"/>
      <c r="D420" s="10"/>
    </row>
    <row r="421" spans="1:4" ht="14.25" customHeight="1">
      <c r="A421" s="10"/>
      <c r="B421" s="10"/>
      <c r="C421" s="10"/>
      <c r="D421" s="10"/>
    </row>
    <row r="422" spans="1:4" ht="14.25" customHeight="1">
      <c r="A422" s="10"/>
      <c r="B422" s="10"/>
      <c r="C422" s="10"/>
      <c r="D422" s="10"/>
    </row>
    <row r="423" spans="1:4" ht="14.25" customHeight="1">
      <c r="A423" s="10"/>
      <c r="B423" s="10"/>
      <c r="C423" s="10"/>
      <c r="D423" s="10"/>
    </row>
    <row r="424" spans="1:4" ht="14.25" customHeight="1">
      <c r="A424" s="10"/>
      <c r="B424" s="10"/>
      <c r="C424" s="10"/>
      <c r="D424" s="10"/>
    </row>
    <row r="425" spans="1:4" ht="14.25" customHeight="1">
      <c r="A425" s="10"/>
      <c r="B425" s="10"/>
      <c r="C425" s="10"/>
      <c r="D425" s="10"/>
    </row>
    <row r="426" spans="1:4" ht="14.25" customHeight="1">
      <c r="A426" s="10"/>
      <c r="B426" s="10"/>
      <c r="C426" s="10"/>
      <c r="D426" s="10"/>
    </row>
    <row r="427" spans="1:4" ht="14.25" customHeight="1">
      <c r="A427" s="10"/>
      <c r="B427" s="10"/>
      <c r="C427" s="10"/>
      <c r="D427" s="10"/>
    </row>
    <row r="428" spans="1:4" ht="14.25" customHeight="1">
      <c r="A428" s="10"/>
      <c r="B428" s="10"/>
      <c r="C428" s="10"/>
      <c r="D428" s="10"/>
    </row>
    <row r="429" spans="1:4" ht="14.25" customHeight="1">
      <c r="A429" s="10"/>
      <c r="B429" s="10"/>
      <c r="C429" s="10"/>
      <c r="D429" s="10"/>
    </row>
    <row r="430" spans="1:4" ht="14.25" customHeight="1">
      <c r="A430" s="10"/>
      <c r="B430" s="10"/>
      <c r="C430" s="10"/>
      <c r="D430" s="10"/>
    </row>
    <row r="431" spans="1:4" ht="14.25" customHeight="1">
      <c r="A431" s="10"/>
      <c r="B431" s="10"/>
      <c r="C431" s="10"/>
      <c r="D431" s="10"/>
    </row>
    <row r="432" spans="1:4" ht="14.25" customHeight="1">
      <c r="A432" s="10"/>
      <c r="B432" s="10"/>
      <c r="C432" s="10"/>
      <c r="D432" s="10"/>
    </row>
    <row r="433" spans="1:4" ht="14.25" customHeight="1">
      <c r="A433" s="10"/>
      <c r="B433" s="10"/>
      <c r="C433" s="10"/>
      <c r="D433" s="10"/>
    </row>
    <row r="434" spans="1:4" ht="14.25" customHeight="1">
      <c r="A434" s="10"/>
      <c r="B434" s="10"/>
      <c r="C434" s="10"/>
      <c r="D434" s="10"/>
    </row>
    <row r="435" spans="1:4" ht="14.25" customHeight="1">
      <c r="A435" s="10"/>
      <c r="B435" s="10"/>
      <c r="C435" s="10"/>
      <c r="D435" s="10"/>
    </row>
    <row r="436" spans="1:4" ht="14.25" customHeight="1">
      <c r="A436" s="10"/>
      <c r="B436" s="10"/>
      <c r="C436" s="10"/>
      <c r="D436" s="10"/>
    </row>
    <row r="437" spans="1:4" ht="14.25" customHeight="1">
      <c r="A437" s="10"/>
      <c r="B437" s="10"/>
      <c r="C437" s="10"/>
      <c r="D437" s="10"/>
    </row>
    <row r="438" spans="1:4" ht="14.25" customHeight="1">
      <c r="A438" s="10"/>
      <c r="B438" s="10"/>
      <c r="C438" s="10"/>
      <c r="D438" s="10"/>
    </row>
    <row r="439" spans="1:4" ht="14.25" customHeight="1">
      <c r="A439" s="10"/>
      <c r="B439" s="10"/>
      <c r="C439" s="10"/>
      <c r="D439" s="10"/>
    </row>
    <row r="440" spans="1:4" ht="14.25" customHeight="1">
      <c r="A440" s="10"/>
      <c r="B440" s="10"/>
      <c r="C440" s="10"/>
      <c r="D440" s="10"/>
    </row>
    <row r="441" spans="1:4" ht="14.25" customHeight="1">
      <c r="A441" s="10"/>
      <c r="B441" s="10"/>
      <c r="C441" s="10"/>
      <c r="D441" s="10"/>
    </row>
    <row r="442" spans="1:4" ht="14.25" customHeight="1">
      <c r="A442" s="10"/>
      <c r="B442" s="10"/>
      <c r="C442" s="10"/>
      <c r="D442" s="10"/>
    </row>
    <row r="443" spans="1:4" ht="14.25" customHeight="1">
      <c r="A443" s="10"/>
      <c r="B443" s="10"/>
      <c r="C443" s="10"/>
      <c r="D443" s="10"/>
    </row>
    <row r="444" spans="1:4" ht="14.25" customHeight="1">
      <c r="A444" s="10"/>
      <c r="B444" s="10"/>
      <c r="C444" s="10"/>
      <c r="D444" s="10"/>
    </row>
    <row r="445" spans="1:4" ht="14.25" customHeight="1">
      <c r="A445" s="10"/>
      <c r="B445" s="10"/>
      <c r="C445" s="10"/>
      <c r="D445" s="10"/>
    </row>
    <row r="446" spans="1:4" ht="14.25" customHeight="1">
      <c r="A446" s="10"/>
      <c r="B446" s="10"/>
      <c r="C446" s="10"/>
      <c r="D446" s="10"/>
    </row>
    <row r="447" spans="1:4" ht="14.25" customHeight="1">
      <c r="A447" s="10"/>
      <c r="B447" s="10"/>
      <c r="C447" s="10"/>
      <c r="D447" s="10"/>
    </row>
    <row r="448" spans="1:4" ht="14.25" customHeight="1">
      <c r="A448" s="10"/>
      <c r="B448" s="10"/>
      <c r="C448" s="10"/>
      <c r="D448" s="10"/>
    </row>
    <row r="449" spans="1:4" ht="14.25" customHeight="1">
      <c r="A449" s="10"/>
      <c r="B449" s="10"/>
      <c r="C449" s="10"/>
      <c r="D449" s="10"/>
    </row>
    <row r="450" spans="1:4" ht="14.25" customHeight="1">
      <c r="A450" s="10"/>
      <c r="B450" s="10"/>
      <c r="C450" s="10"/>
      <c r="D450" s="10"/>
    </row>
    <row r="451" spans="1:4" ht="14.25" customHeight="1">
      <c r="A451" s="10"/>
      <c r="B451" s="10"/>
      <c r="C451" s="10"/>
      <c r="D451" s="10"/>
    </row>
    <row r="452" spans="1:4" ht="14.25" customHeight="1">
      <c r="A452" s="10"/>
      <c r="B452" s="10"/>
      <c r="C452" s="10"/>
      <c r="D452" s="10"/>
    </row>
    <row r="453" spans="1:4" ht="14.25" customHeight="1">
      <c r="A453" s="10"/>
      <c r="B453" s="10"/>
      <c r="C453" s="10"/>
      <c r="D453" s="10"/>
    </row>
    <row r="454" spans="1:4" ht="14.25" customHeight="1">
      <c r="A454" s="10"/>
      <c r="B454" s="10"/>
      <c r="C454" s="10"/>
      <c r="D454" s="10"/>
    </row>
    <row r="455" spans="1:4" ht="14.25" customHeight="1">
      <c r="A455" s="10"/>
      <c r="B455" s="10"/>
      <c r="C455" s="10"/>
      <c r="D455" s="10"/>
    </row>
    <row r="456" spans="1:4" ht="14.25" customHeight="1">
      <c r="A456" s="10"/>
      <c r="B456" s="10"/>
      <c r="C456" s="10"/>
      <c r="D456" s="10"/>
    </row>
    <row r="457" spans="1:4" ht="14.25" customHeight="1">
      <c r="A457" s="10"/>
      <c r="B457" s="10"/>
      <c r="C457" s="10"/>
      <c r="D457" s="10"/>
    </row>
    <row r="458" spans="1:4" ht="14.25" customHeight="1">
      <c r="A458" s="10"/>
      <c r="B458" s="10"/>
      <c r="C458" s="10"/>
      <c r="D458" s="10"/>
    </row>
    <row r="459" spans="1:4" ht="14.25" customHeight="1">
      <c r="A459" s="10"/>
      <c r="B459" s="10"/>
      <c r="C459" s="10"/>
      <c r="D459" s="10"/>
    </row>
    <row r="460" spans="1:4" ht="14.25" customHeight="1">
      <c r="A460" s="10"/>
      <c r="B460" s="10"/>
      <c r="C460" s="10"/>
      <c r="D460" s="10"/>
    </row>
    <row r="461" spans="1:4" ht="14.25" customHeight="1">
      <c r="A461" s="10"/>
      <c r="B461" s="10"/>
      <c r="C461" s="10"/>
      <c r="D461" s="10"/>
    </row>
    <row r="462" spans="1:4" ht="14.25" customHeight="1">
      <c r="A462" s="10"/>
      <c r="B462" s="10"/>
      <c r="C462" s="10"/>
      <c r="D462" s="10"/>
    </row>
    <row r="463" spans="1:4" ht="14.25" customHeight="1">
      <c r="A463" s="10"/>
      <c r="B463" s="10"/>
      <c r="C463" s="10"/>
      <c r="D463" s="10"/>
    </row>
    <row r="464" spans="1:4" ht="14.25" customHeight="1">
      <c r="A464" s="10"/>
      <c r="B464" s="10"/>
      <c r="C464" s="10"/>
      <c r="D464" s="10"/>
    </row>
    <row r="465" spans="1:4" ht="14.25" customHeight="1">
      <c r="A465" s="10"/>
      <c r="B465" s="10"/>
      <c r="C465" s="10"/>
      <c r="D465" s="10"/>
    </row>
    <row r="466" spans="1:4" ht="14.25" customHeight="1">
      <c r="A466" s="10"/>
      <c r="B466" s="10"/>
      <c r="C466" s="10"/>
      <c r="D466" s="10"/>
    </row>
    <row r="467" spans="1:4" ht="14.25" customHeight="1">
      <c r="A467" s="10"/>
      <c r="B467" s="10"/>
      <c r="C467" s="10"/>
      <c r="D467" s="10"/>
    </row>
    <row r="468" spans="1:4" ht="14.25" customHeight="1">
      <c r="A468" s="10"/>
      <c r="B468" s="10"/>
      <c r="C468" s="10"/>
      <c r="D468" s="10"/>
    </row>
    <row r="469" spans="1:4" ht="14.25" customHeight="1">
      <c r="A469" s="10"/>
      <c r="B469" s="10"/>
      <c r="C469" s="10"/>
      <c r="D469" s="10"/>
    </row>
    <row r="470" spans="1:4" ht="14.25" customHeight="1">
      <c r="A470" s="10"/>
      <c r="B470" s="10"/>
      <c r="C470" s="10"/>
      <c r="D470" s="10"/>
    </row>
    <row r="471" spans="1:4" ht="14.25" customHeight="1">
      <c r="A471" s="10"/>
      <c r="B471" s="10"/>
      <c r="C471" s="10"/>
      <c r="D471" s="10"/>
    </row>
    <row r="472" spans="1:4" ht="14.25" customHeight="1">
      <c r="A472" s="10"/>
      <c r="B472" s="10"/>
      <c r="C472" s="10"/>
      <c r="D472" s="10"/>
    </row>
    <row r="473" spans="1:4" ht="14.25" customHeight="1">
      <c r="A473" s="10"/>
      <c r="B473" s="10"/>
      <c r="C473" s="10"/>
      <c r="D473" s="10"/>
    </row>
    <row r="474" spans="1:4" ht="14.25" customHeight="1">
      <c r="A474" s="10"/>
      <c r="B474" s="10"/>
      <c r="C474" s="10"/>
      <c r="D474" s="10"/>
    </row>
    <row r="475" spans="1:4" ht="14.25" customHeight="1">
      <c r="A475" s="10"/>
      <c r="B475" s="10"/>
      <c r="C475" s="10"/>
      <c r="D475" s="10"/>
    </row>
    <row r="476" spans="1:4" ht="14.25" customHeight="1">
      <c r="A476" s="10"/>
      <c r="B476" s="10"/>
      <c r="C476" s="10"/>
      <c r="D476" s="10"/>
    </row>
    <row r="477" spans="1:4" ht="14.25" customHeight="1">
      <c r="A477" s="10"/>
      <c r="B477" s="10"/>
      <c r="C477" s="10"/>
      <c r="D477" s="10"/>
    </row>
    <row r="478" spans="1:4" ht="14.25" customHeight="1">
      <c r="A478" s="10"/>
      <c r="B478" s="10"/>
      <c r="C478" s="10"/>
      <c r="D478" s="10"/>
    </row>
    <row r="479" spans="1:4" ht="14.25" customHeight="1">
      <c r="A479" s="10"/>
      <c r="B479" s="10"/>
      <c r="C479" s="10"/>
      <c r="D479" s="10"/>
    </row>
    <row r="480" spans="1:4" ht="14.25" customHeight="1">
      <c r="A480" s="10"/>
      <c r="B480" s="10"/>
      <c r="C480" s="10"/>
      <c r="D480" s="10"/>
    </row>
    <row r="481" spans="1:4" ht="14.25" customHeight="1">
      <c r="A481" s="10"/>
      <c r="B481" s="10"/>
      <c r="C481" s="10"/>
      <c r="D481" s="10"/>
    </row>
    <row r="482" spans="1:4" ht="14.25" customHeight="1">
      <c r="A482" s="10"/>
      <c r="B482" s="10"/>
      <c r="C482" s="10"/>
      <c r="D482" s="10"/>
    </row>
    <row r="483" spans="1:4" ht="14.25" customHeight="1">
      <c r="A483" s="10"/>
      <c r="B483" s="10"/>
      <c r="C483" s="10"/>
      <c r="D483" s="10"/>
    </row>
    <row r="484" spans="1:4" ht="14.25" customHeight="1">
      <c r="A484" s="10"/>
      <c r="B484" s="10"/>
      <c r="C484" s="10"/>
      <c r="D484" s="10"/>
    </row>
    <row r="485" spans="1:4" ht="14.25" customHeight="1">
      <c r="A485" s="10"/>
      <c r="B485" s="10"/>
      <c r="C485" s="10"/>
      <c r="D485" s="10"/>
    </row>
    <row r="486" spans="1:4" ht="14.25" customHeight="1">
      <c r="A486" s="10"/>
      <c r="B486" s="10"/>
      <c r="C486" s="10"/>
      <c r="D486" s="10"/>
    </row>
    <row r="487" spans="1:4" ht="14.25" customHeight="1">
      <c r="A487" s="10"/>
      <c r="B487" s="10"/>
      <c r="C487" s="10"/>
      <c r="D487" s="10"/>
    </row>
    <row r="488" spans="1:4" ht="14.25" customHeight="1">
      <c r="A488" s="10"/>
      <c r="B488" s="10"/>
      <c r="C488" s="10"/>
      <c r="D488" s="10"/>
    </row>
    <row r="489" spans="1:4" ht="14.25" customHeight="1">
      <c r="A489" s="10"/>
      <c r="B489" s="10"/>
      <c r="C489" s="10"/>
      <c r="D489" s="10"/>
    </row>
    <row r="490" spans="1:4" ht="14.25" customHeight="1">
      <c r="A490" s="10"/>
      <c r="B490" s="10"/>
      <c r="C490" s="10"/>
      <c r="D490" s="10"/>
    </row>
    <row r="491" spans="1:4" ht="14.25" customHeight="1">
      <c r="A491" s="10"/>
      <c r="B491" s="10"/>
      <c r="C491" s="10"/>
      <c r="D491" s="10"/>
    </row>
    <row r="492" spans="1:4" ht="14.25" customHeight="1">
      <c r="A492" s="10"/>
      <c r="B492" s="10"/>
      <c r="C492" s="10"/>
      <c r="D492" s="10"/>
    </row>
    <row r="493" spans="1:4" ht="14.25" customHeight="1">
      <c r="A493" s="10"/>
      <c r="B493" s="10"/>
      <c r="C493" s="10"/>
      <c r="D493" s="10"/>
    </row>
    <row r="494" spans="1:4" ht="14.25" customHeight="1">
      <c r="A494" s="10"/>
      <c r="B494" s="10"/>
      <c r="C494" s="10"/>
      <c r="D494" s="10"/>
    </row>
    <row r="495" spans="1:4" ht="14.25" customHeight="1">
      <c r="A495" s="10"/>
      <c r="B495" s="10"/>
      <c r="C495" s="10"/>
      <c r="D495" s="10"/>
    </row>
    <row r="496" spans="1:4" ht="14.25" customHeight="1">
      <c r="A496" s="10"/>
      <c r="B496" s="10"/>
      <c r="C496" s="10"/>
      <c r="D496" s="10"/>
    </row>
    <row r="497" spans="1:4" ht="14.25" customHeight="1">
      <c r="A497" s="10"/>
      <c r="B497" s="10"/>
      <c r="C497" s="10"/>
      <c r="D497" s="10"/>
    </row>
    <row r="498" spans="1:4" ht="14.25" customHeight="1">
      <c r="A498" s="10"/>
      <c r="B498" s="10"/>
      <c r="C498" s="10"/>
      <c r="D498" s="10"/>
    </row>
    <row r="499" spans="1:4" ht="14.25" customHeight="1">
      <c r="A499" s="10"/>
      <c r="B499" s="10"/>
      <c r="C499" s="10"/>
      <c r="D499" s="10"/>
    </row>
    <row r="500" spans="1:4" ht="14.25" customHeight="1">
      <c r="A500" s="10"/>
      <c r="B500" s="10"/>
      <c r="C500" s="10"/>
      <c r="D500" s="10"/>
    </row>
    <row r="501" spans="1:4" ht="14.25" customHeight="1">
      <c r="A501" s="10"/>
      <c r="B501" s="10"/>
      <c r="C501" s="10"/>
      <c r="D501" s="10"/>
    </row>
    <row r="502" spans="1:4" ht="14.25" customHeight="1">
      <c r="A502" s="10"/>
      <c r="B502" s="10"/>
      <c r="C502" s="10"/>
      <c r="D502" s="10"/>
    </row>
    <row r="503" spans="1:4" ht="14.25" customHeight="1">
      <c r="A503" s="10"/>
      <c r="B503" s="10"/>
      <c r="C503" s="10"/>
      <c r="D503" s="10"/>
    </row>
    <row r="504" spans="1:4" ht="14.25" customHeight="1">
      <c r="A504" s="10"/>
      <c r="B504" s="10"/>
      <c r="C504" s="10"/>
      <c r="D504" s="10"/>
    </row>
    <row r="505" spans="1:4" ht="14.25" customHeight="1">
      <c r="A505" s="10"/>
      <c r="B505" s="10"/>
      <c r="C505" s="10"/>
      <c r="D505" s="10"/>
    </row>
    <row r="506" spans="1:4" ht="14.25" customHeight="1">
      <c r="A506" s="10"/>
      <c r="B506" s="10"/>
      <c r="C506" s="10"/>
      <c r="D506" s="10"/>
    </row>
    <row r="507" spans="1:4" ht="14.25" customHeight="1">
      <c r="A507" s="10"/>
      <c r="B507" s="10"/>
      <c r="C507" s="10"/>
      <c r="D507" s="10"/>
    </row>
    <row r="508" spans="1:4" ht="14.25" customHeight="1">
      <c r="A508" s="10"/>
      <c r="B508" s="10"/>
      <c r="C508" s="10"/>
      <c r="D508" s="10"/>
    </row>
    <row r="509" spans="1:4" ht="14.25" customHeight="1">
      <c r="A509" s="10"/>
      <c r="B509" s="10"/>
      <c r="C509" s="10"/>
      <c r="D509" s="10"/>
    </row>
    <row r="510" spans="1:4" ht="14.25" customHeight="1">
      <c r="A510" s="10"/>
      <c r="B510" s="10"/>
      <c r="C510" s="10"/>
      <c r="D510" s="10"/>
    </row>
    <row r="511" spans="1:4" ht="14.25" customHeight="1">
      <c r="A511" s="10"/>
      <c r="B511" s="10"/>
      <c r="C511" s="10"/>
      <c r="D511" s="10"/>
    </row>
    <row r="512" spans="1:4" ht="14.25" customHeight="1">
      <c r="A512" s="10"/>
      <c r="B512" s="10"/>
      <c r="C512" s="10"/>
      <c r="D512" s="10"/>
    </row>
    <row r="513" spans="1:4" ht="14.25" customHeight="1">
      <c r="A513" s="10"/>
      <c r="B513" s="10"/>
      <c r="C513" s="10"/>
      <c r="D513" s="10"/>
    </row>
    <row r="514" spans="1:4" ht="14.25" customHeight="1">
      <c r="A514" s="10"/>
      <c r="B514" s="10"/>
      <c r="C514" s="10"/>
      <c r="D514" s="10"/>
    </row>
    <row r="515" spans="1:4" ht="14.25" customHeight="1">
      <c r="A515" s="10"/>
      <c r="B515" s="10"/>
      <c r="C515" s="10"/>
      <c r="D515" s="10"/>
    </row>
    <row r="516" spans="1:4" ht="14.25" customHeight="1">
      <c r="A516" s="10"/>
      <c r="B516" s="10"/>
      <c r="C516" s="10"/>
      <c r="D516" s="10"/>
    </row>
    <row r="517" spans="1:4" ht="14.25" customHeight="1">
      <c r="A517" s="10"/>
      <c r="B517" s="10"/>
      <c r="C517" s="10"/>
      <c r="D517" s="10"/>
    </row>
    <row r="518" spans="1:4" ht="14.25" customHeight="1">
      <c r="A518" s="10"/>
      <c r="B518" s="10"/>
      <c r="C518" s="10"/>
      <c r="D518" s="10"/>
    </row>
    <row r="519" spans="1:4" ht="14.25" customHeight="1">
      <c r="A519" s="10"/>
      <c r="B519" s="10"/>
      <c r="C519" s="10"/>
      <c r="D519" s="10"/>
    </row>
    <row r="520" spans="1:4" ht="14.25" customHeight="1">
      <c r="A520" s="10"/>
      <c r="B520" s="10"/>
      <c r="C520" s="10"/>
      <c r="D520" s="10"/>
    </row>
    <row r="521" spans="1:4" ht="14.25" customHeight="1">
      <c r="A521" s="10"/>
      <c r="B521" s="10"/>
      <c r="C521" s="10"/>
      <c r="D521" s="10"/>
    </row>
    <row r="522" spans="1:4" ht="14.25" customHeight="1">
      <c r="A522" s="10"/>
      <c r="B522" s="10"/>
      <c r="C522" s="10"/>
      <c r="D522" s="10"/>
    </row>
    <row r="523" spans="1:4" ht="14.25" customHeight="1">
      <c r="A523" s="10"/>
      <c r="B523" s="10"/>
      <c r="C523" s="10"/>
      <c r="D523" s="10"/>
    </row>
    <row r="524" spans="1:4" ht="14.25" customHeight="1">
      <c r="A524" s="10"/>
      <c r="B524" s="10"/>
      <c r="C524" s="10"/>
      <c r="D524" s="10"/>
    </row>
    <row r="525" spans="1:4" ht="14.25" customHeight="1">
      <c r="A525" s="10"/>
      <c r="B525" s="10"/>
      <c r="C525" s="10"/>
      <c r="D525" s="10"/>
    </row>
    <row r="526" spans="1:4" ht="14.25" customHeight="1">
      <c r="A526" s="10"/>
      <c r="B526" s="10"/>
      <c r="C526" s="10"/>
      <c r="D526" s="10"/>
    </row>
    <row r="527" spans="1:4" ht="14.25" customHeight="1">
      <c r="A527" s="10"/>
      <c r="B527" s="10"/>
      <c r="C527" s="10"/>
      <c r="D527" s="10"/>
    </row>
    <row r="528" spans="1:4" ht="14.25" customHeight="1">
      <c r="A528" s="10"/>
      <c r="B528" s="10"/>
      <c r="C528" s="10"/>
      <c r="D528" s="10"/>
    </row>
    <row r="529" spans="1:4" ht="14.25" customHeight="1">
      <c r="A529" s="10"/>
      <c r="B529" s="10"/>
      <c r="C529" s="10"/>
      <c r="D529" s="10"/>
    </row>
    <row r="530" spans="1:4" ht="14.25" customHeight="1">
      <c r="A530" s="10"/>
      <c r="B530" s="10"/>
      <c r="C530" s="10"/>
      <c r="D530" s="10"/>
    </row>
    <row r="531" spans="1:4" ht="14.25" customHeight="1">
      <c r="A531" s="10"/>
      <c r="B531" s="10"/>
      <c r="C531" s="10"/>
      <c r="D531" s="10"/>
    </row>
    <row r="532" spans="1:4" ht="14.25" customHeight="1">
      <c r="A532" s="10"/>
      <c r="B532" s="10"/>
      <c r="C532" s="10"/>
      <c r="D532" s="10"/>
    </row>
    <row r="533" spans="1:4" ht="14.25" customHeight="1">
      <c r="A533" s="10"/>
      <c r="B533" s="10"/>
      <c r="C533" s="10"/>
      <c r="D533" s="10"/>
    </row>
    <row r="534" spans="1:4" ht="14.25" customHeight="1">
      <c r="A534" s="10"/>
      <c r="B534" s="10"/>
      <c r="C534" s="10"/>
      <c r="D534" s="10"/>
    </row>
    <row r="535" spans="1:4" ht="14.25" customHeight="1">
      <c r="A535" s="10"/>
      <c r="B535" s="10"/>
      <c r="C535" s="10"/>
      <c r="D535" s="10"/>
    </row>
    <row r="536" spans="1:4" ht="14.25" customHeight="1">
      <c r="A536" s="10"/>
      <c r="B536" s="10"/>
      <c r="C536" s="10"/>
      <c r="D536" s="10"/>
    </row>
    <row r="537" spans="1:4" ht="14.25" customHeight="1">
      <c r="A537" s="10"/>
      <c r="B537" s="10"/>
      <c r="C537" s="10"/>
      <c r="D537" s="10"/>
    </row>
    <row r="538" spans="1:4" ht="14.25" customHeight="1">
      <c r="A538" s="10"/>
      <c r="B538" s="10"/>
      <c r="C538" s="10"/>
      <c r="D538" s="10"/>
    </row>
    <row r="539" spans="1:4" ht="14.25" customHeight="1">
      <c r="A539" s="10"/>
      <c r="B539" s="10"/>
      <c r="C539" s="10"/>
      <c r="D539" s="10"/>
    </row>
    <row r="540" spans="1:4" ht="14.25" customHeight="1">
      <c r="A540" s="10"/>
      <c r="B540" s="10"/>
      <c r="C540" s="10"/>
      <c r="D540" s="10"/>
    </row>
    <row r="541" spans="1:4" ht="14.25" customHeight="1">
      <c r="A541" s="10"/>
      <c r="B541" s="10"/>
      <c r="C541" s="10"/>
      <c r="D541" s="10"/>
    </row>
    <row r="542" spans="1:4" ht="14.25" customHeight="1">
      <c r="A542" s="10"/>
      <c r="B542" s="10"/>
      <c r="C542" s="10"/>
      <c r="D542" s="10"/>
    </row>
    <row r="543" spans="1:4" ht="14.25" customHeight="1">
      <c r="A543" s="10"/>
      <c r="B543" s="10"/>
      <c r="C543" s="10"/>
      <c r="D543" s="10"/>
    </row>
    <row r="544" spans="1:4" ht="14.25" customHeight="1">
      <c r="A544" s="10"/>
      <c r="B544" s="10"/>
      <c r="C544" s="10"/>
      <c r="D544" s="10"/>
    </row>
    <row r="545" spans="1:4" ht="14.25" customHeight="1">
      <c r="A545" s="10"/>
      <c r="B545" s="10"/>
      <c r="C545" s="10"/>
      <c r="D545" s="10"/>
    </row>
    <row r="546" spans="1:4" ht="14.25" customHeight="1">
      <c r="A546" s="10"/>
      <c r="B546" s="10"/>
      <c r="C546" s="10"/>
      <c r="D546" s="10"/>
    </row>
    <row r="547" spans="1:4" ht="14.25" customHeight="1">
      <c r="A547" s="10"/>
      <c r="B547" s="10"/>
      <c r="C547" s="10"/>
      <c r="D547" s="10"/>
    </row>
    <row r="548" spans="1:4" ht="14.25" customHeight="1">
      <c r="A548" s="10"/>
      <c r="B548" s="10"/>
      <c r="C548" s="10"/>
      <c r="D548" s="10"/>
    </row>
    <row r="549" spans="1:4" ht="14.25" customHeight="1">
      <c r="A549" s="10"/>
      <c r="B549" s="10"/>
      <c r="C549" s="10"/>
      <c r="D549" s="10"/>
    </row>
    <row r="550" spans="1:4" ht="14.25" customHeight="1">
      <c r="A550" s="10"/>
      <c r="B550" s="10"/>
      <c r="C550" s="10"/>
      <c r="D550" s="10"/>
    </row>
    <row r="551" spans="1:4" ht="14.25" customHeight="1">
      <c r="A551" s="10"/>
      <c r="B551" s="10"/>
      <c r="C551" s="10"/>
      <c r="D551" s="10"/>
    </row>
    <row r="552" spans="1:4" ht="14.25" customHeight="1">
      <c r="A552" s="10"/>
      <c r="B552" s="10"/>
      <c r="C552" s="10"/>
      <c r="D552" s="10"/>
    </row>
    <row r="553" spans="1:4" ht="14.25" customHeight="1">
      <c r="A553" s="10"/>
      <c r="B553" s="10"/>
      <c r="C553" s="10"/>
      <c r="D553" s="10"/>
    </row>
    <row r="554" spans="1:4" ht="14.25" customHeight="1">
      <c r="A554" s="10"/>
      <c r="B554" s="10"/>
      <c r="C554" s="10"/>
      <c r="D554" s="10"/>
    </row>
    <row r="555" spans="1:4" ht="14.25" customHeight="1">
      <c r="A555" s="10"/>
      <c r="B555" s="10"/>
      <c r="C555" s="10"/>
      <c r="D555" s="10"/>
    </row>
    <row r="556" spans="1:4" ht="14.25" customHeight="1">
      <c r="A556" s="10"/>
      <c r="B556" s="10"/>
      <c r="C556" s="10"/>
      <c r="D556" s="10"/>
    </row>
    <row r="557" spans="1:4" ht="14.25" customHeight="1">
      <c r="A557" s="10"/>
      <c r="B557" s="10"/>
      <c r="C557" s="10"/>
      <c r="D557" s="10"/>
    </row>
    <row r="558" spans="1:4" ht="14.25" customHeight="1">
      <c r="A558" s="10"/>
      <c r="B558" s="10"/>
      <c r="C558" s="10"/>
      <c r="D558" s="10"/>
    </row>
    <row r="559" spans="1:4" ht="14.25" customHeight="1">
      <c r="A559" s="10"/>
      <c r="B559" s="10"/>
      <c r="C559" s="10"/>
      <c r="D559" s="10"/>
    </row>
    <row r="560" spans="1:4" ht="14.25" customHeight="1">
      <c r="A560" s="10"/>
      <c r="B560" s="10"/>
      <c r="C560" s="10"/>
      <c r="D560" s="10"/>
    </row>
    <row r="561" spans="1:4" ht="14.25" customHeight="1">
      <c r="A561" s="10"/>
      <c r="B561" s="10"/>
      <c r="C561" s="10"/>
      <c r="D561" s="10"/>
    </row>
    <row r="562" spans="1:4" ht="14.25" customHeight="1">
      <c r="A562" s="10"/>
      <c r="B562" s="10"/>
      <c r="C562" s="10"/>
      <c r="D562" s="10"/>
    </row>
    <row r="563" spans="1:4" ht="14.25" customHeight="1">
      <c r="A563" s="10"/>
      <c r="B563" s="10"/>
      <c r="C563" s="10"/>
      <c r="D563" s="10"/>
    </row>
    <row r="564" spans="1:4" ht="14.25" customHeight="1">
      <c r="A564" s="10"/>
      <c r="B564" s="10"/>
      <c r="C564" s="10"/>
      <c r="D564" s="10"/>
    </row>
    <row r="565" spans="1:4" ht="14.25" customHeight="1">
      <c r="A565" s="10"/>
      <c r="B565" s="10"/>
      <c r="C565" s="10"/>
      <c r="D565" s="10"/>
    </row>
    <row r="566" spans="1:4" ht="14.25" customHeight="1">
      <c r="A566" s="10"/>
      <c r="B566" s="10"/>
      <c r="C566" s="10"/>
      <c r="D566" s="10"/>
    </row>
    <row r="567" spans="1:4" ht="14.25" customHeight="1">
      <c r="A567" s="10"/>
      <c r="B567" s="10"/>
      <c r="C567" s="10"/>
      <c r="D567" s="10"/>
    </row>
    <row r="568" spans="1:4" ht="14.25" customHeight="1">
      <c r="A568" s="10"/>
      <c r="B568" s="10"/>
      <c r="C568" s="10"/>
      <c r="D568" s="10"/>
    </row>
    <row r="569" spans="1:4" ht="14.25" customHeight="1">
      <c r="A569" s="10"/>
      <c r="B569" s="10"/>
      <c r="C569" s="10"/>
      <c r="D569" s="10"/>
    </row>
    <row r="570" spans="1:4" ht="14.25" customHeight="1">
      <c r="A570" s="10"/>
      <c r="B570" s="10"/>
      <c r="C570" s="10"/>
      <c r="D570" s="10"/>
    </row>
    <row r="571" spans="1:4" ht="14.25" customHeight="1">
      <c r="A571" s="10"/>
      <c r="B571" s="10"/>
      <c r="C571" s="10"/>
      <c r="D571" s="10"/>
    </row>
    <row r="572" spans="1:4" ht="14.25" customHeight="1">
      <c r="A572" s="10"/>
      <c r="B572" s="10"/>
      <c r="C572" s="10"/>
      <c r="D572" s="10"/>
    </row>
    <row r="573" spans="1:4" ht="14.25" customHeight="1">
      <c r="A573" s="10"/>
      <c r="B573" s="10"/>
      <c r="C573" s="10"/>
      <c r="D573" s="10"/>
    </row>
    <row r="574" spans="1:4" ht="14.25" customHeight="1">
      <c r="A574" s="10"/>
      <c r="B574" s="10"/>
      <c r="C574" s="10"/>
      <c r="D574" s="10"/>
    </row>
    <row r="575" spans="1:4" ht="14.25" customHeight="1">
      <c r="A575" s="10"/>
      <c r="B575" s="10"/>
      <c r="C575" s="10"/>
      <c r="D575" s="10"/>
    </row>
    <row r="576" spans="1:4" ht="14.25" customHeight="1">
      <c r="A576" s="10"/>
      <c r="B576" s="10"/>
      <c r="C576" s="10"/>
      <c r="D576" s="10"/>
    </row>
    <row r="577" spans="1:4" ht="14.25" customHeight="1">
      <c r="A577" s="10"/>
      <c r="B577" s="10"/>
      <c r="C577" s="10"/>
      <c r="D577" s="10"/>
    </row>
    <row r="578" spans="1:4" ht="14.25" customHeight="1">
      <c r="A578" s="10"/>
      <c r="B578" s="10"/>
      <c r="C578" s="10"/>
      <c r="D578" s="10"/>
    </row>
    <row r="579" spans="1:4" ht="14.25" customHeight="1">
      <c r="A579" s="10"/>
      <c r="B579" s="10"/>
      <c r="C579" s="10"/>
      <c r="D579" s="10"/>
    </row>
    <row r="580" spans="1:4" ht="14.25" customHeight="1">
      <c r="A580" s="10"/>
      <c r="B580" s="10"/>
      <c r="C580" s="10"/>
      <c r="D580" s="10"/>
    </row>
    <row r="581" spans="1:4" ht="14.25" customHeight="1">
      <c r="A581" s="10"/>
      <c r="B581" s="10"/>
      <c r="C581" s="10"/>
      <c r="D581" s="10"/>
    </row>
    <row r="582" spans="1:4" ht="14.25" customHeight="1">
      <c r="A582" s="10"/>
      <c r="B582" s="10"/>
      <c r="C582" s="10"/>
      <c r="D582" s="10"/>
    </row>
    <row r="583" spans="1:4" ht="14.25" customHeight="1">
      <c r="A583" s="10"/>
      <c r="B583" s="10"/>
      <c r="C583" s="10"/>
      <c r="D583" s="10"/>
    </row>
    <row r="584" spans="1:4" ht="14.25" customHeight="1">
      <c r="A584" s="10"/>
      <c r="B584" s="10"/>
      <c r="C584" s="10"/>
      <c r="D584" s="10"/>
    </row>
    <row r="585" spans="1:4" ht="14.25" customHeight="1">
      <c r="A585" s="10"/>
      <c r="B585" s="10"/>
      <c r="C585" s="10"/>
      <c r="D585" s="10"/>
    </row>
    <row r="586" spans="1:4" ht="14.25" customHeight="1">
      <c r="A586" s="10"/>
      <c r="B586" s="10"/>
      <c r="C586" s="10"/>
      <c r="D586" s="10"/>
    </row>
    <row r="587" spans="1:4" ht="14.25" customHeight="1">
      <c r="A587" s="10"/>
      <c r="B587" s="10"/>
      <c r="C587" s="10"/>
      <c r="D587" s="10"/>
    </row>
    <row r="588" spans="1:4" ht="14.25" customHeight="1">
      <c r="A588" s="10"/>
      <c r="B588" s="10"/>
      <c r="C588" s="10"/>
      <c r="D588" s="10"/>
    </row>
    <row r="589" spans="1:4" ht="14.25" customHeight="1">
      <c r="A589" s="10"/>
      <c r="B589" s="10"/>
      <c r="C589" s="10"/>
      <c r="D589" s="10"/>
    </row>
    <row r="590" spans="1:4" ht="14.25" customHeight="1">
      <c r="A590" s="10"/>
      <c r="B590" s="10"/>
      <c r="C590" s="10"/>
      <c r="D590" s="10"/>
    </row>
    <row r="591" spans="1:4" ht="14.25" customHeight="1">
      <c r="A591" s="10"/>
      <c r="B591" s="10"/>
      <c r="C591" s="10"/>
      <c r="D591" s="10"/>
    </row>
    <row r="592" spans="1:4" ht="14.25" customHeight="1">
      <c r="A592" s="10"/>
      <c r="B592" s="10"/>
      <c r="C592" s="10"/>
      <c r="D592" s="10"/>
    </row>
    <row r="593" spans="1:4" ht="14.25" customHeight="1">
      <c r="A593" s="10"/>
      <c r="B593" s="10"/>
      <c r="C593" s="10"/>
      <c r="D593" s="10"/>
    </row>
    <row r="594" spans="1:4" ht="14.25" customHeight="1">
      <c r="A594" s="10"/>
      <c r="B594" s="10"/>
      <c r="C594" s="10"/>
      <c r="D594" s="10"/>
    </row>
    <row r="595" spans="1:4" ht="14.25" customHeight="1">
      <c r="A595" s="10"/>
      <c r="B595" s="10"/>
      <c r="C595" s="10"/>
      <c r="D595" s="10"/>
    </row>
    <row r="596" spans="1:4" ht="14.25" customHeight="1">
      <c r="A596" s="10"/>
      <c r="B596" s="10"/>
      <c r="C596" s="10"/>
      <c r="D596" s="10"/>
    </row>
    <row r="597" spans="1:4" ht="14.25" customHeight="1">
      <c r="A597" s="10"/>
      <c r="B597" s="10"/>
      <c r="C597" s="10"/>
      <c r="D597" s="10"/>
    </row>
    <row r="598" spans="1:4" ht="14.25" customHeight="1">
      <c r="A598" s="10"/>
      <c r="B598" s="10"/>
      <c r="C598" s="10"/>
      <c r="D598" s="10"/>
    </row>
    <row r="599" spans="1:4" ht="14.25" customHeight="1">
      <c r="A599" s="10"/>
      <c r="B599" s="10"/>
      <c r="C599" s="10"/>
      <c r="D599" s="10"/>
    </row>
    <row r="600" spans="1:4" ht="14.25" customHeight="1">
      <c r="A600" s="10"/>
      <c r="B600" s="10"/>
      <c r="C600" s="10"/>
      <c r="D600" s="10"/>
    </row>
    <row r="601" spans="1:4" ht="14.25" customHeight="1">
      <c r="A601" s="10"/>
      <c r="B601" s="10"/>
      <c r="C601" s="10"/>
      <c r="D601" s="10"/>
    </row>
    <row r="602" spans="1:4" ht="14.25" customHeight="1">
      <c r="A602" s="10"/>
      <c r="B602" s="10"/>
      <c r="C602" s="10"/>
      <c r="D602" s="10"/>
    </row>
    <row r="603" spans="1:4" ht="14.25" customHeight="1">
      <c r="A603" s="10"/>
      <c r="B603" s="10"/>
      <c r="C603" s="10"/>
      <c r="D603" s="10"/>
    </row>
    <row r="604" spans="1:4" ht="14.25" customHeight="1">
      <c r="A604" s="10"/>
      <c r="B604" s="10"/>
      <c r="C604" s="10"/>
      <c r="D604" s="10"/>
    </row>
    <row r="605" spans="1:4" ht="14.25" customHeight="1">
      <c r="A605" s="10"/>
      <c r="B605" s="10"/>
      <c r="C605" s="10"/>
      <c r="D605" s="10"/>
    </row>
    <row r="606" spans="1:4" ht="14.25" customHeight="1">
      <c r="A606" s="10"/>
      <c r="B606" s="10"/>
      <c r="C606" s="10"/>
      <c r="D606" s="10"/>
    </row>
    <row r="607" spans="1:4" ht="14.25" customHeight="1">
      <c r="A607" s="10"/>
      <c r="B607" s="10"/>
      <c r="C607" s="10"/>
      <c r="D607" s="10"/>
    </row>
    <row r="608" spans="1:4" ht="14.25" customHeight="1">
      <c r="A608" s="10"/>
      <c r="B608" s="10"/>
      <c r="C608" s="10"/>
      <c r="D608" s="10"/>
    </row>
    <row r="609" spans="1:4" ht="14.25" customHeight="1">
      <c r="A609" s="10"/>
      <c r="B609" s="10"/>
      <c r="C609" s="10"/>
      <c r="D609" s="10"/>
    </row>
    <row r="610" spans="1:4" ht="14.25" customHeight="1">
      <c r="A610" s="10"/>
      <c r="B610" s="10"/>
      <c r="C610" s="10"/>
      <c r="D610" s="10"/>
    </row>
    <row r="611" spans="1:4" ht="14.25" customHeight="1">
      <c r="A611" s="10"/>
      <c r="B611" s="10"/>
      <c r="C611" s="10"/>
      <c r="D611" s="10"/>
    </row>
    <row r="612" spans="1:4" ht="14.25" customHeight="1">
      <c r="A612" s="10"/>
      <c r="B612" s="10"/>
      <c r="C612" s="10"/>
      <c r="D612" s="10"/>
    </row>
    <row r="613" spans="1:4" ht="14.25" customHeight="1">
      <c r="A613" s="10"/>
      <c r="B613" s="10"/>
      <c r="C613" s="10"/>
      <c r="D613" s="10"/>
    </row>
    <row r="614" spans="1:4" ht="14.25" customHeight="1">
      <c r="A614" s="10"/>
      <c r="B614" s="10"/>
      <c r="C614" s="10"/>
      <c r="D614" s="10"/>
    </row>
    <row r="615" spans="1:4" ht="14.25" customHeight="1">
      <c r="A615" s="10"/>
      <c r="B615" s="10"/>
      <c r="C615" s="10"/>
      <c r="D615" s="10"/>
    </row>
    <row r="616" spans="1:4" ht="14.25" customHeight="1">
      <c r="A616" s="10"/>
      <c r="B616" s="10"/>
      <c r="C616" s="10"/>
      <c r="D616" s="10"/>
    </row>
    <row r="617" spans="1:4" ht="14.25" customHeight="1">
      <c r="A617" s="10"/>
      <c r="B617" s="10"/>
      <c r="C617" s="10"/>
      <c r="D617" s="10"/>
    </row>
    <row r="618" spans="1:4" ht="14.25" customHeight="1">
      <c r="A618" s="10"/>
      <c r="B618" s="10"/>
      <c r="C618" s="10"/>
      <c r="D618" s="10"/>
    </row>
    <row r="619" spans="1:4" ht="14.25" customHeight="1">
      <c r="A619" s="10"/>
      <c r="B619" s="10"/>
      <c r="C619" s="10"/>
      <c r="D619" s="10"/>
    </row>
    <row r="620" spans="1:4" ht="14.25" customHeight="1">
      <c r="A620" s="10"/>
      <c r="B620" s="10"/>
      <c r="C620" s="10"/>
      <c r="D620" s="10"/>
    </row>
    <row r="621" spans="1:4" ht="14.25" customHeight="1">
      <c r="A621" s="10"/>
      <c r="B621" s="10"/>
      <c r="C621" s="10"/>
      <c r="D621" s="10"/>
    </row>
    <row r="622" spans="1:4" ht="14.25" customHeight="1">
      <c r="A622" s="10"/>
      <c r="B622" s="10"/>
      <c r="C622" s="10"/>
      <c r="D622" s="10"/>
    </row>
    <row r="623" spans="1:4" ht="14.25" customHeight="1">
      <c r="A623" s="10"/>
      <c r="B623" s="10"/>
      <c r="C623" s="10"/>
      <c r="D623" s="10"/>
    </row>
    <row r="624" spans="1:4" ht="14.25" customHeight="1">
      <c r="A624" s="10"/>
      <c r="B624" s="10"/>
      <c r="C624" s="10"/>
      <c r="D624" s="10"/>
    </row>
    <row r="625" spans="1:4" ht="14.25" customHeight="1">
      <c r="A625" s="10"/>
      <c r="B625" s="10"/>
      <c r="C625" s="10"/>
      <c r="D625" s="10"/>
    </row>
    <row r="626" spans="1:4" ht="14.25" customHeight="1">
      <c r="A626" s="10"/>
      <c r="B626" s="10"/>
      <c r="C626" s="10"/>
      <c r="D626" s="10"/>
    </row>
    <row r="627" spans="1:4" ht="14.25" customHeight="1">
      <c r="A627" s="10"/>
      <c r="B627" s="10"/>
      <c r="C627" s="10"/>
      <c r="D627" s="10"/>
    </row>
    <row r="628" spans="1:4" ht="14.25" customHeight="1">
      <c r="A628" s="10"/>
      <c r="B628" s="10"/>
      <c r="C628" s="10"/>
      <c r="D628" s="10"/>
    </row>
    <row r="629" spans="1:4" ht="14.25" customHeight="1">
      <c r="A629" s="10"/>
      <c r="B629" s="10"/>
      <c r="C629" s="10"/>
      <c r="D629" s="10"/>
    </row>
    <row r="630" spans="1:4" ht="14.25" customHeight="1">
      <c r="A630" s="10"/>
      <c r="B630" s="10"/>
      <c r="C630" s="10"/>
      <c r="D630" s="10"/>
    </row>
    <row r="631" spans="1:4" ht="14.25" customHeight="1">
      <c r="A631" s="10"/>
      <c r="B631" s="10"/>
      <c r="C631" s="10"/>
      <c r="D631" s="10"/>
    </row>
    <row r="632" spans="1:4" ht="14.25" customHeight="1">
      <c r="A632" s="10"/>
      <c r="B632" s="10"/>
      <c r="C632" s="10"/>
      <c r="D632" s="10"/>
    </row>
    <row r="633" spans="1:4" ht="14.25" customHeight="1">
      <c r="A633" s="10"/>
      <c r="B633" s="10"/>
      <c r="C633" s="10"/>
      <c r="D633" s="10"/>
    </row>
    <row r="634" spans="1:4" ht="14.25" customHeight="1">
      <c r="A634" s="10"/>
      <c r="B634" s="10"/>
      <c r="C634" s="10"/>
      <c r="D634" s="10"/>
    </row>
    <row r="635" spans="1:4" ht="14.25" customHeight="1">
      <c r="A635" s="10"/>
      <c r="B635" s="10"/>
      <c r="C635" s="10"/>
      <c r="D635" s="10"/>
    </row>
    <row r="636" spans="1:4" ht="14.25" customHeight="1">
      <c r="A636" s="10"/>
      <c r="B636" s="10"/>
      <c r="C636" s="10"/>
      <c r="D636" s="10"/>
    </row>
    <row r="637" spans="1:4" ht="14.25" customHeight="1">
      <c r="A637" s="10"/>
      <c r="B637" s="10"/>
      <c r="C637" s="10"/>
      <c r="D637" s="10"/>
    </row>
    <row r="638" spans="1:4" ht="14.25" customHeight="1">
      <c r="A638" s="10"/>
      <c r="B638" s="10"/>
      <c r="C638" s="10"/>
      <c r="D638" s="10"/>
    </row>
    <row r="639" spans="1:4" ht="14.25" customHeight="1">
      <c r="A639" s="10"/>
      <c r="B639" s="10"/>
      <c r="C639" s="10"/>
      <c r="D639" s="10"/>
    </row>
    <row r="640" spans="1:4" ht="14.25" customHeight="1">
      <c r="A640" s="10"/>
      <c r="B640" s="10"/>
      <c r="C640" s="10"/>
      <c r="D640" s="10"/>
    </row>
    <row r="641" spans="1:4" ht="14.25" customHeight="1">
      <c r="A641" s="10"/>
      <c r="B641" s="10"/>
      <c r="C641" s="10"/>
      <c r="D641" s="10"/>
    </row>
    <row r="642" spans="1:4" ht="14.25" customHeight="1">
      <c r="A642" s="10"/>
      <c r="B642" s="10"/>
      <c r="C642" s="10"/>
      <c r="D642" s="10"/>
    </row>
    <row r="643" spans="1:4" ht="14.25" customHeight="1">
      <c r="A643" s="10"/>
      <c r="B643" s="10"/>
      <c r="C643" s="10"/>
      <c r="D643" s="10"/>
    </row>
    <row r="644" spans="1:4" ht="14.25" customHeight="1">
      <c r="A644" s="10"/>
      <c r="B644" s="10"/>
      <c r="C644" s="10"/>
      <c r="D644" s="10"/>
    </row>
    <row r="645" spans="1:4" ht="14.25" customHeight="1">
      <c r="A645" s="10"/>
      <c r="B645" s="10"/>
      <c r="C645" s="10"/>
      <c r="D645" s="10"/>
    </row>
    <row r="646" spans="1:4" ht="14.25" customHeight="1">
      <c r="A646" s="10"/>
      <c r="B646" s="10"/>
      <c r="C646" s="10"/>
      <c r="D646" s="10"/>
    </row>
    <row r="647" spans="1:4" ht="14.25" customHeight="1">
      <c r="A647" s="10"/>
      <c r="B647" s="10"/>
      <c r="C647" s="10"/>
      <c r="D647" s="10"/>
    </row>
    <row r="648" spans="1:4" ht="14.25" customHeight="1">
      <c r="A648" s="10"/>
      <c r="B648" s="10"/>
      <c r="C648" s="10"/>
      <c r="D648" s="10"/>
    </row>
    <row r="649" spans="1:4" ht="14.25" customHeight="1">
      <c r="A649" s="10"/>
      <c r="B649" s="10"/>
      <c r="C649" s="10"/>
      <c r="D649" s="10"/>
    </row>
    <row r="650" spans="1:4" ht="14.25" customHeight="1">
      <c r="A650" s="10"/>
      <c r="B650" s="10"/>
      <c r="C650" s="10"/>
      <c r="D650" s="10"/>
    </row>
    <row r="651" spans="1:4" ht="14.25" customHeight="1">
      <c r="A651" s="10"/>
      <c r="B651" s="10"/>
      <c r="C651" s="10"/>
      <c r="D651" s="10"/>
    </row>
    <row r="652" spans="1:4" ht="14.25" customHeight="1">
      <c r="A652" s="10"/>
      <c r="B652" s="10"/>
      <c r="C652" s="10"/>
      <c r="D652" s="10"/>
    </row>
    <row r="653" spans="1:4" ht="14.25" customHeight="1">
      <c r="A653" s="10"/>
      <c r="B653" s="10"/>
      <c r="C653" s="10"/>
      <c r="D653" s="10"/>
    </row>
    <row r="654" spans="1:4" ht="14.25" customHeight="1">
      <c r="A654" s="10"/>
      <c r="B654" s="10"/>
      <c r="C654" s="10"/>
      <c r="D654" s="10"/>
    </row>
    <row r="655" spans="1:4" ht="14.25" customHeight="1">
      <c r="A655" s="10"/>
      <c r="B655" s="10"/>
      <c r="C655" s="10"/>
      <c r="D655" s="10"/>
    </row>
    <row r="656" spans="1:4" ht="14.25" customHeight="1">
      <c r="A656" s="10"/>
      <c r="B656" s="10"/>
      <c r="C656" s="10"/>
      <c r="D656" s="10"/>
    </row>
    <row r="657" spans="1:4" ht="14.25" customHeight="1">
      <c r="A657" s="10"/>
      <c r="B657" s="10"/>
      <c r="C657" s="10"/>
      <c r="D657" s="10"/>
    </row>
    <row r="658" spans="1:4" ht="14.25" customHeight="1">
      <c r="A658" s="10"/>
      <c r="B658" s="10"/>
      <c r="C658" s="10"/>
      <c r="D658" s="10"/>
    </row>
    <row r="659" spans="1:4" ht="14.25" customHeight="1">
      <c r="A659" s="10"/>
      <c r="B659" s="10"/>
      <c r="C659" s="10"/>
      <c r="D659" s="10"/>
    </row>
    <row r="660" spans="1:4" ht="14.25" customHeight="1">
      <c r="A660" s="10"/>
      <c r="B660" s="10"/>
      <c r="C660" s="10"/>
      <c r="D660" s="10"/>
    </row>
    <row r="661" spans="1:4" ht="14.25" customHeight="1">
      <c r="A661" s="10"/>
      <c r="B661" s="10"/>
      <c r="C661" s="10"/>
      <c r="D661" s="10"/>
    </row>
    <row r="662" spans="1:4" ht="14.25" customHeight="1">
      <c r="A662" s="10"/>
      <c r="B662" s="10"/>
      <c r="C662" s="10"/>
      <c r="D662" s="10"/>
    </row>
    <row r="663" spans="1:4" ht="14.25" customHeight="1">
      <c r="A663" s="10"/>
      <c r="B663" s="10"/>
      <c r="C663" s="10"/>
      <c r="D663" s="10"/>
    </row>
    <row r="664" spans="1:4" ht="14.25" customHeight="1">
      <c r="A664" s="10"/>
      <c r="B664" s="10"/>
      <c r="C664" s="10"/>
      <c r="D664" s="10"/>
    </row>
    <row r="665" spans="1:4" ht="14.25" customHeight="1">
      <c r="A665" s="10"/>
      <c r="B665" s="10"/>
      <c r="C665" s="10"/>
      <c r="D665" s="10"/>
    </row>
    <row r="666" spans="1:4" ht="14.25" customHeight="1">
      <c r="A666" s="10"/>
      <c r="B666" s="10"/>
      <c r="C666" s="10"/>
      <c r="D666" s="10"/>
    </row>
    <row r="667" spans="1:4" ht="14.25" customHeight="1">
      <c r="A667" s="10"/>
      <c r="B667" s="10"/>
      <c r="C667" s="10"/>
      <c r="D667" s="10"/>
    </row>
    <row r="668" spans="1:4" ht="14.25" customHeight="1">
      <c r="A668" s="10"/>
      <c r="B668" s="10"/>
      <c r="C668" s="10"/>
      <c r="D668" s="10"/>
    </row>
    <row r="669" spans="1:4" ht="14.25" customHeight="1">
      <c r="A669" s="10"/>
      <c r="B669" s="10"/>
      <c r="C669" s="10"/>
      <c r="D669" s="10"/>
    </row>
    <row r="670" spans="1:4" ht="14.25" customHeight="1">
      <c r="A670" s="10"/>
      <c r="B670" s="10"/>
      <c r="C670" s="10"/>
      <c r="D670" s="10"/>
    </row>
    <row r="671" spans="1:4" ht="14.25" customHeight="1">
      <c r="A671" s="10"/>
      <c r="B671" s="10"/>
      <c r="C671" s="10"/>
      <c r="D671" s="10"/>
    </row>
    <row r="672" spans="1:4" ht="14.25" customHeight="1">
      <c r="A672" s="10"/>
      <c r="B672" s="10"/>
      <c r="C672" s="10"/>
      <c r="D672" s="10"/>
    </row>
    <row r="673" spans="1:4" ht="14.25" customHeight="1">
      <c r="A673" s="10"/>
      <c r="B673" s="10"/>
      <c r="C673" s="10"/>
      <c r="D673" s="10"/>
    </row>
    <row r="674" spans="1:4" ht="14.25" customHeight="1">
      <c r="A674" s="10"/>
      <c r="B674" s="10"/>
      <c r="C674" s="10"/>
      <c r="D674" s="10"/>
    </row>
    <row r="675" spans="1:4" ht="14.25" customHeight="1">
      <c r="A675" s="10"/>
      <c r="B675" s="10"/>
      <c r="C675" s="10"/>
      <c r="D675" s="10"/>
    </row>
    <row r="676" spans="1:4" ht="14.25" customHeight="1">
      <c r="A676" s="10"/>
      <c r="B676" s="10"/>
      <c r="C676" s="10"/>
      <c r="D676" s="10"/>
    </row>
    <row r="677" spans="1:4" ht="14.25" customHeight="1">
      <c r="A677" s="10"/>
      <c r="B677" s="10"/>
      <c r="C677" s="10"/>
      <c r="D677" s="10"/>
    </row>
    <row r="678" spans="1:4" ht="14.25" customHeight="1">
      <c r="A678" s="10"/>
      <c r="B678" s="10"/>
      <c r="C678" s="10"/>
      <c r="D678" s="10"/>
    </row>
    <row r="679" spans="1:4" ht="14.25" customHeight="1">
      <c r="A679" s="10"/>
      <c r="B679" s="10"/>
      <c r="C679" s="10"/>
      <c r="D679" s="10"/>
    </row>
    <row r="680" spans="1:4" ht="14.25" customHeight="1">
      <c r="A680" s="10"/>
      <c r="B680" s="10"/>
      <c r="C680" s="10"/>
      <c r="D680" s="10"/>
    </row>
    <row r="681" spans="1:4" ht="14.25" customHeight="1">
      <c r="A681" s="10"/>
      <c r="B681" s="10"/>
      <c r="C681" s="10"/>
      <c r="D681" s="10"/>
    </row>
    <row r="682" spans="1:4" ht="14.25" customHeight="1">
      <c r="A682" s="10"/>
      <c r="B682" s="10"/>
      <c r="C682" s="10"/>
      <c r="D682" s="10"/>
    </row>
    <row r="683" spans="1:4" ht="14.25" customHeight="1">
      <c r="A683" s="10"/>
      <c r="B683" s="10"/>
      <c r="C683" s="10"/>
      <c r="D683" s="10"/>
    </row>
    <row r="684" spans="1:4" ht="14.25" customHeight="1">
      <c r="A684" s="10"/>
      <c r="B684" s="10"/>
      <c r="C684" s="10"/>
      <c r="D684" s="10"/>
    </row>
    <row r="685" spans="1:4" ht="14.25" customHeight="1">
      <c r="A685" s="10"/>
      <c r="B685" s="10"/>
      <c r="C685" s="10"/>
      <c r="D685" s="10"/>
    </row>
    <row r="686" spans="1:4" ht="14.25" customHeight="1">
      <c r="A686" s="10"/>
      <c r="B686" s="10"/>
      <c r="C686" s="10"/>
      <c r="D686" s="10"/>
    </row>
    <row r="687" spans="1:4" ht="14.25" customHeight="1">
      <c r="A687" s="10"/>
      <c r="B687" s="10"/>
      <c r="C687" s="10"/>
      <c r="D687" s="10"/>
    </row>
    <row r="688" spans="1:4" ht="14.25" customHeight="1">
      <c r="A688" s="10"/>
      <c r="B688" s="10"/>
      <c r="C688" s="10"/>
      <c r="D688" s="10"/>
    </row>
    <row r="689" spans="1:4" ht="14.25" customHeight="1">
      <c r="A689" s="10"/>
      <c r="B689" s="10"/>
      <c r="C689" s="10"/>
      <c r="D689" s="10"/>
    </row>
    <row r="690" spans="1:4" ht="14.25" customHeight="1">
      <c r="A690" s="10"/>
      <c r="B690" s="10"/>
      <c r="C690" s="10"/>
      <c r="D690" s="10"/>
    </row>
    <row r="691" spans="1:4" ht="14.25" customHeight="1">
      <c r="A691" s="10"/>
      <c r="B691" s="10"/>
      <c r="C691" s="10"/>
      <c r="D691" s="10"/>
    </row>
    <row r="692" spans="1:4" ht="14.25" customHeight="1">
      <c r="A692" s="10"/>
      <c r="B692" s="10"/>
      <c r="C692" s="10"/>
      <c r="D692" s="10"/>
    </row>
    <row r="693" spans="1:4" ht="14.25" customHeight="1">
      <c r="A693" s="10"/>
      <c r="B693" s="10"/>
      <c r="C693" s="10"/>
      <c r="D693" s="10"/>
    </row>
    <row r="694" spans="1:4" ht="14.25" customHeight="1">
      <c r="A694" s="10"/>
      <c r="B694" s="10"/>
      <c r="C694" s="10"/>
      <c r="D694" s="10"/>
    </row>
    <row r="695" spans="1:4" ht="14.25" customHeight="1">
      <c r="A695" s="10"/>
      <c r="B695" s="10"/>
      <c r="C695" s="10"/>
      <c r="D695" s="10"/>
    </row>
    <row r="696" spans="1:4" ht="14.25" customHeight="1">
      <c r="A696" s="10"/>
      <c r="B696" s="10"/>
      <c r="C696" s="10"/>
      <c r="D696" s="10"/>
    </row>
    <row r="697" spans="1:4" ht="14.25" customHeight="1">
      <c r="A697" s="10"/>
      <c r="B697" s="10"/>
      <c r="C697" s="10"/>
      <c r="D697" s="10"/>
    </row>
    <row r="698" spans="1:4" ht="14.25" customHeight="1">
      <c r="A698" s="10"/>
      <c r="B698" s="10"/>
      <c r="C698" s="10"/>
      <c r="D698" s="10"/>
    </row>
    <row r="699" spans="1:4" ht="14.25" customHeight="1">
      <c r="A699" s="10"/>
      <c r="B699" s="10"/>
      <c r="C699" s="10"/>
      <c r="D699" s="10"/>
    </row>
    <row r="700" spans="1:4" ht="14.25" customHeight="1">
      <c r="A700" s="10"/>
      <c r="B700" s="10"/>
      <c r="C700" s="10"/>
      <c r="D700" s="10"/>
    </row>
    <row r="701" spans="1:4" ht="14.25" customHeight="1">
      <c r="A701" s="10"/>
      <c r="B701" s="10"/>
      <c r="C701" s="10"/>
      <c r="D701" s="10"/>
    </row>
    <row r="702" spans="1:4" ht="14.25" customHeight="1">
      <c r="A702" s="10"/>
      <c r="B702" s="10"/>
      <c r="C702" s="10"/>
      <c r="D702" s="10"/>
    </row>
    <row r="703" spans="1:4" ht="14.25" customHeight="1">
      <c r="A703" s="10"/>
      <c r="B703" s="10"/>
      <c r="C703" s="10"/>
      <c r="D703" s="10"/>
    </row>
    <row r="704" spans="1:4" ht="14.25" customHeight="1">
      <c r="A704" s="10"/>
      <c r="B704" s="10"/>
      <c r="C704" s="10"/>
      <c r="D704" s="10"/>
    </row>
    <row r="705" spans="1:4" ht="14.25" customHeight="1">
      <c r="A705" s="10"/>
      <c r="B705" s="10"/>
      <c r="C705" s="10"/>
      <c r="D705" s="10"/>
    </row>
    <row r="706" spans="1:4" ht="14.25" customHeight="1">
      <c r="A706" s="10"/>
      <c r="B706" s="10"/>
      <c r="C706" s="10"/>
      <c r="D706" s="10"/>
    </row>
    <row r="707" spans="1:4" ht="14.25" customHeight="1">
      <c r="A707" s="10"/>
      <c r="B707" s="10"/>
      <c r="C707" s="10"/>
      <c r="D707" s="10"/>
    </row>
    <row r="708" spans="1:4" ht="14.25" customHeight="1">
      <c r="A708" s="10"/>
      <c r="B708" s="10"/>
      <c r="C708" s="10"/>
      <c r="D708" s="10"/>
    </row>
    <row r="709" spans="1:4" ht="14.25" customHeight="1">
      <c r="A709" s="10"/>
      <c r="B709" s="10"/>
      <c r="C709" s="10"/>
      <c r="D709" s="10"/>
    </row>
    <row r="710" spans="1:4" ht="14.25" customHeight="1">
      <c r="A710" s="10"/>
      <c r="B710" s="10"/>
      <c r="C710" s="10"/>
      <c r="D710" s="10"/>
    </row>
    <row r="711" spans="1:4" ht="14.25" customHeight="1">
      <c r="A711" s="10"/>
      <c r="B711" s="10"/>
      <c r="C711" s="10"/>
      <c r="D711" s="10"/>
    </row>
    <row r="712" spans="1:4" ht="14.25" customHeight="1">
      <c r="A712" s="10"/>
      <c r="B712" s="10"/>
      <c r="C712" s="10"/>
      <c r="D712" s="10"/>
    </row>
    <row r="713" spans="1:4" ht="14.25" customHeight="1">
      <c r="A713" s="10"/>
      <c r="B713" s="10"/>
      <c r="C713" s="10"/>
      <c r="D713" s="10"/>
    </row>
    <row r="714" spans="1:4" ht="14.25" customHeight="1">
      <c r="A714" s="10"/>
      <c r="B714" s="10"/>
      <c r="C714" s="10"/>
      <c r="D714" s="10"/>
    </row>
    <row r="715" spans="1:4" ht="14.25" customHeight="1">
      <c r="A715" s="10"/>
      <c r="B715" s="10"/>
      <c r="C715" s="10"/>
      <c r="D715" s="10"/>
    </row>
    <row r="716" spans="1:4" ht="14.25" customHeight="1">
      <c r="A716" s="10"/>
      <c r="B716" s="10"/>
      <c r="C716" s="10"/>
      <c r="D716" s="10"/>
    </row>
    <row r="717" spans="1:4" ht="14.25" customHeight="1">
      <c r="A717" s="10"/>
      <c r="B717" s="10"/>
      <c r="C717" s="10"/>
      <c r="D717" s="10"/>
    </row>
    <row r="718" spans="1:4" ht="14.25" customHeight="1">
      <c r="A718" s="10"/>
      <c r="B718" s="10"/>
      <c r="C718" s="10"/>
      <c r="D718" s="10"/>
    </row>
    <row r="719" spans="1:4" ht="14.25" customHeight="1">
      <c r="A719" s="10"/>
      <c r="B719" s="10"/>
      <c r="C719" s="10"/>
      <c r="D719" s="10"/>
    </row>
    <row r="720" spans="1:4" ht="14.25" customHeight="1">
      <c r="A720" s="10"/>
      <c r="B720" s="10"/>
      <c r="C720" s="10"/>
      <c r="D720" s="10"/>
    </row>
    <row r="721" spans="1:4" ht="14.25" customHeight="1">
      <c r="A721" s="10"/>
      <c r="B721" s="10"/>
      <c r="C721" s="10"/>
      <c r="D721" s="10"/>
    </row>
    <row r="722" spans="1:4" ht="14.25" customHeight="1">
      <c r="A722" s="10"/>
      <c r="B722" s="10"/>
      <c r="C722" s="10"/>
      <c r="D722" s="10"/>
    </row>
    <row r="723" spans="1:4" ht="14.25" customHeight="1">
      <c r="A723" s="10"/>
      <c r="B723" s="10"/>
      <c r="C723" s="10"/>
      <c r="D723" s="10"/>
    </row>
    <row r="724" spans="1:4" ht="14.25" customHeight="1">
      <c r="A724" s="10"/>
      <c r="B724" s="10"/>
      <c r="C724" s="10"/>
      <c r="D724" s="10"/>
    </row>
    <row r="725" spans="1:4" ht="14.25" customHeight="1">
      <c r="A725" s="10"/>
      <c r="B725" s="10"/>
      <c r="C725" s="10"/>
      <c r="D725" s="10"/>
    </row>
    <row r="726" spans="1:4" ht="14.25" customHeight="1">
      <c r="A726" s="10"/>
      <c r="B726" s="10"/>
      <c r="C726" s="10"/>
      <c r="D726" s="10"/>
    </row>
    <row r="727" spans="1:4" ht="14.25" customHeight="1">
      <c r="A727" s="10"/>
      <c r="B727" s="10"/>
      <c r="C727" s="10"/>
      <c r="D727" s="10"/>
    </row>
    <row r="728" spans="1:4" ht="14.25" customHeight="1">
      <c r="A728" s="10"/>
      <c r="B728" s="10"/>
      <c r="C728" s="10"/>
      <c r="D728" s="10"/>
    </row>
    <row r="729" spans="1:4" ht="14.25" customHeight="1">
      <c r="A729" s="10"/>
      <c r="B729" s="10"/>
      <c r="C729" s="10"/>
      <c r="D729" s="10"/>
    </row>
    <row r="730" spans="1:4" ht="14.25" customHeight="1">
      <c r="A730" s="10"/>
      <c r="B730" s="10"/>
      <c r="C730" s="10"/>
      <c r="D730" s="10"/>
    </row>
    <row r="731" spans="1:4" ht="14.25" customHeight="1">
      <c r="A731" s="10"/>
      <c r="B731" s="10"/>
      <c r="C731" s="10"/>
      <c r="D731" s="10"/>
    </row>
    <row r="732" spans="1:4" ht="14.25" customHeight="1">
      <c r="A732" s="10"/>
      <c r="B732" s="10"/>
      <c r="C732" s="10"/>
      <c r="D732" s="10"/>
    </row>
    <row r="733" spans="1:4" ht="14.25" customHeight="1">
      <c r="A733" s="10"/>
      <c r="B733" s="10"/>
      <c r="C733" s="10"/>
      <c r="D733" s="10"/>
    </row>
    <row r="734" spans="1:4" ht="14.25" customHeight="1">
      <c r="A734" s="10"/>
      <c r="B734" s="10"/>
      <c r="C734" s="10"/>
      <c r="D734" s="10"/>
    </row>
    <row r="735" spans="1:4" ht="14.25" customHeight="1">
      <c r="A735" s="10"/>
      <c r="B735" s="10"/>
      <c r="C735" s="10"/>
      <c r="D735" s="10"/>
    </row>
    <row r="736" spans="1:4" ht="14.25" customHeight="1">
      <c r="A736" s="10"/>
      <c r="B736" s="10"/>
      <c r="C736" s="10"/>
      <c r="D736" s="10"/>
    </row>
    <row r="737" spans="1:4" ht="14.25" customHeight="1">
      <c r="A737" s="10"/>
      <c r="B737" s="10"/>
      <c r="C737" s="10"/>
      <c r="D737" s="10"/>
    </row>
    <row r="738" spans="1:4" ht="14.25" customHeight="1">
      <c r="A738" s="10"/>
      <c r="B738" s="10"/>
      <c r="C738" s="10"/>
      <c r="D738" s="10"/>
    </row>
    <row r="739" spans="1:4" ht="14.25" customHeight="1">
      <c r="A739" s="10"/>
      <c r="B739" s="10"/>
      <c r="C739" s="10"/>
      <c r="D739" s="10"/>
    </row>
    <row r="740" spans="1:4" ht="14.25" customHeight="1">
      <c r="A740" s="10"/>
      <c r="B740" s="10"/>
      <c r="C740" s="10"/>
      <c r="D740" s="10"/>
    </row>
    <row r="741" spans="1:4" ht="14.25" customHeight="1">
      <c r="A741" s="10"/>
      <c r="B741" s="10"/>
      <c r="C741" s="10"/>
      <c r="D741" s="10"/>
    </row>
    <row r="742" spans="1:4" ht="14.25" customHeight="1">
      <c r="A742" s="10"/>
      <c r="B742" s="10"/>
      <c r="C742" s="10"/>
      <c r="D742" s="10"/>
    </row>
    <row r="743" spans="1:4" ht="14.25" customHeight="1">
      <c r="A743" s="10"/>
      <c r="B743" s="10"/>
      <c r="C743" s="10"/>
      <c r="D743" s="10"/>
    </row>
    <row r="744" spans="1:4" ht="14.25" customHeight="1">
      <c r="A744" s="10"/>
      <c r="B744" s="10"/>
      <c r="C744" s="10"/>
      <c r="D744" s="10"/>
    </row>
    <row r="745" spans="1:4" ht="14.25" customHeight="1">
      <c r="A745" s="10"/>
      <c r="B745" s="10"/>
      <c r="C745" s="10"/>
      <c r="D745" s="10"/>
    </row>
    <row r="746" spans="1:4" ht="14.25" customHeight="1">
      <c r="A746" s="10"/>
      <c r="B746" s="10"/>
      <c r="C746" s="10"/>
      <c r="D746" s="10"/>
    </row>
    <row r="747" spans="1:4" ht="14.25" customHeight="1">
      <c r="A747" s="10"/>
      <c r="B747" s="10"/>
      <c r="C747" s="10"/>
      <c r="D747" s="10"/>
    </row>
    <row r="748" spans="1:4" ht="14.25" customHeight="1">
      <c r="A748" s="10"/>
      <c r="B748" s="10"/>
      <c r="C748" s="10"/>
      <c r="D748" s="10"/>
    </row>
    <row r="749" spans="1:4" ht="14.25" customHeight="1">
      <c r="A749" s="10"/>
      <c r="B749" s="10"/>
      <c r="C749" s="10"/>
      <c r="D749" s="10"/>
    </row>
    <row r="750" spans="1:4" ht="14.25" customHeight="1">
      <c r="A750" s="10"/>
      <c r="B750" s="10"/>
      <c r="C750" s="10"/>
      <c r="D750" s="10"/>
    </row>
    <row r="751" spans="1:4" ht="14.25" customHeight="1">
      <c r="A751" s="10"/>
      <c r="B751" s="10"/>
      <c r="C751" s="10"/>
      <c r="D751" s="10"/>
    </row>
    <row r="752" spans="1:4" ht="14.25" customHeight="1">
      <c r="A752" s="10"/>
      <c r="B752" s="10"/>
      <c r="C752" s="10"/>
      <c r="D752" s="10"/>
    </row>
    <row r="753" spans="1:4" ht="14.25" customHeight="1">
      <c r="A753" s="10"/>
      <c r="B753" s="10"/>
      <c r="C753" s="10"/>
      <c r="D753" s="10"/>
    </row>
    <row r="754" spans="1:4" ht="14.25" customHeight="1">
      <c r="A754" s="10"/>
      <c r="B754" s="10"/>
      <c r="C754" s="10"/>
      <c r="D754" s="10"/>
    </row>
    <row r="755" spans="1:4" ht="14.25" customHeight="1">
      <c r="A755" s="10"/>
      <c r="B755" s="10"/>
      <c r="C755" s="10"/>
      <c r="D755" s="10"/>
    </row>
    <row r="756" spans="1:4" ht="14.25" customHeight="1">
      <c r="A756" s="10"/>
      <c r="B756" s="10"/>
      <c r="C756" s="10"/>
      <c r="D756" s="10"/>
    </row>
    <row r="757" spans="1:4" ht="14.25" customHeight="1">
      <c r="A757" s="10"/>
      <c r="B757" s="10"/>
      <c r="C757" s="10"/>
      <c r="D757" s="10"/>
    </row>
    <row r="758" spans="1:4" ht="14.25" customHeight="1">
      <c r="A758" s="10"/>
      <c r="B758" s="10"/>
      <c r="C758" s="10"/>
      <c r="D758" s="10"/>
    </row>
    <row r="759" spans="1:4" ht="14.25" customHeight="1">
      <c r="A759" s="10"/>
      <c r="B759" s="10"/>
      <c r="C759" s="10"/>
      <c r="D759" s="10"/>
    </row>
    <row r="760" spans="1:4" ht="14.25" customHeight="1">
      <c r="A760" s="10"/>
      <c r="B760" s="10"/>
      <c r="C760" s="10"/>
      <c r="D760" s="10"/>
    </row>
    <row r="761" spans="1:4" ht="14.25" customHeight="1">
      <c r="A761" s="10"/>
      <c r="B761" s="10"/>
      <c r="C761" s="10"/>
      <c r="D761" s="10"/>
    </row>
    <row r="762" spans="1:4" ht="14.25" customHeight="1">
      <c r="A762" s="10"/>
      <c r="B762" s="10"/>
      <c r="C762" s="10"/>
      <c r="D762" s="10"/>
    </row>
    <row r="763" spans="1:4" ht="14.25" customHeight="1">
      <c r="A763" s="10"/>
      <c r="B763" s="10"/>
      <c r="C763" s="10"/>
      <c r="D763" s="10"/>
    </row>
    <row r="764" spans="1:4" ht="14.25" customHeight="1">
      <c r="A764" s="10"/>
      <c r="B764" s="10"/>
      <c r="C764" s="10"/>
      <c r="D764" s="10"/>
    </row>
    <row r="765" spans="1:4" ht="14.25" customHeight="1">
      <c r="A765" s="10"/>
      <c r="B765" s="10"/>
      <c r="C765" s="10"/>
      <c r="D765" s="10"/>
    </row>
    <row r="766" spans="1:4" ht="14.25" customHeight="1">
      <c r="A766" s="10"/>
      <c r="B766" s="10"/>
      <c r="C766" s="10"/>
      <c r="D766" s="10"/>
    </row>
    <row r="767" spans="1:4" ht="14.25" customHeight="1">
      <c r="A767" s="10"/>
      <c r="B767" s="10"/>
      <c r="C767" s="10"/>
      <c r="D767" s="10"/>
    </row>
    <row r="768" spans="1:4" ht="14.25" customHeight="1">
      <c r="A768" s="10"/>
      <c r="B768" s="10"/>
      <c r="C768" s="10"/>
      <c r="D768" s="10"/>
    </row>
    <row r="769" spans="1:4" ht="14.25" customHeight="1">
      <c r="A769" s="10"/>
      <c r="B769" s="10"/>
      <c r="C769" s="10"/>
      <c r="D769" s="10"/>
    </row>
    <row r="770" spans="1:4" ht="14.25" customHeight="1">
      <c r="A770" s="10"/>
      <c r="B770" s="10"/>
      <c r="C770" s="10"/>
      <c r="D770" s="10"/>
    </row>
    <row r="771" spans="1:4" ht="14.25" customHeight="1">
      <c r="A771" s="10"/>
      <c r="B771" s="10"/>
      <c r="C771" s="10"/>
      <c r="D771" s="10"/>
    </row>
    <row r="772" spans="1:4" ht="14.25" customHeight="1">
      <c r="A772" s="10"/>
      <c r="B772" s="10"/>
      <c r="C772" s="10"/>
      <c r="D772" s="10"/>
    </row>
    <row r="773" spans="1:4" ht="14.25" customHeight="1">
      <c r="A773" s="10"/>
      <c r="B773" s="10"/>
      <c r="C773" s="10"/>
      <c r="D773" s="10"/>
    </row>
    <row r="774" spans="1:4" ht="14.25" customHeight="1">
      <c r="A774" s="10"/>
      <c r="B774" s="10"/>
      <c r="C774" s="10"/>
      <c r="D774" s="10"/>
    </row>
    <row r="775" spans="1:4" ht="14.25" customHeight="1">
      <c r="A775" s="10"/>
      <c r="B775" s="10"/>
      <c r="C775" s="10"/>
      <c r="D775" s="10"/>
    </row>
    <row r="776" spans="1:4" ht="14.25" customHeight="1">
      <c r="A776" s="10"/>
      <c r="B776" s="10"/>
      <c r="C776" s="10"/>
      <c r="D776" s="10"/>
    </row>
    <row r="777" spans="1:4" ht="14.25" customHeight="1">
      <c r="A777" s="10"/>
      <c r="B777" s="10"/>
      <c r="C777" s="10"/>
      <c r="D777" s="10"/>
    </row>
    <row r="778" spans="1:4" ht="14.25" customHeight="1">
      <c r="A778" s="10"/>
      <c r="B778" s="10"/>
      <c r="C778" s="10"/>
      <c r="D778" s="10"/>
    </row>
    <row r="779" spans="1:4" ht="14.25" customHeight="1">
      <c r="A779" s="10"/>
      <c r="B779" s="10"/>
      <c r="C779" s="10"/>
      <c r="D779" s="10"/>
    </row>
    <row r="780" spans="1:4" ht="14.25" customHeight="1">
      <c r="A780" s="10"/>
      <c r="B780" s="10"/>
      <c r="C780" s="10"/>
      <c r="D780" s="10"/>
    </row>
    <row r="781" spans="1:4" ht="14.25" customHeight="1">
      <c r="A781" s="10"/>
      <c r="B781" s="10"/>
      <c r="C781" s="10"/>
      <c r="D781" s="10"/>
    </row>
    <row r="782" spans="1:4" ht="14.25" customHeight="1">
      <c r="A782" s="10"/>
      <c r="B782" s="10"/>
      <c r="C782" s="10"/>
      <c r="D782" s="10"/>
    </row>
    <row r="783" spans="1:4" ht="14.25" customHeight="1">
      <c r="A783" s="10"/>
      <c r="B783" s="10"/>
      <c r="C783" s="10"/>
      <c r="D783" s="10"/>
    </row>
    <row r="784" spans="1:4" ht="14.25" customHeight="1">
      <c r="A784" s="10"/>
      <c r="B784" s="10"/>
      <c r="C784" s="10"/>
      <c r="D784" s="10"/>
    </row>
    <row r="785" spans="1:4" ht="14.25" customHeight="1">
      <c r="A785" s="10"/>
      <c r="B785" s="10"/>
      <c r="C785" s="10"/>
      <c r="D785" s="10"/>
    </row>
    <row r="786" spans="1:4" ht="14.25" customHeight="1">
      <c r="A786" s="10"/>
      <c r="B786" s="10"/>
      <c r="C786" s="10"/>
      <c r="D786" s="10"/>
    </row>
    <row r="787" spans="1:4" ht="14.25" customHeight="1">
      <c r="A787" s="10"/>
      <c r="B787" s="10"/>
      <c r="C787" s="10"/>
      <c r="D787" s="10"/>
    </row>
    <row r="788" spans="1:4" ht="14.25" customHeight="1">
      <c r="A788" s="10"/>
      <c r="B788" s="10"/>
      <c r="C788" s="10"/>
      <c r="D788" s="10"/>
    </row>
    <row r="789" spans="1:4" ht="14.25" customHeight="1">
      <c r="A789" s="10"/>
      <c r="B789" s="10"/>
      <c r="C789" s="10"/>
      <c r="D789" s="10"/>
    </row>
    <row r="790" spans="1:4" ht="14.25" customHeight="1">
      <c r="A790" s="10"/>
      <c r="B790" s="10"/>
      <c r="C790" s="10"/>
      <c r="D790" s="10"/>
    </row>
    <row r="791" spans="1:4" ht="14.25" customHeight="1">
      <c r="A791" s="10"/>
      <c r="B791" s="10"/>
      <c r="C791" s="10"/>
      <c r="D791" s="10"/>
    </row>
    <row r="792" spans="1:4" ht="14.25" customHeight="1">
      <c r="A792" s="10"/>
      <c r="B792" s="10"/>
      <c r="C792" s="10"/>
      <c r="D792" s="10"/>
    </row>
    <row r="793" spans="1:4" ht="14.25" customHeight="1">
      <c r="A793" s="10"/>
      <c r="B793" s="10"/>
      <c r="C793" s="10"/>
      <c r="D793" s="10"/>
    </row>
    <row r="794" spans="1:4" ht="14.25" customHeight="1">
      <c r="A794" s="10"/>
      <c r="B794" s="10"/>
      <c r="C794" s="10"/>
      <c r="D794" s="10"/>
    </row>
    <row r="795" spans="1:4" ht="14.25" customHeight="1">
      <c r="A795" s="10"/>
      <c r="B795" s="10"/>
      <c r="C795" s="10"/>
      <c r="D795" s="10"/>
    </row>
    <row r="796" spans="1:4" ht="14.25" customHeight="1">
      <c r="A796" s="10"/>
      <c r="B796" s="10"/>
      <c r="C796" s="10"/>
      <c r="D796" s="10"/>
    </row>
    <row r="797" spans="1:4" ht="14.25" customHeight="1">
      <c r="A797" s="10"/>
      <c r="B797" s="10"/>
      <c r="C797" s="10"/>
      <c r="D797" s="10"/>
    </row>
    <row r="798" spans="1:4" ht="14.25" customHeight="1">
      <c r="A798" s="10"/>
      <c r="B798" s="10"/>
      <c r="C798" s="10"/>
      <c r="D798" s="10"/>
    </row>
    <row r="799" spans="1:4" ht="14.25" customHeight="1">
      <c r="A799" s="10"/>
      <c r="B799" s="10"/>
      <c r="C799" s="10"/>
      <c r="D799" s="10"/>
    </row>
    <row r="800" spans="1:4" ht="14.25" customHeight="1">
      <c r="A800" s="10"/>
      <c r="B800" s="10"/>
      <c r="C800" s="10"/>
      <c r="D800" s="10"/>
    </row>
    <row r="801" spans="1:4" ht="14.25" customHeight="1">
      <c r="A801" s="10"/>
      <c r="B801" s="10"/>
      <c r="C801" s="10"/>
      <c r="D801" s="10"/>
    </row>
    <row r="802" spans="1:4" ht="14.25" customHeight="1">
      <c r="A802" s="10"/>
      <c r="B802" s="10"/>
      <c r="C802" s="10"/>
      <c r="D802" s="10"/>
    </row>
    <row r="803" spans="1:4" ht="14.25" customHeight="1">
      <c r="A803" s="10"/>
      <c r="B803" s="10"/>
      <c r="C803" s="10"/>
      <c r="D803" s="10"/>
    </row>
    <row r="804" spans="1:4" ht="14.25" customHeight="1">
      <c r="A804" s="10"/>
      <c r="B804" s="10"/>
      <c r="C804" s="10"/>
      <c r="D804" s="10"/>
    </row>
    <row r="805" spans="1:4" ht="14.25" customHeight="1">
      <c r="A805" s="10"/>
      <c r="B805" s="10"/>
      <c r="C805" s="10"/>
      <c r="D805" s="10"/>
    </row>
    <row r="806" spans="1:4" ht="14.25" customHeight="1">
      <c r="A806" s="10"/>
      <c r="B806" s="10"/>
      <c r="C806" s="10"/>
      <c r="D806" s="10"/>
    </row>
    <row r="807" spans="1:4" ht="14.25" customHeight="1">
      <c r="A807" s="10"/>
      <c r="B807" s="10"/>
      <c r="C807" s="10"/>
      <c r="D807" s="10"/>
    </row>
    <row r="808" spans="1:4" ht="14.25" customHeight="1">
      <c r="A808" s="10"/>
      <c r="B808" s="10"/>
      <c r="C808" s="10"/>
      <c r="D808" s="10"/>
    </row>
    <row r="809" spans="1:4" ht="14.25" customHeight="1">
      <c r="A809" s="10"/>
      <c r="B809" s="10"/>
      <c r="C809" s="10"/>
      <c r="D809" s="10"/>
    </row>
    <row r="810" spans="1:4" ht="14.25" customHeight="1">
      <c r="A810" s="10"/>
      <c r="B810" s="10"/>
      <c r="C810" s="10"/>
      <c r="D810" s="10"/>
    </row>
    <row r="811" spans="1:4" ht="14.25" customHeight="1">
      <c r="A811" s="10"/>
      <c r="B811" s="10"/>
      <c r="C811" s="10"/>
      <c r="D811" s="10"/>
    </row>
    <row r="812" spans="1:4" ht="14.25" customHeight="1">
      <c r="A812" s="10"/>
      <c r="B812" s="10"/>
      <c r="C812" s="10"/>
      <c r="D812" s="10"/>
    </row>
    <row r="813" spans="1:4" ht="14.25" customHeight="1">
      <c r="A813" s="10"/>
      <c r="B813" s="10"/>
      <c r="C813" s="10"/>
      <c r="D813" s="10"/>
    </row>
    <row r="814" spans="1:4" ht="14.25" customHeight="1">
      <c r="A814" s="10"/>
      <c r="B814" s="10"/>
      <c r="C814" s="10"/>
      <c r="D814" s="10"/>
    </row>
    <row r="815" spans="1:4" ht="14.25" customHeight="1">
      <c r="A815" s="10"/>
      <c r="B815" s="10"/>
      <c r="C815" s="10"/>
      <c r="D815" s="10"/>
    </row>
    <row r="816" spans="1:4" ht="14.25" customHeight="1">
      <c r="A816" s="10"/>
      <c r="B816" s="10"/>
      <c r="C816" s="10"/>
      <c r="D816" s="10"/>
    </row>
    <row r="817" spans="1:4" ht="14.25" customHeight="1">
      <c r="A817" s="10"/>
      <c r="B817" s="10"/>
      <c r="C817" s="10"/>
      <c r="D817" s="10"/>
    </row>
    <row r="818" spans="1:4" ht="14.25" customHeight="1">
      <c r="A818" s="10"/>
      <c r="B818" s="10"/>
      <c r="C818" s="10"/>
      <c r="D818" s="10"/>
    </row>
    <row r="819" spans="1:4" ht="14.25" customHeight="1">
      <c r="A819" s="10"/>
      <c r="B819" s="10"/>
      <c r="C819" s="10"/>
      <c r="D819" s="10"/>
    </row>
    <row r="820" spans="1:4" ht="14.25" customHeight="1">
      <c r="A820" s="10"/>
      <c r="B820" s="10"/>
      <c r="C820" s="10"/>
      <c r="D820" s="10"/>
    </row>
    <row r="821" spans="1:4" ht="14.25" customHeight="1">
      <c r="A821" s="10"/>
      <c r="B821" s="10"/>
      <c r="C821" s="10"/>
      <c r="D821" s="10"/>
    </row>
    <row r="822" spans="1:4" ht="14.25" customHeight="1">
      <c r="A822" s="10"/>
      <c r="B822" s="10"/>
      <c r="C822" s="10"/>
      <c r="D822" s="10"/>
    </row>
    <row r="823" spans="1:4" ht="14.25" customHeight="1">
      <c r="A823" s="10"/>
      <c r="B823" s="10"/>
      <c r="C823" s="10"/>
      <c r="D823" s="10"/>
    </row>
    <row r="824" spans="1:4" ht="14.25" customHeight="1">
      <c r="A824" s="10"/>
      <c r="B824" s="10"/>
      <c r="C824" s="10"/>
      <c r="D824" s="10"/>
    </row>
    <row r="825" spans="1:4" ht="14.25" customHeight="1">
      <c r="A825" s="10"/>
      <c r="B825" s="10"/>
      <c r="C825" s="10"/>
      <c r="D825" s="10"/>
    </row>
    <row r="826" spans="1:4" ht="14.25" customHeight="1">
      <c r="A826" s="10"/>
      <c r="B826" s="10"/>
      <c r="C826" s="10"/>
      <c r="D826" s="10"/>
    </row>
    <row r="827" spans="1:4" ht="14.25" customHeight="1">
      <c r="A827" s="10"/>
      <c r="B827" s="10"/>
      <c r="C827" s="10"/>
      <c r="D827" s="10"/>
    </row>
    <row r="828" spans="1:4" ht="14.25" customHeight="1">
      <c r="A828" s="10"/>
      <c r="B828" s="10"/>
      <c r="C828" s="10"/>
      <c r="D828" s="10"/>
    </row>
    <row r="829" spans="1:4" ht="14.25" customHeight="1">
      <c r="A829" s="10"/>
      <c r="B829" s="10"/>
      <c r="C829" s="10"/>
      <c r="D829" s="10"/>
    </row>
    <row r="830" spans="1:4" ht="14.25" customHeight="1">
      <c r="A830" s="10"/>
      <c r="B830" s="10"/>
      <c r="C830" s="10"/>
      <c r="D830" s="10"/>
    </row>
    <row r="831" spans="1:4" ht="14.25" customHeight="1">
      <c r="A831" s="10"/>
      <c r="B831" s="10"/>
      <c r="C831" s="10"/>
      <c r="D831" s="10"/>
    </row>
    <row r="832" spans="1:4" ht="14.25" customHeight="1">
      <c r="A832" s="10"/>
      <c r="B832" s="10"/>
      <c r="C832" s="10"/>
      <c r="D832" s="10"/>
    </row>
    <row r="833" spans="1:4" ht="14.25" customHeight="1">
      <c r="A833" s="10"/>
      <c r="B833" s="10"/>
      <c r="C833" s="10"/>
      <c r="D833" s="10"/>
    </row>
    <row r="834" spans="1:4" ht="14.25" customHeight="1">
      <c r="A834" s="10"/>
      <c r="B834" s="10"/>
      <c r="C834" s="10"/>
      <c r="D834" s="10"/>
    </row>
    <row r="835" spans="1:4" ht="14.25" customHeight="1">
      <c r="A835" s="10"/>
      <c r="B835" s="10"/>
      <c r="C835" s="10"/>
      <c r="D835" s="10"/>
    </row>
    <row r="836" spans="1:4" ht="14.25" customHeight="1">
      <c r="A836" s="10"/>
      <c r="B836" s="10"/>
      <c r="C836" s="10"/>
      <c r="D836" s="10"/>
    </row>
    <row r="837" spans="1:4" ht="14.25" customHeight="1">
      <c r="A837" s="10"/>
      <c r="B837" s="10"/>
      <c r="C837" s="10"/>
      <c r="D837" s="10"/>
    </row>
    <row r="838" spans="1:4" ht="14.25" customHeight="1">
      <c r="A838" s="10"/>
      <c r="B838" s="10"/>
      <c r="C838" s="10"/>
      <c r="D838" s="10"/>
    </row>
    <row r="839" spans="1:4" ht="14.25" customHeight="1">
      <c r="A839" s="10"/>
      <c r="B839" s="10"/>
      <c r="C839" s="10"/>
      <c r="D839" s="10"/>
    </row>
    <row r="840" spans="1:4" ht="14.25" customHeight="1">
      <c r="A840" s="10"/>
      <c r="B840" s="10"/>
      <c r="C840" s="10"/>
      <c r="D840" s="10"/>
    </row>
    <row r="841" spans="1:4" ht="14.25" customHeight="1">
      <c r="A841" s="10"/>
      <c r="B841" s="10"/>
      <c r="C841" s="10"/>
      <c r="D841" s="10"/>
    </row>
    <row r="842" spans="1:4" ht="14.25" customHeight="1">
      <c r="A842" s="10"/>
      <c r="B842" s="10"/>
      <c r="C842" s="10"/>
      <c r="D842" s="10"/>
    </row>
    <row r="843" spans="1:4" ht="14.25" customHeight="1">
      <c r="A843" s="10"/>
      <c r="B843" s="10"/>
      <c r="C843" s="10"/>
      <c r="D843" s="10"/>
    </row>
    <row r="844" spans="1:4" ht="14.25" customHeight="1">
      <c r="A844" s="10"/>
      <c r="B844" s="10"/>
      <c r="C844" s="10"/>
      <c r="D844" s="10"/>
    </row>
    <row r="845" spans="1:4" ht="14.25" customHeight="1">
      <c r="A845" s="10"/>
      <c r="B845" s="10"/>
      <c r="C845" s="10"/>
      <c r="D845" s="10"/>
    </row>
    <row r="846" spans="1:4" ht="14.25" customHeight="1">
      <c r="A846" s="10"/>
      <c r="B846" s="10"/>
      <c r="C846" s="10"/>
      <c r="D846" s="10"/>
    </row>
    <row r="847" spans="1:4" ht="14.25" customHeight="1">
      <c r="A847" s="10"/>
      <c r="B847" s="10"/>
      <c r="C847" s="10"/>
      <c r="D847" s="10"/>
    </row>
    <row r="848" spans="1:4" ht="14.25" customHeight="1">
      <c r="A848" s="10"/>
      <c r="B848" s="10"/>
      <c r="C848" s="10"/>
      <c r="D848" s="10"/>
    </row>
    <row r="849" spans="1:4" ht="14.25" customHeight="1">
      <c r="A849" s="10"/>
      <c r="B849" s="10"/>
      <c r="C849" s="10"/>
      <c r="D849" s="10"/>
    </row>
    <row r="850" spans="1:4" ht="14.25" customHeight="1">
      <c r="A850" s="10"/>
      <c r="B850" s="10"/>
      <c r="C850" s="10"/>
      <c r="D850" s="10"/>
    </row>
    <row r="851" spans="1:4" ht="14.25" customHeight="1">
      <c r="A851" s="10"/>
      <c r="B851" s="10"/>
      <c r="C851" s="10"/>
      <c r="D851" s="10"/>
    </row>
    <row r="852" spans="1:4" ht="14.25" customHeight="1">
      <c r="A852" s="10"/>
      <c r="B852" s="10"/>
      <c r="C852" s="10"/>
      <c r="D852" s="10"/>
    </row>
    <row r="853" spans="1:4" ht="14.25" customHeight="1">
      <c r="A853" s="10"/>
      <c r="B853" s="10"/>
      <c r="C853" s="10"/>
      <c r="D853" s="10"/>
    </row>
    <row r="854" spans="1:4" ht="14.25" customHeight="1">
      <c r="A854" s="10"/>
      <c r="B854" s="10"/>
      <c r="C854" s="10"/>
      <c r="D854" s="10"/>
    </row>
    <row r="855" spans="1:4" ht="14.25" customHeight="1">
      <c r="A855" s="10"/>
      <c r="B855" s="10"/>
      <c r="C855" s="10"/>
      <c r="D855" s="10"/>
    </row>
    <row r="856" spans="1:4" ht="14.25" customHeight="1">
      <c r="A856" s="10"/>
      <c r="B856" s="10"/>
      <c r="C856" s="10"/>
      <c r="D856" s="10"/>
    </row>
    <row r="857" spans="1:4" ht="14.25" customHeight="1">
      <c r="A857" s="10"/>
      <c r="B857" s="10"/>
      <c r="C857" s="10"/>
      <c r="D857" s="10"/>
    </row>
    <row r="858" spans="1:4" ht="14.25" customHeight="1">
      <c r="A858" s="10"/>
      <c r="B858" s="10"/>
      <c r="C858" s="10"/>
      <c r="D858" s="10"/>
    </row>
    <row r="859" spans="1:4" ht="14.25" customHeight="1">
      <c r="A859" s="10"/>
      <c r="B859" s="10"/>
      <c r="C859" s="10"/>
      <c r="D859" s="10"/>
    </row>
    <row r="860" spans="1:4" ht="14.25" customHeight="1">
      <c r="A860" s="10"/>
      <c r="B860" s="10"/>
      <c r="C860" s="10"/>
      <c r="D860" s="10"/>
    </row>
    <row r="861" spans="1:4" ht="14.25" customHeight="1">
      <c r="A861" s="10"/>
      <c r="B861" s="10"/>
      <c r="C861" s="10"/>
      <c r="D861" s="10"/>
    </row>
    <row r="862" spans="1:4" ht="14.25" customHeight="1">
      <c r="A862" s="10"/>
      <c r="B862" s="10"/>
      <c r="C862" s="10"/>
      <c r="D862" s="10"/>
    </row>
    <row r="863" spans="1:4" ht="14.25" customHeight="1">
      <c r="A863" s="10"/>
      <c r="B863" s="10"/>
      <c r="C863" s="10"/>
      <c r="D863" s="10"/>
    </row>
    <row r="864" spans="1:4" ht="14.25" customHeight="1">
      <c r="A864" s="10"/>
      <c r="B864" s="10"/>
      <c r="C864" s="10"/>
      <c r="D864" s="10"/>
    </row>
    <row r="865" spans="1:4" ht="14.25" customHeight="1">
      <c r="A865" s="10"/>
      <c r="B865" s="10"/>
      <c r="C865" s="10"/>
      <c r="D865" s="10"/>
    </row>
    <row r="866" spans="1:4" ht="14.25" customHeight="1">
      <c r="A866" s="10"/>
      <c r="B866" s="10"/>
      <c r="C866" s="10"/>
      <c r="D866" s="10"/>
    </row>
    <row r="867" spans="1:4" ht="14.25" customHeight="1">
      <c r="A867" s="10"/>
      <c r="B867" s="10"/>
      <c r="C867" s="10"/>
      <c r="D867" s="10"/>
    </row>
    <row r="868" spans="1:4" ht="14.25" customHeight="1">
      <c r="A868" s="10"/>
      <c r="B868" s="10"/>
      <c r="C868" s="10"/>
      <c r="D868" s="10"/>
    </row>
    <row r="869" spans="1:4" ht="14.25" customHeight="1">
      <c r="A869" s="10"/>
      <c r="B869" s="10"/>
      <c r="C869" s="10"/>
      <c r="D869" s="10"/>
    </row>
    <row r="870" spans="1:4" ht="14.25" customHeight="1">
      <c r="A870" s="10"/>
      <c r="B870" s="10"/>
      <c r="C870" s="10"/>
      <c r="D870" s="10"/>
    </row>
    <row r="871" spans="1:4" ht="14.25" customHeight="1">
      <c r="A871" s="10"/>
      <c r="B871" s="10"/>
      <c r="C871" s="10"/>
      <c r="D871" s="10"/>
    </row>
    <row r="872" spans="1:4" ht="14.25" customHeight="1">
      <c r="A872" s="10"/>
      <c r="B872" s="10"/>
      <c r="C872" s="10"/>
      <c r="D872" s="10"/>
    </row>
    <row r="873" spans="1:4" ht="14.25" customHeight="1">
      <c r="A873" s="10"/>
      <c r="B873" s="10"/>
      <c r="C873" s="10"/>
      <c r="D873" s="10"/>
    </row>
    <row r="874" spans="1:4" ht="14.25" customHeight="1">
      <c r="A874" s="10"/>
      <c r="B874" s="10"/>
      <c r="C874" s="10"/>
      <c r="D874" s="10"/>
    </row>
    <row r="875" spans="1:4" ht="14.25" customHeight="1">
      <c r="A875" s="10"/>
      <c r="B875" s="10"/>
      <c r="C875" s="10"/>
      <c r="D875" s="10"/>
    </row>
    <row r="876" spans="1:4" ht="14.25" customHeight="1">
      <c r="A876" s="10"/>
      <c r="B876" s="10"/>
      <c r="C876" s="10"/>
      <c r="D876" s="10"/>
    </row>
    <row r="877" spans="1:4" ht="14.25" customHeight="1">
      <c r="A877" s="10"/>
      <c r="B877" s="10"/>
      <c r="C877" s="10"/>
      <c r="D877" s="10"/>
    </row>
    <row r="878" spans="1:4" ht="14.25" customHeight="1">
      <c r="A878" s="10"/>
      <c r="B878" s="10"/>
      <c r="C878" s="10"/>
      <c r="D878" s="10"/>
    </row>
    <row r="879" spans="1:4" ht="14.25" customHeight="1">
      <c r="A879" s="10"/>
      <c r="B879" s="10"/>
      <c r="C879" s="10"/>
      <c r="D879" s="10"/>
    </row>
    <row r="880" spans="1:4" ht="14.25" customHeight="1">
      <c r="A880" s="10"/>
      <c r="B880" s="10"/>
      <c r="C880" s="10"/>
      <c r="D880" s="10"/>
    </row>
    <row r="881" spans="1:4" ht="14.25" customHeight="1">
      <c r="A881" s="10"/>
      <c r="B881" s="10"/>
      <c r="C881" s="10"/>
      <c r="D881" s="10"/>
    </row>
    <row r="882" spans="1:4" ht="14.25" customHeight="1">
      <c r="A882" s="10"/>
      <c r="B882" s="10"/>
      <c r="C882" s="10"/>
      <c r="D882" s="10"/>
    </row>
    <row r="883" spans="1:4" ht="14.25" customHeight="1">
      <c r="A883" s="10"/>
      <c r="B883" s="10"/>
      <c r="C883" s="10"/>
      <c r="D883" s="10"/>
    </row>
    <row r="884" spans="1:4" ht="14.25" customHeight="1">
      <c r="A884" s="10"/>
      <c r="B884" s="10"/>
      <c r="C884" s="10"/>
      <c r="D884" s="10"/>
    </row>
    <row r="885" spans="1:4" ht="14.25" customHeight="1">
      <c r="A885" s="10"/>
      <c r="B885" s="10"/>
      <c r="C885" s="10"/>
      <c r="D885" s="10"/>
    </row>
    <row r="886" spans="1:4" ht="14.25" customHeight="1">
      <c r="A886" s="10"/>
      <c r="B886" s="10"/>
      <c r="C886" s="10"/>
      <c r="D886" s="10"/>
    </row>
    <row r="887" spans="1:4" ht="14.25" customHeight="1">
      <c r="A887" s="10"/>
      <c r="B887" s="10"/>
      <c r="C887" s="10"/>
      <c r="D887" s="10"/>
    </row>
    <row r="888" spans="1:4" ht="14.25" customHeight="1">
      <c r="A888" s="10"/>
      <c r="B888" s="10"/>
      <c r="C888" s="10"/>
      <c r="D888" s="10"/>
    </row>
    <row r="889" spans="1:4" ht="14.25" customHeight="1">
      <c r="A889" s="10"/>
      <c r="B889" s="10"/>
      <c r="C889" s="10"/>
      <c r="D889" s="10"/>
    </row>
    <row r="890" spans="1:4" ht="14.25" customHeight="1">
      <c r="A890" s="10"/>
      <c r="B890" s="10"/>
      <c r="C890" s="10"/>
      <c r="D890" s="10"/>
    </row>
    <row r="891" spans="1:4" ht="14.25" customHeight="1">
      <c r="A891" s="10"/>
      <c r="B891" s="10"/>
      <c r="C891" s="10"/>
      <c r="D891" s="10"/>
    </row>
    <row r="892" spans="1:4" ht="14.25" customHeight="1">
      <c r="A892" s="10"/>
      <c r="B892" s="10"/>
      <c r="C892" s="10"/>
      <c r="D892" s="10"/>
    </row>
    <row r="893" spans="1:4" ht="14.25" customHeight="1">
      <c r="A893" s="10"/>
      <c r="B893" s="10"/>
      <c r="C893" s="10"/>
      <c r="D893" s="10"/>
    </row>
    <row r="894" spans="1:4" ht="14.25" customHeight="1">
      <c r="A894" s="10"/>
      <c r="B894" s="10"/>
      <c r="C894" s="10"/>
      <c r="D894" s="10"/>
    </row>
    <row r="895" spans="1:4" ht="14.25" customHeight="1">
      <c r="A895" s="10"/>
      <c r="B895" s="10"/>
      <c r="C895" s="10"/>
      <c r="D895" s="10"/>
    </row>
    <row r="896" spans="1:4" ht="14.25" customHeight="1">
      <c r="A896" s="10"/>
      <c r="B896" s="10"/>
      <c r="C896" s="10"/>
      <c r="D896" s="10"/>
    </row>
    <row r="897" spans="1:4" ht="14.25" customHeight="1">
      <c r="A897" s="10"/>
      <c r="B897" s="10"/>
      <c r="C897" s="10"/>
      <c r="D897" s="10"/>
    </row>
    <row r="898" spans="1:4" ht="14.25" customHeight="1">
      <c r="A898" s="10"/>
      <c r="B898" s="10"/>
      <c r="C898" s="10"/>
      <c r="D898" s="10"/>
    </row>
    <row r="899" spans="1:4" ht="14.25" customHeight="1">
      <c r="A899" s="10"/>
      <c r="B899" s="10"/>
      <c r="C899" s="10"/>
      <c r="D899" s="10"/>
    </row>
    <row r="900" spans="1:4" ht="14.25" customHeight="1">
      <c r="A900" s="10"/>
      <c r="B900" s="10"/>
      <c r="C900" s="10"/>
      <c r="D900" s="10"/>
    </row>
    <row r="901" spans="1:4" ht="14.25" customHeight="1">
      <c r="A901" s="10"/>
      <c r="B901" s="10"/>
      <c r="C901" s="10"/>
      <c r="D901" s="10"/>
    </row>
    <row r="902" spans="1:4" ht="14.25" customHeight="1">
      <c r="A902" s="10"/>
      <c r="B902" s="10"/>
      <c r="C902" s="10"/>
      <c r="D902" s="10"/>
    </row>
    <row r="903" spans="1:4" ht="14.25" customHeight="1">
      <c r="A903" s="10"/>
      <c r="B903" s="10"/>
      <c r="C903" s="10"/>
      <c r="D903" s="10"/>
    </row>
    <row r="904" spans="1:4" ht="14.25" customHeight="1">
      <c r="A904" s="10"/>
      <c r="B904" s="10"/>
      <c r="C904" s="10"/>
      <c r="D904" s="10"/>
    </row>
    <row r="905" spans="1:4" ht="14.25" customHeight="1">
      <c r="A905" s="10"/>
      <c r="B905" s="10"/>
      <c r="C905" s="10"/>
      <c r="D905" s="10"/>
    </row>
    <row r="906" spans="1:4" ht="14.25" customHeight="1">
      <c r="A906" s="10"/>
      <c r="B906" s="10"/>
      <c r="C906" s="10"/>
      <c r="D906" s="10"/>
    </row>
    <row r="907" spans="1:4" ht="14.25" customHeight="1">
      <c r="A907" s="10"/>
      <c r="B907" s="10"/>
      <c r="C907" s="10"/>
      <c r="D907" s="10"/>
    </row>
    <row r="908" spans="1:4" ht="14.25" customHeight="1">
      <c r="A908" s="10"/>
      <c r="B908" s="10"/>
      <c r="C908" s="10"/>
      <c r="D908" s="10"/>
    </row>
    <row r="909" spans="1:4" ht="14.25" customHeight="1">
      <c r="A909" s="10"/>
      <c r="B909" s="10"/>
      <c r="C909" s="10"/>
      <c r="D909" s="10"/>
    </row>
    <row r="910" spans="1:4" ht="14.25" customHeight="1">
      <c r="A910" s="10"/>
      <c r="B910" s="10"/>
      <c r="C910" s="10"/>
      <c r="D910" s="10"/>
    </row>
    <row r="911" spans="1:4" ht="14.25" customHeight="1">
      <c r="A911" s="10"/>
      <c r="B911" s="10"/>
      <c r="C911" s="10"/>
      <c r="D911" s="10"/>
    </row>
    <row r="912" spans="1:4" ht="14.25" customHeight="1">
      <c r="A912" s="10"/>
      <c r="B912" s="10"/>
      <c r="C912" s="10"/>
      <c r="D912" s="10"/>
    </row>
    <row r="913" spans="1:4" ht="14.25" customHeight="1">
      <c r="A913" s="10"/>
      <c r="B913" s="10"/>
      <c r="C913" s="10"/>
      <c r="D913" s="10"/>
    </row>
    <row r="914" spans="1:4" ht="14.25" customHeight="1">
      <c r="A914" s="10"/>
      <c r="B914" s="10"/>
      <c r="C914" s="10"/>
      <c r="D914" s="10"/>
    </row>
    <row r="915" spans="1:4" ht="14.25" customHeight="1">
      <c r="A915" s="10"/>
      <c r="B915" s="10"/>
      <c r="C915" s="10"/>
      <c r="D915" s="10"/>
    </row>
    <row r="916" spans="1:4" ht="14.25" customHeight="1">
      <c r="A916" s="10"/>
      <c r="B916" s="10"/>
      <c r="C916" s="10"/>
      <c r="D916" s="10"/>
    </row>
    <row r="917" spans="1:4" ht="14.25" customHeight="1">
      <c r="A917" s="10"/>
      <c r="B917" s="10"/>
      <c r="C917" s="10"/>
      <c r="D917" s="10"/>
    </row>
    <row r="918" spans="1:4" ht="14.25" customHeight="1">
      <c r="A918" s="10"/>
      <c r="B918" s="10"/>
      <c r="C918" s="10"/>
      <c r="D918" s="10"/>
    </row>
    <row r="919" spans="1:4" ht="14.25" customHeight="1">
      <c r="A919" s="10"/>
      <c r="B919" s="10"/>
      <c r="C919" s="10"/>
      <c r="D919" s="10"/>
    </row>
    <row r="920" spans="1:4" ht="14.25" customHeight="1">
      <c r="A920" s="10"/>
      <c r="B920" s="10"/>
      <c r="C920" s="10"/>
      <c r="D920" s="10"/>
    </row>
    <row r="921" spans="1:4" ht="14.25" customHeight="1">
      <c r="A921" s="10"/>
      <c r="B921" s="10"/>
      <c r="C921" s="10"/>
      <c r="D921" s="10"/>
    </row>
    <row r="922" spans="1:4" ht="14.25" customHeight="1">
      <c r="A922" s="10"/>
      <c r="B922" s="10"/>
      <c r="C922" s="10"/>
      <c r="D922" s="10"/>
    </row>
    <row r="923" spans="1:4" ht="14.25" customHeight="1">
      <c r="A923" s="10"/>
      <c r="B923" s="10"/>
      <c r="C923" s="10"/>
      <c r="D923" s="10"/>
    </row>
    <row r="924" spans="1:4" ht="14.25" customHeight="1">
      <c r="A924" s="10"/>
      <c r="B924" s="10"/>
      <c r="C924" s="10"/>
      <c r="D924" s="10"/>
    </row>
    <row r="925" spans="1:4" ht="14.25" customHeight="1">
      <c r="A925" s="10"/>
      <c r="B925" s="10"/>
      <c r="C925" s="10"/>
      <c r="D925" s="10"/>
    </row>
    <row r="926" spans="1:4" ht="14.25" customHeight="1">
      <c r="A926" s="10"/>
      <c r="B926" s="10"/>
      <c r="C926" s="10"/>
      <c r="D926" s="10"/>
    </row>
    <row r="927" spans="1:4" ht="14.25" customHeight="1">
      <c r="A927" s="10"/>
      <c r="B927" s="10"/>
      <c r="C927" s="10"/>
      <c r="D927" s="10"/>
    </row>
    <row r="928" spans="1:4" ht="14.25" customHeight="1">
      <c r="A928" s="10"/>
      <c r="B928" s="10"/>
      <c r="C928" s="10"/>
      <c r="D928" s="10"/>
    </row>
    <row r="929" spans="1:4" ht="14.25" customHeight="1">
      <c r="A929" s="10"/>
      <c r="B929" s="10"/>
      <c r="C929" s="10"/>
      <c r="D929" s="10"/>
    </row>
    <row r="930" spans="1:4" ht="14.25" customHeight="1">
      <c r="A930" s="10"/>
      <c r="B930" s="10"/>
      <c r="C930" s="10"/>
      <c r="D930" s="10"/>
    </row>
    <row r="931" spans="1:4" ht="14.25" customHeight="1">
      <c r="A931" s="10"/>
      <c r="B931" s="10"/>
      <c r="C931" s="10"/>
      <c r="D931" s="10"/>
    </row>
    <row r="932" spans="1:4" ht="14.25" customHeight="1">
      <c r="A932" s="10"/>
      <c r="B932" s="10"/>
      <c r="C932" s="10"/>
      <c r="D932" s="10"/>
    </row>
    <row r="933" spans="1:4" ht="14.25" customHeight="1">
      <c r="A933" s="10"/>
      <c r="B933" s="10"/>
      <c r="C933" s="10"/>
      <c r="D933" s="10"/>
    </row>
    <row r="934" spans="1:4" ht="14.25" customHeight="1">
      <c r="A934" s="10"/>
      <c r="B934" s="10"/>
      <c r="C934" s="10"/>
      <c r="D934" s="10"/>
    </row>
    <row r="935" spans="1:4" ht="14.25" customHeight="1">
      <c r="A935" s="10"/>
      <c r="B935" s="10"/>
      <c r="C935" s="10"/>
      <c r="D935" s="10"/>
    </row>
    <row r="936" spans="1:4" ht="14.25" customHeight="1">
      <c r="A936" s="10"/>
      <c r="B936" s="10"/>
      <c r="C936" s="10"/>
      <c r="D936" s="10"/>
    </row>
    <row r="937" spans="1:4" ht="14.25" customHeight="1">
      <c r="A937" s="10"/>
      <c r="B937" s="10"/>
      <c r="C937" s="10"/>
      <c r="D937" s="10"/>
    </row>
    <row r="938" spans="1:4" ht="14.25" customHeight="1">
      <c r="A938" s="10"/>
      <c r="B938" s="10"/>
      <c r="C938" s="10"/>
      <c r="D938" s="10"/>
    </row>
    <row r="939" spans="1:4" ht="14.25" customHeight="1">
      <c r="A939" s="10"/>
      <c r="B939" s="10"/>
      <c r="C939" s="10"/>
      <c r="D939" s="10"/>
    </row>
    <row r="940" spans="1:4" ht="14.25" customHeight="1">
      <c r="A940" s="10"/>
      <c r="B940" s="10"/>
      <c r="C940" s="10"/>
      <c r="D940" s="10"/>
    </row>
    <row r="941" spans="1:4" ht="14.25" customHeight="1">
      <c r="A941" s="10"/>
      <c r="B941" s="10"/>
      <c r="C941" s="10"/>
      <c r="D941" s="10"/>
    </row>
    <row r="942" spans="1:4" ht="14.25" customHeight="1">
      <c r="A942" s="10"/>
      <c r="B942" s="10"/>
      <c r="C942" s="10"/>
      <c r="D942" s="10"/>
    </row>
    <row r="943" spans="1:4" ht="14.25" customHeight="1">
      <c r="A943" s="10"/>
      <c r="B943" s="10"/>
      <c r="C943" s="10"/>
      <c r="D943" s="10"/>
    </row>
    <row r="944" spans="1:4" ht="14.25" customHeight="1">
      <c r="A944" s="10"/>
      <c r="B944" s="10"/>
      <c r="C944" s="10"/>
      <c r="D944" s="10"/>
    </row>
    <row r="945" spans="1:4" ht="14.25" customHeight="1">
      <c r="A945" s="10"/>
      <c r="B945" s="10"/>
      <c r="C945" s="10"/>
      <c r="D945" s="10"/>
    </row>
    <row r="946" spans="1:4" ht="14.25" customHeight="1">
      <c r="A946" s="10"/>
      <c r="B946" s="10"/>
      <c r="C946" s="10"/>
      <c r="D946" s="10"/>
    </row>
    <row r="947" spans="1:4" ht="14.25" customHeight="1">
      <c r="A947" s="10"/>
      <c r="B947" s="10"/>
      <c r="C947" s="10"/>
      <c r="D947" s="10"/>
    </row>
    <row r="948" spans="1:4" ht="14.25" customHeight="1">
      <c r="A948" s="10"/>
      <c r="B948" s="10"/>
      <c r="C948" s="10"/>
      <c r="D948" s="10"/>
    </row>
    <row r="949" spans="1:4" ht="14.25" customHeight="1">
      <c r="A949" s="10"/>
      <c r="B949" s="10"/>
      <c r="C949" s="10"/>
      <c r="D949" s="10"/>
    </row>
    <row r="950" spans="1:4" ht="14.25" customHeight="1">
      <c r="A950" s="10"/>
      <c r="B950" s="10"/>
      <c r="C950" s="10"/>
      <c r="D950" s="10"/>
    </row>
    <row r="951" spans="1:4" ht="14.25" customHeight="1">
      <c r="A951" s="10"/>
      <c r="B951" s="10"/>
      <c r="C951" s="10"/>
      <c r="D951" s="10"/>
    </row>
    <row r="952" spans="1:4" ht="14.25" customHeight="1">
      <c r="A952" s="10"/>
      <c r="B952" s="10"/>
      <c r="C952" s="10"/>
      <c r="D952" s="10"/>
    </row>
    <row r="953" spans="1:4" ht="14.25" customHeight="1">
      <c r="A953" s="10"/>
      <c r="B953" s="10"/>
      <c r="C953" s="10"/>
      <c r="D953" s="10"/>
    </row>
    <row r="954" spans="1:4" ht="14.25" customHeight="1">
      <c r="A954" s="10"/>
      <c r="B954" s="10"/>
      <c r="C954" s="10"/>
      <c r="D954" s="10"/>
    </row>
    <row r="955" spans="1:4" ht="14.25" customHeight="1">
      <c r="A955" s="10"/>
      <c r="B955" s="10"/>
      <c r="C955" s="10"/>
      <c r="D955" s="10"/>
    </row>
    <row r="956" spans="1:4" ht="14.25" customHeight="1">
      <c r="A956" s="10"/>
      <c r="B956" s="10"/>
      <c r="C956" s="10"/>
      <c r="D956" s="10"/>
    </row>
    <row r="957" spans="1:4" ht="14.25" customHeight="1">
      <c r="A957" s="10"/>
      <c r="B957" s="10"/>
      <c r="C957" s="10"/>
      <c r="D957" s="10"/>
    </row>
    <row r="958" spans="1:4" ht="14.25" customHeight="1">
      <c r="A958" s="10"/>
      <c r="B958" s="10"/>
      <c r="C958" s="10"/>
      <c r="D958" s="10"/>
    </row>
    <row r="959" spans="1:4" ht="14.25" customHeight="1">
      <c r="A959" s="10"/>
      <c r="B959" s="10"/>
      <c r="C959" s="10"/>
      <c r="D959" s="10"/>
    </row>
    <row r="960" spans="1:4" ht="14.25" customHeight="1">
      <c r="A960" s="10"/>
      <c r="B960" s="10"/>
      <c r="C960" s="10"/>
      <c r="D960" s="10"/>
    </row>
    <row r="961" spans="1:4" ht="14.25" customHeight="1">
      <c r="A961" s="10"/>
      <c r="B961" s="10"/>
      <c r="C961" s="10"/>
      <c r="D961" s="10"/>
    </row>
    <row r="962" spans="1:4" ht="14.25" customHeight="1">
      <c r="A962" s="10"/>
      <c r="B962" s="10"/>
      <c r="C962" s="10"/>
      <c r="D962" s="10"/>
    </row>
    <row r="963" spans="1:4" ht="14.25" customHeight="1">
      <c r="A963" s="10"/>
      <c r="B963" s="10"/>
      <c r="C963" s="10"/>
      <c r="D963" s="10"/>
    </row>
    <row r="964" spans="1:4" ht="14.25" customHeight="1">
      <c r="A964" s="10"/>
      <c r="B964" s="10"/>
      <c r="C964" s="10"/>
      <c r="D964" s="10"/>
    </row>
    <row r="965" spans="1:4" ht="14.25" customHeight="1">
      <c r="A965" s="10"/>
      <c r="B965" s="10"/>
      <c r="C965" s="10"/>
      <c r="D965" s="10"/>
    </row>
    <row r="966" spans="1:4" ht="14.25" customHeight="1">
      <c r="A966" s="10"/>
      <c r="B966" s="10"/>
      <c r="C966" s="10"/>
      <c r="D966" s="10"/>
    </row>
    <row r="967" spans="1:4" ht="14.25" customHeight="1">
      <c r="A967" s="10"/>
      <c r="B967" s="10"/>
      <c r="C967" s="10"/>
      <c r="D967" s="10"/>
    </row>
    <row r="968" spans="1:4" ht="14.25" customHeight="1">
      <c r="A968" s="10"/>
      <c r="B968" s="10"/>
      <c r="C968" s="10"/>
      <c r="D968" s="10"/>
    </row>
    <row r="969" spans="1:4" ht="14.25" customHeight="1">
      <c r="A969" s="10"/>
      <c r="B969" s="10"/>
      <c r="C969" s="10"/>
      <c r="D969" s="10"/>
    </row>
    <row r="970" spans="1:4" ht="14.25" customHeight="1">
      <c r="A970" s="10"/>
      <c r="B970" s="10"/>
      <c r="C970" s="10"/>
      <c r="D970" s="10"/>
    </row>
    <row r="971" spans="1:4" ht="14.25" customHeight="1">
      <c r="A971" s="10"/>
      <c r="B971" s="10"/>
      <c r="C971" s="10"/>
      <c r="D971" s="10"/>
    </row>
    <row r="972" spans="1:4" ht="14.25" customHeight="1">
      <c r="A972" s="10"/>
      <c r="B972" s="10"/>
      <c r="C972" s="10"/>
      <c r="D972" s="10"/>
    </row>
    <row r="973" spans="1:4" ht="14.25" customHeight="1">
      <c r="A973" s="10"/>
      <c r="B973" s="10"/>
      <c r="C973" s="10"/>
      <c r="D973" s="10"/>
    </row>
    <row r="974" spans="1:4" ht="14.25" customHeight="1">
      <c r="A974" s="10"/>
      <c r="B974" s="10"/>
      <c r="C974" s="10"/>
      <c r="D974" s="10"/>
    </row>
    <row r="975" spans="1:4" ht="14.25" customHeight="1">
      <c r="A975" s="10"/>
      <c r="B975" s="10"/>
      <c r="C975" s="10"/>
      <c r="D975" s="10"/>
    </row>
    <row r="976" spans="1:4" ht="14.25" customHeight="1">
      <c r="A976" s="10"/>
      <c r="B976" s="10"/>
      <c r="C976" s="10"/>
      <c r="D976" s="10"/>
    </row>
    <row r="977" spans="1:4" ht="14.25" customHeight="1">
      <c r="A977" s="10"/>
      <c r="B977" s="10"/>
      <c r="C977" s="10"/>
      <c r="D977" s="10"/>
    </row>
    <row r="978" spans="1:4" ht="14.25" customHeight="1">
      <c r="A978" s="10"/>
      <c r="B978" s="10"/>
      <c r="C978" s="10"/>
      <c r="D978" s="10"/>
    </row>
    <row r="979" spans="1:4" ht="14.25" customHeight="1">
      <c r="A979" s="10"/>
      <c r="B979" s="10"/>
      <c r="C979" s="10"/>
      <c r="D979" s="10"/>
    </row>
    <row r="980" spans="1:4" ht="14.25" customHeight="1">
      <c r="A980" s="10"/>
      <c r="B980" s="10"/>
      <c r="C980" s="10"/>
      <c r="D980" s="10"/>
    </row>
    <row r="981" spans="1:4" ht="14.25" customHeight="1">
      <c r="A981" s="10"/>
      <c r="B981" s="10"/>
      <c r="C981" s="10"/>
      <c r="D981" s="10"/>
    </row>
    <row r="982" spans="1:4" ht="14.25" customHeight="1">
      <c r="A982" s="10"/>
      <c r="B982" s="10"/>
      <c r="C982" s="10"/>
      <c r="D982" s="10"/>
    </row>
    <row r="983" spans="1:4" ht="14.25" customHeight="1">
      <c r="A983" s="10"/>
      <c r="B983" s="10"/>
      <c r="C983" s="10"/>
      <c r="D983" s="10"/>
    </row>
    <row r="984" spans="1:4" ht="14.25" customHeight="1">
      <c r="A984" s="10"/>
      <c r="B984" s="10"/>
      <c r="C984" s="10"/>
      <c r="D984" s="10"/>
    </row>
    <row r="985" spans="1:4" ht="14.25" customHeight="1">
      <c r="A985" s="10"/>
      <c r="B985" s="10"/>
      <c r="C985" s="10"/>
      <c r="D985" s="10"/>
    </row>
    <row r="986" spans="1:4" ht="14.25" customHeight="1">
      <c r="A986" s="10"/>
      <c r="B986" s="10"/>
      <c r="C986" s="10"/>
      <c r="D986" s="10"/>
    </row>
    <row r="987" spans="1:4" ht="14.25" customHeight="1">
      <c r="A987" s="10"/>
      <c r="B987" s="10"/>
      <c r="C987" s="10"/>
      <c r="D987" s="10"/>
    </row>
    <row r="988" spans="1:4" ht="14.25" customHeight="1">
      <c r="A988" s="10"/>
      <c r="B988" s="10"/>
      <c r="C988" s="10"/>
      <c r="D988" s="10"/>
    </row>
    <row r="989" spans="1:4" ht="14.25" customHeight="1">
      <c r="A989" s="10"/>
      <c r="B989" s="10"/>
      <c r="C989" s="10"/>
      <c r="D989" s="10"/>
    </row>
    <row r="990" spans="1:4" ht="14.25" customHeight="1">
      <c r="A990" s="10"/>
      <c r="B990" s="10"/>
      <c r="C990" s="10"/>
      <c r="D990" s="10"/>
    </row>
    <row r="991" spans="1:4" ht="14.25" customHeight="1">
      <c r="A991" s="10"/>
      <c r="B991" s="10"/>
      <c r="C991" s="10"/>
      <c r="D991" s="10"/>
    </row>
    <row r="992" spans="1:4" ht="14.25" customHeight="1">
      <c r="A992" s="10"/>
      <c r="B992" s="10"/>
      <c r="C992" s="10"/>
      <c r="D992" s="10"/>
    </row>
    <row r="993" spans="1:4" ht="14.25" customHeight="1">
      <c r="A993" s="10"/>
      <c r="B993" s="10"/>
      <c r="C993" s="10"/>
      <c r="D993" s="10"/>
    </row>
    <row r="994" spans="1:4" ht="14.25" customHeight="1">
      <c r="A994" s="10"/>
      <c r="B994" s="10"/>
      <c r="C994" s="10"/>
      <c r="D994" s="10"/>
    </row>
    <row r="995" spans="1:4" ht="14.25" customHeight="1">
      <c r="A995" s="10"/>
      <c r="B995" s="10"/>
      <c r="C995" s="10"/>
      <c r="D995" s="10"/>
    </row>
    <row r="996" spans="1:4" ht="14.25" customHeight="1">
      <c r="A996" s="10"/>
      <c r="B996" s="10"/>
      <c r="C996" s="10"/>
      <c r="D996" s="10"/>
    </row>
    <row r="997" spans="1:4" ht="14.25" customHeight="1">
      <c r="A997" s="10"/>
      <c r="B997" s="10"/>
      <c r="C997" s="10"/>
      <c r="D997" s="10"/>
    </row>
    <row r="998" spans="1:4" ht="14.25" customHeight="1">
      <c r="A998" s="10"/>
      <c r="B998" s="10"/>
      <c r="C998" s="10"/>
      <c r="D998" s="10"/>
    </row>
    <row r="999" spans="1:4" ht="14.25" customHeight="1">
      <c r="A999" s="10"/>
      <c r="B999" s="10"/>
      <c r="C999" s="10"/>
      <c r="D999" s="10"/>
    </row>
    <row r="1000" spans="1:4" ht="14.25" customHeight="1">
      <c r="A1000" s="10"/>
      <c r="B1000" s="10"/>
      <c r="C1000" s="10"/>
      <c r="D1000" s="10"/>
    </row>
  </sheetData>
  <mergeCells count="13">
    <mergeCell ref="J1:Q1"/>
    <mergeCell ref="J3:K3"/>
    <mergeCell ref="L3:M3"/>
    <mergeCell ref="N3:O3"/>
    <mergeCell ref="P3:Q3"/>
    <mergeCell ref="N4:O4"/>
    <mergeCell ref="P4:Q4"/>
    <mergeCell ref="J5:K5"/>
    <mergeCell ref="L5:M5"/>
    <mergeCell ref="N5:O5"/>
    <mergeCell ref="P5:Q5"/>
    <mergeCell ref="J4:K4"/>
    <mergeCell ref="L4:M4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Y1000"/>
  <sheetViews>
    <sheetView topLeftCell="H1" workbookViewId="0">
      <selection activeCell="K7" sqref="K7"/>
    </sheetView>
  </sheetViews>
  <sheetFormatPr baseColWidth="10" defaultColWidth="12.625" defaultRowHeight="15" customHeight="1"/>
  <cols>
    <col min="1" max="1" width="3.875" bestFit="1" customWidth="1"/>
    <col min="2" max="2" width="18.75" bestFit="1" customWidth="1"/>
    <col min="3" max="3" width="17.125" bestFit="1" customWidth="1"/>
    <col min="4" max="4" width="9.875" bestFit="1" customWidth="1"/>
    <col min="5" max="5" width="17.625" bestFit="1" customWidth="1"/>
    <col min="6" max="6" width="9" bestFit="1" customWidth="1"/>
    <col min="7" max="7" width="12.625" bestFit="1" customWidth="1"/>
    <col min="8" max="8" width="9.125" bestFit="1" customWidth="1"/>
    <col min="9" max="9" width="6.875" bestFit="1" customWidth="1"/>
    <col min="10" max="10" width="16.625" customWidth="1"/>
    <col min="11" max="11" width="10.625" customWidth="1"/>
    <col min="12" max="12" width="5" bestFit="1" customWidth="1"/>
    <col min="13" max="13" width="10.125" bestFit="1" customWidth="1"/>
    <col min="14" max="14" width="19.625" bestFit="1" customWidth="1"/>
    <col min="15" max="15" width="9.125" bestFit="1" customWidth="1"/>
    <col min="16" max="19" width="10.375" bestFit="1" customWidth="1"/>
    <col min="20" max="22" width="11.25" bestFit="1" customWidth="1"/>
    <col min="23" max="25" width="10.125" bestFit="1" customWidth="1"/>
    <col min="26" max="26" width="10.625" customWidth="1"/>
  </cols>
  <sheetData>
    <row r="1" spans="1:25" ht="14.25" customHeight="1">
      <c r="A1" s="11" t="s">
        <v>22</v>
      </c>
      <c r="B1" s="11" t="s">
        <v>23</v>
      </c>
      <c r="C1" s="11" t="s">
        <v>40</v>
      </c>
      <c r="D1" s="11" t="s">
        <v>41</v>
      </c>
      <c r="E1" s="2" t="s">
        <v>42</v>
      </c>
      <c r="F1" s="2" t="s">
        <v>25</v>
      </c>
      <c r="G1" s="2" t="s">
        <v>43</v>
      </c>
      <c r="H1" s="2" t="s">
        <v>27</v>
      </c>
      <c r="I1" s="2" t="s">
        <v>44</v>
      </c>
      <c r="J1" s="2" t="s">
        <v>45</v>
      </c>
      <c r="N1" s="7"/>
    </row>
    <row r="2" spans="1:25" ht="14.25" customHeight="1">
      <c r="A2" s="11">
        <v>1</v>
      </c>
      <c r="B2" s="11" t="s">
        <v>29</v>
      </c>
      <c r="C2" s="11">
        <v>2015</v>
      </c>
      <c r="D2" s="11">
        <f t="shared" ref="D2:D381" si="0">2023-C2</f>
        <v>8</v>
      </c>
      <c r="E2" s="2" t="s">
        <v>46</v>
      </c>
      <c r="F2" s="2" t="s">
        <v>7</v>
      </c>
      <c r="G2" s="20">
        <v>9100467</v>
      </c>
      <c r="H2" s="17">
        <f>+INDEX($O$6:$V$8,MATCH(F2,$N$6:$N$8,0),MATCH(G2,$O$5:$V$5,1))</f>
        <v>5.0999999999999997E-2</v>
      </c>
      <c r="I2" s="21">
        <f>+INDEX($O$14:$Y$17,MATCH(E2,$N$14:$N$17,0),MATCH(D2,$O$13:$Y$13))</f>
        <v>440000</v>
      </c>
      <c r="J2" s="21">
        <f>+(G2*H2)+I2</f>
        <v>904123.81700000004</v>
      </c>
      <c r="L2" s="18">
        <f t="array" ref="L2">+INDEX($O$6:$V$8,MATCH(F2,$N$6:$N$8,0),MATCH(G2,$O$5:$V$5,1))</f>
        <v>5.0999999999999997E-2</v>
      </c>
      <c r="M2" s="22">
        <f t="array" ref="M2">+INDEX($O$14:$Y$17,MATCH(E2,$N$14:$N$17,0),MATCH(D2,$O$13:$Y$13,0))</f>
        <v>440000</v>
      </c>
      <c r="N2" s="7"/>
    </row>
    <row r="3" spans="1:25" ht="14.25" customHeight="1">
      <c r="A3" s="11">
        <v>2</v>
      </c>
      <c r="B3" s="11" t="s">
        <v>30</v>
      </c>
      <c r="C3" s="11">
        <v>2014</v>
      </c>
      <c r="D3" s="11">
        <f t="shared" si="0"/>
        <v>9</v>
      </c>
      <c r="E3" s="2" t="s">
        <v>47</v>
      </c>
      <c r="F3" s="2" t="s">
        <v>7</v>
      </c>
      <c r="G3" s="20">
        <v>10090920</v>
      </c>
      <c r="H3" s="17">
        <f t="shared" ref="H3:H66" si="1">+INDEX($O$6:$V$8,MATCH(F3,$N$6:$N$8,0),MATCH(G3,$O$5:$V$5,1))</f>
        <v>0.10100000000000001</v>
      </c>
      <c r="I3" s="21">
        <f t="shared" ref="I3:I66" si="2">+INDEX($O$14:$Y$17,MATCH(E3,$N$14:$N$17,0),MATCH(D3,$O$13:$Y$13))</f>
        <v>500000</v>
      </c>
      <c r="J3" s="21">
        <f t="shared" ref="J3:J66" si="3">+(G3*H3)+I3</f>
        <v>1519182.92</v>
      </c>
      <c r="N3" s="7"/>
    </row>
    <row r="4" spans="1:25" ht="14.25" customHeight="1">
      <c r="A4" s="11">
        <v>3</v>
      </c>
      <c r="B4" s="11" t="s">
        <v>31</v>
      </c>
      <c r="C4" s="11">
        <v>2017</v>
      </c>
      <c r="D4" s="11">
        <f t="shared" si="0"/>
        <v>6</v>
      </c>
      <c r="E4" s="2" t="s">
        <v>48</v>
      </c>
      <c r="F4" s="2" t="s">
        <v>7</v>
      </c>
      <c r="G4" s="20">
        <v>10541443</v>
      </c>
      <c r="H4" s="17">
        <f t="shared" si="1"/>
        <v>0.10100000000000001</v>
      </c>
      <c r="I4" s="21">
        <f t="shared" si="2"/>
        <v>330000</v>
      </c>
      <c r="J4" s="21">
        <f t="shared" si="3"/>
        <v>1394685.743</v>
      </c>
      <c r="N4" s="97" t="s">
        <v>25</v>
      </c>
      <c r="O4" s="98" t="s">
        <v>21</v>
      </c>
      <c r="P4" s="96"/>
      <c r="Q4" s="96"/>
      <c r="R4" s="96"/>
      <c r="S4" s="96"/>
      <c r="T4" s="96"/>
      <c r="U4" s="96"/>
      <c r="V4" s="90"/>
    </row>
    <row r="5" spans="1:25" ht="14.25" customHeight="1">
      <c r="A5" s="11">
        <v>4</v>
      </c>
      <c r="B5" s="11" t="s">
        <v>32</v>
      </c>
      <c r="C5" s="11">
        <v>2015</v>
      </c>
      <c r="D5" s="11">
        <f t="shared" si="0"/>
        <v>8</v>
      </c>
      <c r="E5" s="2" t="s">
        <v>48</v>
      </c>
      <c r="F5" s="2" t="s">
        <v>7</v>
      </c>
      <c r="G5" s="20">
        <v>16067074</v>
      </c>
      <c r="H5" s="17">
        <f t="shared" si="1"/>
        <v>0.10100000000000001</v>
      </c>
      <c r="I5" s="21">
        <f t="shared" si="2"/>
        <v>430000</v>
      </c>
      <c r="J5" s="21">
        <f t="shared" si="3"/>
        <v>2052774.4740000002</v>
      </c>
      <c r="N5" s="94"/>
      <c r="O5" s="23">
        <v>0</v>
      </c>
      <c r="P5" s="24">
        <v>2000000</v>
      </c>
      <c r="Q5" s="25">
        <f>+P5+1</f>
        <v>2000001</v>
      </c>
      <c r="R5" s="24">
        <v>5000000</v>
      </c>
      <c r="S5" s="25">
        <f>+R5+1</f>
        <v>5000001</v>
      </c>
      <c r="T5" s="24">
        <v>10000000</v>
      </c>
      <c r="U5" s="25">
        <f>+T5+1</f>
        <v>10000001</v>
      </c>
      <c r="V5" s="25">
        <v>20000000</v>
      </c>
    </row>
    <row r="6" spans="1:25" ht="14.25" customHeight="1">
      <c r="A6" s="11">
        <v>5</v>
      </c>
      <c r="B6" s="11" t="s">
        <v>33</v>
      </c>
      <c r="C6" s="11">
        <v>2018</v>
      </c>
      <c r="D6" s="11">
        <f t="shared" si="0"/>
        <v>5</v>
      </c>
      <c r="E6" s="2" t="s">
        <v>48</v>
      </c>
      <c r="F6" s="2" t="s">
        <v>6</v>
      </c>
      <c r="G6" s="20">
        <v>11495649</v>
      </c>
      <c r="H6" s="17">
        <f t="shared" si="1"/>
        <v>0.1</v>
      </c>
      <c r="I6" s="21">
        <f t="shared" si="2"/>
        <v>280000</v>
      </c>
      <c r="J6" s="21">
        <f t="shared" si="3"/>
        <v>1429564.9000000001</v>
      </c>
      <c r="N6" s="23" t="s">
        <v>6</v>
      </c>
      <c r="O6" s="91">
        <v>0</v>
      </c>
      <c r="P6" s="90"/>
      <c r="Q6" s="89">
        <v>1.4999999999999999E-2</v>
      </c>
      <c r="R6" s="90"/>
      <c r="S6" s="89">
        <v>0.05</v>
      </c>
      <c r="T6" s="90"/>
      <c r="U6" s="89">
        <v>0.1</v>
      </c>
      <c r="V6" s="90"/>
    </row>
    <row r="7" spans="1:25" ht="14.25" customHeight="1">
      <c r="A7" s="11">
        <v>6</v>
      </c>
      <c r="B7" s="11" t="s">
        <v>34</v>
      </c>
      <c r="C7" s="11">
        <v>2019</v>
      </c>
      <c r="D7" s="11">
        <f t="shared" si="0"/>
        <v>4</v>
      </c>
      <c r="E7" s="2" t="s">
        <v>48</v>
      </c>
      <c r="F7" s="2" t="s">
        <v>6</v>
      </c>
      <c r="G7" s="20">
        <v>1176041</v>
      </c>
      <c r="H7" s="17">
        <f t="shared" si="1"/>
        <v>0</v>
      </c>
      <c r="I7" s="21">
        <f t="shared" si="2"/>
        <v>230000</v>
      </c>
      <c r="J7" s="21">
        <f t="shared" si="3"/>
        <v>230000</v>
      </c>
      <c r="N7" s="23" t="s">
        <v>7</v>
      </c>
      <c r="O7" s="91">
        <v>0</v>
      </c>
      <c r="P7" s="90"/>
      <c r="Q7" s="89">
        <v>1.6E-2</v>
      </c>
      <c r="R7" s="90"/>
      <c r="S7" s="89">
        <v>5.0999999999999997E-2</v>
      </c>
      <c r="T7" s="90"/>
      <c r="U7" s="89">
        <v>0.10100000000000001</v>
      </c>
      <c r="V7" s="90"/>
    </row>
    <row r="8" spans="1:25" ht="14.25" customHeight="1">
      <c r="A8" s="11">
        <v>7</v>
      </c>
      <c r="B8" s="11" t="s">
        <v>35</v>
      </c>
      <c r="C8" s="11">
        <v>2017</v>
      </c>
      <c r="D8" s="11">
        <f t="shared" si="0"/>
        <v>6</v>
      </c>
      <c r="E8" s="2" t="s">
        <v>48</v>
      </c>
      <c r="F8" s="2" t="s">
        <v>7</v>
      </c>
      <c r="G8" s="20">
        <v>4988482</v>
      </c>
      <c r="H8" s="17">
        <f t="shared" si="1"/>
        <v>1.6E-2</v>
      </c>
      <c r="I8" s="21">
        <f t="shared" si="2"/>
        <v>330000</v>
      </c>
      <c r="J8" s="21">
        <f t="shared" si="3"/>
        <v>409815.712</v>
      </c>
      <c r="N8" s="23" t="s">
        <v>49</v>
      </c>
      <c r="O8" s="91">
        <v>0</v>
      </c>
      <c r="P8" s="90"/>
      <c r="Q8" s="89">
        <v>1.7000000000000001E-2</v>
      </c>
      <c r="R8" s="90"/>
      <c r="S8" s="89">
        <v>5.1999999999999998E-2</v>
      </c>
      <c r="T8" s="90"/>
      <c r="U8" s="89">
        <v>0.10199999999999999</v>
      </c>
      <c r="V8" s="90"/>
    </row>
    <row r="9" spans="1:25" ht="14.25" customHeight="1">
      <c r="A9" s="11">
        <v>8</v>
      </c>
      <c r="B9" s="11" t="s">
        <v>36</v>
      </c>
      <c r="C9" s="11">
        <v>2020</v>
      </c>
      <c r="D9" s="11">
        <f t="shared" si="0"/>
        <v>3</v>
      </c>
      <c r="E9" s="2" t="s">
        <v>48</v>
      </c>
      <c r="F9" s="2" t="s">
        <v>7</v>
      </c>
      <c r="G9" s="20">
        <v>8443558</v>
      </c>
      <c r="H9" s="17">
        <f t="shared" si="1"/>
        <v>5.0999999999999997E-2</v>
      </c>
      <c r="I9" s="21">
        <f t="shared" si="2"/>
        <v>180000</v>
      </c>
      <c r="J9" s="21">
        <f t="shared" si="3"/>
        <v>610621.45799999998</v>
      </c>
      <c r="N9" s="7"/>
    </row>
    <row r="10" spans="1:25" ht="13.5" customHeight="1">
      <c r="A10" s="11">
        <v>9</v>
      </c>
      <c r="B10" s="11" t="s">
        <v>37</v>
      </c>
      <c r="C10" s="11">
        <v>2018</v>
      </c>
      <c r="D10" s="11">
        <f t="shared" si="0"/>
        <v>5</v>
      </c>
      <c r="E10" s="2" t="s">
        <v>48</v>
      </c>
      <c r="F10" s="2" t="s">
        <v>6</v>
      </c>
      <c r="G10" s="20">
        <v>5317156</v>
      </c>
      <c r="H10" s="17">
        <f t="shared" si="1"/>
        <v>0.05</v>
      </c>
      <c r="I10" s="21">
        <f t="shared" si="2"/>
        <v>280000</v>
      </c>
      <c r="J10" s="21">
        <f t="shared" si="3"/>
        <v>545857.80000000005</v>
      </c>
      <c r="N10" s="7"/>
    </row>
    <row r="11" spans="1:25" ht="14.25" customHeight="1">
      <c r="A11" s="11">
        <v>10</v>
      </c>
      <c r="B11" s="11" t="s">
        <v>35</v>
      </c>
      <c r="C11" s="11">
        <v>2022</v>
      </c>
      <c r="D11" s="11">
        <f t="shared" si="0"/>
        <v>1</v>
      </c>
      <c r="E11" s="2" t="s">
        <v>48</v>
      </c>
      <c r="F11" s="2" t="s">
        <v>7</v>
      </c>
      <c r="G11" s="20">
        <v>19257205</v>
      </c>
      <c r="H11" s="17">
        <f t="shared" si="1"/>
        <v>0.10100000000000001</v>
      </c>
      <c r="I11" s="21">
        <f t="shared" si="2"/>
        <v>80000</v>
      </c>
      <c r="J11" s="21">
        <f t="shared" si="3"/>
        <v>2024977.7050000001</v>
      </c>
      <c r="N11" s="7"/>
    </row>
    <row r="12" spans="1:25" ht="14.25" customHeight="1">
      <c r="A12" s="11">
        <v>11</v>
      </c>
      <c r="B12" s="11" t="s">
        <v>50</v>
      </c>
      <c r="C12" s="11">
        <v>2020</v>
      </c>
      <c r="D12" s="11">
        <f t="shared" si="0"/>
        <v>3</v>
      </c>
      <c r="E12" s="2" t="s">
        <v>48</v>
      </c>
      <c r="F12" s="2" t="s">
        <v>7</v>
      </c>
      <c r="G12" s="20">
        <v>14648236</v>
      </c>
      <c r="H12" s="17">
        <f t="shared" si="1"/>
        <v>0.10100000000000001</v>
      </c>
      <c r="I12" s="21">
        <f t="shared" si="2"/>
        <v>180000</v>
      </c>
      <c r="J12" s="21">
        <f t="shared" si="3"/>
        <v>1659471.8360000001</v>
      </c>
      <c r="N12" s="93" t="s">
        <v>51</v>
      </c>
      <c r="O12" s="95" t="s">
        <v>52</v>
      </c>
      <c r="P12" s="96"/>
      <c r="Q12" s="96"/>
      <c r="R12" s="96"/>
      <c r="S12" s="96"/>
      <c r="T12" s="96"/>
      <c r="U12" s="96"/>
      <c r="V12" s="96"/>
      <c r="W12" s="96"/>
      <c r="X12" s="96"/>
      <c r="Y12" s="90"/>
    </row>
    <row r="13" spans="1:25" ht="14.25" customHeight="1">
      <c r="A13" s="11">
        <v>12</v>
      </c>
      <c r="B13" s="11" t="s">
        <v>53</v>
      </c>
      <c r="C13" s="11">
        <v>2017</v>
      </c>
      <c r="D13" s="11">
        <f t="shared" si="0"/>
        <v>6</v>
      </c>
      <c r="E13" s="2" t="s">
        <v>48</v>
      </c>
      <c r="F13" s="2" t="s">
        <v>6</v>
      </c>
      <c r="G13" s="20">
        <v>14594011</v>
      </c>
      <c r="H13" s="17">
        <f t="shared" si="1"/>
        <v>0.1</v>
      </c>
      <c r="I13" s="21">
        <f t="shared" si="2"/>
        <v>330000</v>
      </c>
      <c r="J13" s="21">
        <f t="shared" si="3"/>
        <v>1789401.1</v>
      </c>
      <c r="N13" s="94"/>
      <c r="O13" s="26">
        <v>0</v>
      </c>
      <c r="P13" s="27">
        <v>1</v>
      </c>
      <c r="Q13" s="11">
        <v>2</v>
      </c>
      <c r="R13" s="26">
        <v>3</v>
      </c>
      <c r="S13" s="27">
        <v>4</v>
      </c>
      <c r="T13" s="11">
        <v>5</v>
      </c>
      <c r="U13" s="26">
        <v>6</v>
      </c>
      <c r="V13" s="27">
        <v>7</v>
      </c>
      <c r="W13" s="11">
        <v>8</v>
      </c>
      <c r="X13" s="26">
        <v>9</v>
      </c>
      <c r="Y13" s="27">
        <v>10</v>
      </c>
    </row>
    <row r="14" spans="1:25" ht="14.25" customHeight="1">
      <c r="A14" s="11">
        <v>13</v>
      </c>
      <c r="B14" s="11" t="s">
        <v>54</v>
      </c>
      <c r="C14" s="11">
        <v>2022</v>
      </c>
      <c r="D14" s="11">
        <f t="shared" si="0"/>
        <v>1</v>
      </c>
      <c r="E14" s="2" t="s">
        <v>48</v>
      </c>
      <c r="F14" s="2" t="s">
        <v>7</v>
      </c>
      <c r="G14" s="20">
        <v>17782350</v>
      </c>
      <c r="H14" s="17">
        <f t="shared" si="1"/>
        <v>0.10100000000000001</v>
      </c>
      <c r="I14" s="21">
        <f t="shared" si="2"/>
        <v>80000</v>
      </c>
      <c r="J14" s="21">
        <f t="shared" si="3"/>
        <v>1876017.35</v>
      </c>
      <c r="N14" s="28" t="s">
        <v>47</v>
      </c>
      <c r="O14" s="15">
        <v>50000</v>
      </c>
      <c r="P14" s="15">
        <f t="shared" ref="P14:Y14" si="4">+O14+50000</f>
        <v>100000</v>
      </c>
      <c r="Q14" s="15">
        <f t="shared" si="4"/>
        <v>150000</v>
      </c>
      <c r="R14" s="15">
        <f t="shared" si="4"/>
        <v>200000</v>
      </c>
      <c r="S14" s="15">
        <f t="shared" si="4"/>
        <v>250000</v>
      </c>
      <c r="T14" s="15">
        <f t="shared" si="4"/>
        <v>300000</v>
      </c>
      <c r="U14" s="15">
        <f t="shared" si="4"/>
        <v>350000</v>
      </c>
      <c r="V14" s="15">
        <f t="shared" si="4"/>
        <v>400000</v>
      </c>
      <c r="W14" s="15">
        <f t="shared" si="4"/>
        <v>450000</v>
      </c>
      <c r="X14" s="15">
        <f t="shared" si="4"/>
        <v>500000</v>
      </c>
      <c r="Y14" s="15">
        <f t="shared" si="4"/>
        <v>550000</v>
      </c>
    </row>
    <row r="15" spans="1:25" ht="14.25" customHeight="1">
      <c r="A15" s="11">
        <v>14</v>
      </c>
      <c r="B15" s="11" t="s">
        <v>55</v>
      </c>
      <c r="C15" s="11">
        <v>2018</v>
      </c>
      <c r="D15" s="11">
        <f t="shared" si="0"/>
        <v>5</v>
      </c>
      <c r="E15" s="2" t="s">
        <v>48</v>
      </c>
      <c r="F15" s="2" t="s">
        <v>7</v>
      </c>
      <c r="G15" s="20">
        <v>15385247</v>
      </c>
      <c r="H15" s="17">
        <f t="shared" si="1"/>
        <v>0.10100000000000001</v>
      </c>
      <c r="I15" s="21">
        <f t="shared" si="2"/>
        <v>280000</v>
      </c>
      <c r="J15" s="21">
        <f t="shared" si="3"/>
        <v>1833909.9470000002</v>
      </c>
      <c r="N15" s="28" t="s">
        <v>46</v>
      </c>
      <c r="O15" s="15">
        <v>40000</v>
      </c>
      <c r="P15" s="15">
        <f t="shared" ref="P15:Y15" si="5">+O15+50000</f>
        <v>90000</v>
      </c>
      <c r="Q15" s="15">
        <f t="shared" si="5"/>
        <v>140000</v>
      </c>
      <c r="R15" s="15">
        <f t="shared" si="5"/>
        <v>190000</v>
      </c>
      <c r="S15" s="15">
        <f t="shared" si="5"/>
        <v>240000</v>
      </c>
      <c r="T15" s="15">
        <f t="shared" si="5"/>
        <v>290000</v>
      </c>
      <c r="U15" s="15">
        <f t="shared" si="5"/>
        <v>340000</v>
      </c>
      <c r="V15" s="15">
        <f t="shared" si="5"/>
        <v>390000</v>
      </c>
      <c r="W15" s="15">
        <f t="shared" si="5"/>
        <v>440000</v>
      </c>
      <c r="X15" s="15">
        <f t="shared" si="5"/>
        <v>490000</v>
      </c>
      <c r="Y15" s="15">
        <f t="shared" si="5"/>
        <v>540000</v>
      </c>
    </row>
    <row r="16" spans="1:25" ht="14.25" customHeight="1">
      <c r="A16" s="11">
        <v>15</v>
      </c>
      <c r="B16" s="11" t="s">
        <v>56</v>
      </c>
      <c r="C16" s="11">
        <v>2023</v>
      </c>
      <c r="D16" s="11">
        <f t="shared" si="0"/>
        <v>0</v>
      </c>
      <c r="E16" s="2" t="s">
        <v>46</v>
      </c>
      <c r="F16" s="2" t="s">
        <v>49</v>
      </c>
      <c r="G16" s="20">
        <v>8430694</v>
      </c>
      <c r="H16" s="17">
        <f t="shared" si="1"/>
        <v>5.1999999999999998E-2</v>
      </c>
      <c r="I16" s="21">
        <f t="shared" si="2"/>
        <v>40000</v>
      </c>
      <c r="J16" s="21">
        <f t="shared" si="3"/>
        <v>478396.08799999999</v>
      </c>
      <c r="N16" s="28" t="s">
        <v>48</v>
      </c>
      <c r="O16" s="15">
        <v>30000</v>
      </c>
      <c r="P16" s="15">
        <f t="shared" ref="P16:Y16" si="6">+O16+50000</f>
        <v>80000</v>
      </c>
      <c r="Q16" s="15">
        <f t="shared" si="6"/>
        <v>130000</v>
      </c>
      <c r="R16" s="15">
        <f t="shared" si="6"/>
        <v>180000</v>
      </c>
      <c r="S16" s="15">
        <f t="shared" si="6"/>
        <v>230000</v>
      </c>
      <c r="T16" s="15">
        <f t="shared" si="6"/>
        <v>280000</v>
      </c>
      <c r="U16" s="15">
        <f t="shared" si="6"/>
        <v>330000</v>
      </c>
      <c r="V16" s="15">
        <f t="shared" si="6"/>
        <v>380000</v>
      </c>
      <c r="W16" s="15">
        <f t="shared" si="6"/>
        <v>430000</v>
      </c>
      <c r="X16" s="15">
        <f t="shared" si="6"/>
        <v>480000</v>
      </c>
      <c r="Y16" s="15">
        <f t="shared" si="6"/>
        <v>530000</v>
      </c>
    </row>
    <row r="17" spans="1:25" ht="14.25" customHeight="1">
      <c r="A17" s="11">
        <v>16</v>
      </c>
      <c r="B17" s="11" t="s">
        <v>57</v>
      </c>
      <c r="C17" s="11">
        <v>2019</v>
      </c>
      <c r="D17" s="11">
        <f t="shared" si="0"/>
        <v>4</v>
      </c>
      <c r="E17" s="2" t="s">
        <v>47</v>
      </c>
      <c r="F17" s="2" t="s">
        <v>7</v>
      </c>
      <c r="G17" s="20">
        <v>13936434</v>
      </c>
      <c r="H17" s="17">
        <f t="shared" si="1"/>
        <v>0.10100000000000001</v>
      </c>
      <c r="I17" s="21">
        <f t="shared" si="2"/>
        <v>250000</v>
      </c>
      <c r="J17" s="21">
        <f t="shared" si="3"/>
        <v>1657579.834</v>
      </c>
      <c r="N17" s="28" t="s">
        <v>58</v>
      </c>
      <c r="O17" s="15">
        <v>20000</v>
      </c>
      <c r="P17" s="15">
        <f t="shared" ref="P17:Y17" si="7">+O17+50000</f>
        <v>70000</v>
      </c>
      <c r="Q17" s="15">
        <f t="shared" si="7"/>
        <v>120000</v>
      </c>
      <c r="R17" s="15">
        <f t="shared" si="7"/>
        <v>170000</v>
      </c>
      <c r="S17" s="15">
        <f t="shared" si="7"/>
        <v>220000</v>
      </c>
      <c r="T17" s="15">
        <f t="shared" si="7"/>
        <v>270000</v>
      </c>
      <c r="U17" s="15">
        <f t="shared" si="7"/>
        <v>320000</v>
      </c>
      <c r="V17" s="15">
        <f t="shared" si="7"/>
        <v>370000</v>
      </c>
      <c r="W17" s="15">
        <f t="shared" si="7"/>
        <v>420000</v>
      </c>
      <c r="X17" s="15">
        <f t="shared" si="7"/>
        <v>470000</v>
      </c>
      <c r="Y17" s="15">
        <f t="shared" si="7"/>
        <v>520000</v>
      </c>
    </row>
    <row r="18" spans="1:25" ht="14.25" customHeight="1">
      <c r="A18" s="11">
        <v>17</v>
      </c>
      <c r="B18" s="11" t="s">
        <v>59</v>
      </c>
      <c r="C18" s="11">
        <v>2016</v>
      </c>
      <c r="D18" s="11">
        <f t="shared" si="0"/>
        <v>7</v>
      </c>
      <c r="E18" s="2" t="s">
        <v>46</v>
      </c>
      <c r="F18" s="2" t="s">
        <v>7</v>
      </c>
      <c r="G18" s="20">
        <v>16137536</v>
      </c>
      <c r="H18" s="17">
        <f t="shared" si="1"/>
        <v>0.10100000000000001</v>
      </c>
      <c r="I18" s="21">
        <f t="shared" si="2"/>
        <v>390000</v>
      </c>
      <c r="J18" s="21">
        <f t="shared" si="3"/>
        <v>2019891.1360000002</v>
      </c>
      <c r="N18" s="7"/>
    </row>
    <row r="19" spans="1:25" ht="14.25" customHeight="1">
      <c r="A19" s="11">
        <v>18</v>
      </c>
      <c r="B19" s="11" t="s">
        <v>60</v>
      </c>
      <c r="C19" s="11">
        <v>2021</v>
      </c>
      <c r="D19" s="11">
        <f t="shared" si="0"/>
        <v>2</v>
      </c>
      <c r="E19" s="2" t="s">
        <v>47</v>
      </c>
      <c r="F19" s="2" t="s">
        <v>7</v>
      </c>
      <c r="G19" s="20">
        <v>17911973</v>
      </c>
      <c r="H19" s="17">
        <f t="shared" si="1"/>
        <v>0.10100000000000001</v>
      </c>
      <c r="I19" s="21">
        <f t="shared" si="2"/>
        <v>150000</v>
      </c>
      <c r="J19" s="21">
        <f t="shared" si="3"/>
        <v>1959109.273</v>
      </c>
      <c r="N19" s="7"/>
    </row>
    <row r="20" spans="1:25" ht="14.25" customHeight="1">
      <c r="A20" s="11">
        <v>19</v>
      </c>
      <c r="B20" s="11" t="s">
        <v>61</v>
      </c>
      <c r="C20" s="11">
        <v>2019</v>
      </c>
      <c r="D20" s="11">
        <f t="shared" si="0"/>
        <v>4</v>
      </c>
      <c r="E20" s="2" t="s">
        <v>46</v>
      </c>
      <c r="F20" s="2" t="s">
        <v>6</v>
      </c>
      <c r="G20" s="20">
        <v>2463650</v>
      </c>
      <c r="H20" s="17">
        <f t="shared" si="1"/>
        <v>1.4999999999999999E-2</v>
      </c>
      <c r="I20" s="21">
        <f t="shared" si="2"/>
        <v>240000</v>
      </c>
      <c r="J20" s="21">
        <f t="shared" si="3"/>
        <v>276954.75</v>
      </c>
      <c r="N20" s="7"/>
    </row>
    <row r="21" spans="1:25" ht="14.25" customHeight="1">
      <c r="A21" s="11">
        <v>20</v>
      </c>
      <c r="B21" s="11" t="s">
        <v>62</v>
      </c>
      <c r="C21" s="11">
        <v>2014</v>
      </c>
      <c r="D21" s="11">
        <f t="shared" si="0"/>
        <v>9</v>
      </c>
      <c r="E21" s="2" t="s">
        <v>46</v>
      </c>
      <c r="F21" s="2" t="s">
        <v>7</v>
      </c>
      <c r="G21" s="20">
        <v>7745571</v>
      </c>
      <c r="H21" s="17">
        <f t="shared" si="1"/>
        <v>5.0999999999999997E-2</v>
      </c>
      <c r="I21" s="21">
        <f t="shared" si="2"/>
        <v>490000</v>
      </c>
      <c r="J21" s="21">
        <f t="shared" si="3"/>
        <v>885024.12100000004</v>
      </c>
      <c r="N21" s="7"/>
    </row>
    <row r="22" spans="1:25" ht="14.25" customHeight="1">
      <c r="A22" s="11">
        <v>21</v>
      </c>
      <c r="B22" s="11" t="s">
        <v>63</v>
      </c>
      <c r="C22" s="11">
        <v>2014</v>
      </c>
      <c r="D22" s="11">
        <f t="shared" si="0"/>
        <v>9</v>
      </c>
      <c r="E22" s="2" t="s">
        <v>46</v>
      </c>
      <c r="F22" s="2" t="s">
        <v>7</v>
      </c>
      <c r="G22" s="20">
        <v>19354093</v>
      </c>
      <c r="H22" s="17">
        <f t="shared" si="1"/>
        <v>0.10100000000000001</v>
      </c>
      <c r="I22" s="21">
        <f t="shared" si="2"/>
        <v>490000</v>
      </c>
      <c r="J22" s="21">
        <f t="shared" si="3"/>
        <v>2444763.3930000002</v>
      </c>
      <c r="N22" s="7"/>
    </row>
    <row r="23" spans="1:25" ht="14.25" customHeight="1">
      <c r="A23" s="11">
        <v>22</v>
      </c>
      <c r="B23" s="11" t="s">
        <v>64</v>
      </c>
      <c r="C23" s="11">
        <v>2023</v>
      </c>
      <c r="D23" s="11">
        <f t="shared" si="0"/>
        <v>0</v>
      </c>
      <c r="E23" s="2" t="s">
        <v>46</v>
      </c>
      <c r="F23" s="2" t="s">
        <v>6</v>
      </c>
      <c r="G23" s="20">
        <v>3114355</v>
      </c>
      <c r="H23" s="17">
        <f t="shared" si="1"/>
        <v>1.4999999999999999E-2</v>
      </c>
      <c r="I23" s="21">
        <f t="shared" si="2"/>
        <v>40000</v>
      </c>
      <c r="J23" s="21">
        <f t="shared" si="3"/>
        <v>86715.324999999997</v>
      </c>
      <c r="N23" s="7"/>
    </row>
    <row r="24" spans="1:25" ht="14.25" customHeight="1">
      <c r="A24" s="11">
        <v>23</v>
      </c>
      <c r="B24" s="11" t="s">
        <v>65</v>
      </c>
      <c r="C24" s="11">
        <v>2020</v>
      </c>
      <c r="D24" s="11">
        <f t="shared" si="0"/>
        <v>3</v>
      </c>
      <c r="E24" s="2" t="s">
        <v>48</v>
      </c>
      <c r="F24" s="2" t="s">
        <v>7</v>
      </c>
      <c r="G24" s="20">
        <v>1434216</v>
      </c>
      <c r="H24" s="17">
        <f t="shared" si="1"/>
        <v>0</v>
      </c>
      <c r="I24" s="21">
        <f t="shared" si="2"/>
        <v>180000</v>
      </c>
      <c r="J24" s="21">
        <f t="shared" si="3"/>
        <v>180000</v>
      </c>
      <c r="N24" s="7"/>
    </row>
    <row r="25" spans="1:25" ht="14.25" customHeight="1">
      <c r="A25" s="11">
        <v>24</v>
      </c>
      <c r="B25" s="11" t="s">
        <v>66</v>
      </c>
      <c r="C25" s="11">
        <v>2014</v>
      </c>
      <c r="D25" s="11">
        <f t="shared" si="0"/>
        <v>9</v>
      </c>
      <c r="E25" s="2" t="s">
        <v>48</v>
      </c>
      <c r="F25" s="2" t="s">
        <v>7</v>
      </c>
      <c r="G25" s="20">
        <v>7860544</v>
      </c>
      <c r="H25" s="17">
        <f t="shared" si="1"/>
        <v>5.0999999999999997E-2</v>
      </c>
      <c r="I25" s="21">
        <f t="shared" si="2"/>
        <v>480000</v>
      </c>
      <c r="J25" s="21">
        <f t="shared" si="3"/>
        <v>880887.74399999995</v>
      </c>
      <c r="N25" s="7"/>
    </row>
    <row r="26" spans="1:25" ht="14.25" customHeight="1">
      <c r="A26" s="11">
        <v>25</v>
      </c>
      <c r="B26" s="11" t="s">
        <v>67</v>
      </c>
      <c r="C26" s="11">
        <v>2019</v>
      </c>
      <c r="D26" s="11">
        <f t="shared" si="0"/>
        <v>4</v>
      </c>
      <c r="E26" s="2" t="s">
        <v>48</v>
      </c>
      <c r="F26" s="2" t="s">
        <v>7</v>
      </c>
      <c r="G26" s="20">
        <v>18700144</v>
      </c>
      <c r="H26" s="17">
        <f t="shared" si="1"/>
        <v>0.10100000000000001</v>
      </c>
      <c r="I26" s="21">
        <f t="shared" si="2"/>
        <v>230000</v>
      </c>
      <c r="J26" s="21">
        <f t="shared" si="3"/>
        <v>2118714.5440000002</v>
      </c>
      <c r="N26" s="7"/>
    </row>
    <row r="27" spans="1:25" ht="14.25" customHeight="1">
      <c r="A27" s="11">
        <v>26</v>
      </c>
      <c r="B27" s="11" t="s">
        <v>68</v>
      </c>
      <c r="C27" s="11">
        <v>2022</v>
      </c>
      <c r="D27" s="11">
        <f t="shared" si="0"/>
        <v>1</v>
      </c>
      <c r="E27" s="2" t="s">
        <v>48</v>
      </c>
      <c r="F27" s="2" t="s">
        <v>7</v>
      </c>
      <c r="G27" s="20">
        <v>10004897</v>
      </c>
      <c r="H27" s="17">
        <f t="shared" si="1"/>
        <v>0.10100000000000001</v>
      </c>
      <c r="I27" s="21">
        <f t="shared" si="2"/>
        <v>80000</v>
      </c>
      <c r="J27" s="21">
        <f t="shared" si="3"/>
        <v>1090494.5970000001</v>
      </c>
      <c r="N27" s="7"/>
    </row>
    <row r="28" spans="1:25" ht="14.25" customHeight="1">
      <c r="A28" s="11">
        <v>27</v>
      </c>
      <c r="B28" s="11" t="s">
        <v>69</v>
      </c>
      <c r="C28" s="11">
        <v>2023</v>
      </c>
      <c r="D28" s="11">
        <f t="shared" si="0"/>
        <v>0</v>
      </c>
      <c r="E28" s="2" t="s">
        <v>48</v>
      </c>
      <c r="F28" s="2" t="s">
        <v>7</v>
      </c>
      <c r="G28" s="20">
        <v>11255955</v>
      </c>
      <c r="H28" s="17">
        <f t="shared" si="1"/>
        <v>0.10100000000000001</v>
      </c>
      <c r="I28" s="21">
        <f t="shared" si="2"/>
        <v>30000</v>
      </c>
      <c r="J28" s="21">
        <f t="shared" si="3"/>
        <v>1166851.4550000001</v>
      </c>
      <c r="N28" s="7"/>
    </row>
    <row r="29" spans="1:25" ht="14.25" customHeight="1">
      <c r="A29" s="11">
        <v>28</v>
      </c>
      <c r="B29" s="11" t="s">
        <v>70</v>
      </c>
      <c r="C29" s="11">
        <v>2020</v>
      </c>
      <c r="D29" s="11">
        <f t="shared" si="0"/>
        <v>3</v>
      </c>
      <c r="E29" s="2" t="s">
        <v>48</v>
      </c>
      <c r="F29" s="2" t="s">
        <v>7</v>
      </c>
      <c r="G29" s="20">
        <v>2479665</v>
      </c>
      <c r="H29" s="17">
        <f t="shared" si="1"/>
        <v>1.6E-2</v>
      </c>
      <c r="I29" s="21">
        <f t="shared" si="2"/>
        <v>180000</v>
      </c>
      <c r="J29" s="21">
        <f t="shared" si="3"/>
        <v>219674.64</v>
      </c>
      <c r="N29" s="7"/>
    </row>
    <row r="30" spans="1:25" ht="14.25" customHeight="1">
      <c r="A30" s="11">
        <v>29</v>
      </c>
      <c r="B30" s="11" t="s">
        <v>71</v>
      </c>
      <c r="C30" s="11">
        <v>2018</v>
      </c>
      <c r="D30" s="11">
        <f t="shared" si="0"/>
        <v>5</v>
      </c>
      <c r="E30" s="2" t="s">
        <v>48</v>
      </c>
      <c r="F30" s="2" t="s">
        <v>6</v>
      </c>
      <c r="G30" s="20">
        <v>13259271</v>
      </c>
      <c r="H30" s="17">
        <f t="shared" si="1"/>
        <v>0.1</v>
      </c>
      <c r="I30" s="21">
        <f t="shared" si="2"/>
        <v>280000</v>
      </c>
      <c r="J30" s="21">
        <f t="shared" si="3"/>
        <v>1605927.1</v>
      </c>
      <c r="N30" s="7"/>
    </row>
    <row r="31" spans="1:25" ht="14.25" customHeight="1">
      <c r="A31" s="11">
        <v>30</v>
      </c>
      <c r="B31" s="11" t="s">
        <v>72</v>
      </c>
      <c r="C31" s="11">
        <v>2023</v>
      </c>
      <c r="D31" s="11">
        <f t="shared" si="0"/>
        <v>0</v>
      </c>
      <c r="E31" s="2" t="s">
        <v>48</v>
      </c>
      <c r="F31" s="2" t="s">
        <v>6</v>
      </c>
      <c r="G31" s="20">
        <v>17966108</v>
      </c>
      <c r="H31" s="17">
        <f t="shared" si="1"/>
        <v>0.1</v>
      </c>
      <c r="I31" s="21">
        <f t="shared" si="2"/>
        <v>30000</v>
      </c>
      <c r="J31" s="21">
        <f t="shared" si="3"/>
        <v>1826610.8</v>
      </c>
      <c r="N31" s="7"/>
    </row>
    <row r="32" spans="1:25" ht="14.25" customHeight="1">
      <c r="A32" s="11">
        <v>31</v>
      </c>
      <c r="B32" s="11" t="s">
        <v>73</v>
      </c>
      <c r="C32" s="11">
        <v>2017</v>
      </c>
      <c r="D32" s="11">
        <f t="shared" si="0"/>
        <v>6</v>
      </c>
      <c r="E32" s="2" t="s">
        <v>48</v>
      </c>
      <c r="F32" s="2" t="s">
        <v>49</v>
      </c>
      <c r="G32" s="20">
        <v>17523905</v>
      </c>
      <c r="H32" s="17">
        <f t="shared" si="1"/>
        <v>0.10199999999999999</v>
      </c>
      <c r="I32" s="21">
        <f t="shared" si="2"/>
        <v>330000</v>
      </c>
      <c r="J32" s="21">
        <f t="shared" si="3"/>
        <v>2117438.3099999996</v>
      </c>
      <c r="N32" s="7"/>
    </row>
    <row r="33" spans="1:14" ht="14.25" customHeight="1">
      <c r="A33" s="11">
        <v>32</v>
      </c>
      <c r="B33" s="11" t="s">
        <v>74</v>
      </c>
      <c r="C33" s="11">
        <v>2016</v>
      </c>
      <c r="D33" s="11">
        <f t="shared" si="0"/>
        <v>7</v>
      </c>
      <c r="E33" s="2" t="s">
        <v>48</v>
      </c>
      <c r="F33" s="2" t="s">
        <v>49</v>
      </c>
      <c r="G33" s="20">
        <v>3528613</v>
      </c>
      <c r="H33" s="17">
        <f t="shared" si="1"/>
        <v>1.7000000000000001E-2</v>
      </c>
      <c r="I33" s="21">
        <f t="shared" si="2"/>
        <v>380000</v>
      </c>
      <c r="J33" s="21">
        <f t="shared" si="3"/>
        <v>439986.42099999997</v>
      </c>
      <c r="N33" s="7"/>
    </row>
    <row r="34" spans="1:14" ht="14.25" customHeight="1">
      <c r="A34" s="11">
        <v>33</v>
      </c>
      <c r="B34" s="11" t="s">
        <v>75</v>
      </c>
      <c r="C34" s="11">
        <v>2018</v>
      </c>
      <c r="D34" s="11">
        <f t="shared" si="0"/>
        <v>5</v>
      </c>
      <c r="E34" s="2" t="s">
        <v>48</v>
      </c>
      <c r="F34" s="2" t="s">
        <v>7</v>
      </c>
      <c r="G34" s="20">
        <v>6734799</v>
      </c>
      <c r="H34" s="17">
        <f t="shared" si="1"/>
        <v>5.0999999999999997E-2</v>
      </c>
      <c r="I34" s="21">
        <f t="shared" si="2"/>
        <v>280000</v>
      </c>
      <c r="J34" s="21">
        <f t="shared" si="3"/>
        <v>623474.74899999995</v>
      </c>
      <c r="N34" s="7"/>
    </row>
    <row r="35" spans="1:14" ht="14.25" customHeight="1">
      <c r="A35" s="11">
        <v>34</v>
      </c>
      <c r="B35" s="11" t="s">
        <v>76</v>
      </c>
      <c r="C35" s="11">
        <v>2014</v>
      </c>
      <c r="D35" s="11">
        <f t="shared" si="0"/>
        <v>9</v>
      </c>
      <c r="E35" s="2" t="s">
        <v>48</v>
      </c>
      <c r="F35" s="2" t="s">
        <v>6</v>
      </c>
      <c r="G35" s="20">
        <v>11687468</v>
      </c>
      <c r="H35" s="17">
        <f t="shared" si="1"/>
        <v>0.1</v>
      </c>
      <c r="I35" s="21">
        <f t="shared" si="2"/>
        <v>480000</v>
      </c>
      <c r="J35" s="21">
        <f t="shared" si="3"/>
        <v>1648746.8</v>
      </c>
      <c r="N35" s="7"/>
    </row>
    <row r="36" spans="1:14" ht="14.25" customHeight="1">
      <c r="A36" s="11">
        <v>35</v>
      </c>
      <c r="B36" s="11" t="s">
        <v>77</v>
      </c>
      <c r="C36" s="11">
        <v>2017</v>
      </c>
      <c r="D36" s="11">
        <f t="shared" si="0"/>
        <v>6</v>
      </c>
      <c r="E36" s="2" t="s">
        <v>48</v>
      </c>
      <c r="F36" s="2" t="s">
        <v>7</v>
      </c>
      <c r="G36" s="20">
        <v>16245211</v>
      </c>
      <c r="H36" s="17">
        <f t="shared" si="1"/>
        <v>0.10100000000000001</v>
      </c>
      <c r="I36" s="21">
        <f t="shared" si="2"/>
        <v>330000</v>
      </c>
      <c r="J36" s="21">
        <f t="shared" si="3"/>
        <v>1970766.3110000002</v>
      </c>
      <c r="N36" s="7"/>
    </row>
    <row r="37" spans="1:14" ht="14.25" customHeight="1">
      <c r="A37" s="11">
        <v>36</v>
      </c>
      <c r="B37" s="11" t="s">
        <v>78</v>
      </c>
      <c r="C37" s="11">
        <v>2013</v>
      </c>
      <c r="D37" s="11">
        <f t="shared" si="0"/>
        <v>10</v>
      </c>
      <c r="E37" s="2" t="s">
        <v>48</v>
      </c>
      <c r="F37" s="2" t="s">
        <v>6</v>
      </c>
      <c r="G37" s="20">
        <v>2164087</v>
      </c>
      <c r="H37" s="17">
        <f t="shared" si="1"/>
        <v>1.4999999999999999E-2</v>
      </c>
      <c r="I37" s="21">
        <f t="shared" si="2"/>
        <v>530000</v>
      </c>
      <c r="J37" s="21">
        <f t="shared" si="3"/>
        <v>562461.30500000005</v>
      </c>
      <c r="N37" s="7"/>
    </row>
    <row r="38" spans="1:14" ht="14.25" customHeight="1">
      <c r="A38" s="11">
        <v>37</v>
      </c>
      <c r="B38" s="11" t="s">
        <v>79</v>
      </c>
      <c r="C38" s="11">
        <v>2020</v>
      </c>
      <c r="D38" s="11">
        <f t="shared" si="0"/>
        <v>3</v>
      </c>
      <c r="E38" s="2" t="s">
        <v>48</v>
      </c>
      <c r="F38" s="2" t="s">
        <v>6</v>
      </c>
      <c r="G38" s="20">
        <v>6671528</v>
      </c>
      <c r="H38" s="17">
        <f t="shared" si="1"/>
        <v>0.05</v>
      </c>
      <c r="I38" s="21">
        <f t="shared" si="2"/>
        <v>180000</v>
      </c>
      <c r="J38" s="21">
        <f t="shared" si="3"/>
        <v>513576.4</v>
      </c>
      <c r="N38" s="7"/>
    </row>
    <row r="39" spans="1:14" ht="14.25" customHeight="1">
      <c r="A39" s="11">
        <v>38</v>
      </c>
      <c r="B39" s="11" t="s">
        <v>80</v>
      </c>
      <c r="C39" s="11">
        <v>2021</v>
      </c>
      <c r="D39" s="11">
        <f t="shared" si="0"/>
        <v>2</v>
      </c>
      <c r="E39" s="2" t="s">
        <v>48</v>
      </c>
      <c r="F39" s="2" t="s">
        <v>7</v>
      </c>
      <c r="G39" s="20">
        <v>8481176</v>
      </c>
      <c r="H39" s="17">
        <f t="shared" si="1"/>
        <v>5.0999999999999997E-2</v>
      </c>
      <c r="I39" s="21">
        <f t="shared" si="2"/>
        <v>130000</v>
      </c>
      <c r="J39" s="21">
        <f t="shared" si="3"/>
        <v>562539.97600000002</v>
      </c>
      <c r="N39" s="7"/>
    </row>
    <row r="40" spans="1:14" ht="14.25" customHeight="1">
      <c r="A40" s="11">
        <v>39</v>
      </c>
      <c r="B40" s="11" t="s">
        <v>81</v>
      </c>
      <c r="C40" s="11">
        <v>2017</v>
      </c>
      <c r="D40" s="11">
        <f t="shared" si="0"/>
        <v>6</v>
      </c>
      <c r="E40" s="2" t="s">
        <v>48</v>
      </c>
      <c r="F40" s="2" t="s">
        <v>7</v>
      </c>
      <c r="G40" s="20">
        <v>1863017</v>
      </c>
      <c r="H40" s="17">
        <f t="shared" si="1"/>
        <v>0</v>
      </c>
      <c r="I40" s="21">
        <f t="shared" si="2"/>
        <v>330000</v>
      </c>
      <c r="J40" s="21">
        <f t="shared" si="3"/>
        <v>330000</v>
      </c>
      <c r="N40" s="7"/>
    </row>
    <row r="41" spans="1:14" ht="14.25" customHeight="1">
      <c r="A41" s="11">
        <v>40</v>
      </c>
      <c r="B41" s="11" t="s">
        <v>82</v>
      </c>
      <c r="C41" s="11">
        <v>2019</v>
      </c>
      <c r="D41" s="11">
        <f t="shared" si="0"/>
        <v>4</v>
      </c>
      <c r="E41" s="2" t="s">
        <v>48</v>
      </c>
      <c r="F41" s="2" t="s">
        <v>6</v>
      </c>
      <c r="G41" s="20">
        <v>5685975</v>
      </c>
      <c r="H41" s="17">
        <f t="shared" si="1"/>
        <v>0.05</v>
      </c>
      <c r="I41" s="21">
        <f t="shared" si="2"/>
        <v>230000</v>
      </c>
      <c r="J41" s="21">
        <f t="shared" si="3"/>
        <v>514298.75</v>
      </c>
      <c r="N41" s="7"/>
    </row>
    <row r="42" spans="1:14" ht="14.25" customHeight="1">
      <c r="A42" s="11">
        <v>41</v>
      </c>
      <c r="B42" s="11" t="s">
        <v>83</v>
      </c>
      <c r="C42" s="11">
        <v>2021</v>
      </c>
      <c r="D42" s="11">
        <f t="shared" si="0"/>
        <v>2</v>
      </c>
      <c r="E42" s="2" t="s">
        <v>48</v>
      </c>
      <c r="F42" s="2" t="s">
        <v>6</v>
      </c>
      <c r="G42" s="20">
        <v>3957577</v>
      </c>
      <c r="H42" s="17">
        <f t="shared" si="1"/>
        <v>1.4999999999999999E-2</v>
      </c>
      <c r="I42" s="21">
        <f t="shared" si="2"/>
        <v>130000</v>
      </c>
      <c r="J42" s="21">
        <f t="shared" si="3"/>
        <v>189363.655</v>
      </c>
      <c r="N42" s="7"/>
    </row>
    <row r="43" spans="1:14" ht="14.25" customHeight="1">
      <c r="A43" s="11">
        <v>42</v>
      </c>
      <c r="B43" s="11" t="s">
        <v>84</v>
      </c>
      <c r="C43" s="11">
        <v>2023</v>
      </c>
      <c r="D43" s="11">
        <f t="shared" si="0"/>
        <v>0</v>
      </c>
      <c r="E43" s="2" t="s">
        <v>48</v>
      </c>
      <c r="F43" s="2" t="s">
        <v>7</v>
      </c>
      <c r="G43" s="20">
        <v>7035862</v>
      </c>
      <c r="H43" s="17">
        <f t="shared" si="1"/>
        <v>5.0999999999999997E-2</v>
      </c>
      <c r="I43" s="21">
        <f t="shared" si="2"/>
        <v>30000</v>
      </c>
      <c r="J43" s="21">
        <f t="shared" si="3"/>
        <v>388828.962</v>
      </c>
      <c r="N43" s="7"/>
    </row>
    <row r="44" spans="1:14" ht="14.25" customHeight="1">
      <c r="A44" s="11">
        <v>43</v>
      </c>
      <c r="B44" s="11" t="s">
        <v>85</v>
      </c>
      <c r="C44" s="11">
        <v>2019</v>
      </c>
      <c r="D44" s="11">
        <f t="shared" si="0"/>
        <v>4</v>
      </c>
      <c r="E44" s="2" t="s">
        <v>48</v>
      </c>
      <c r="F44" s="2" t="s">
        <v>49</v>
      </c>
      <c r="G44" s="20">
        <v>16095302</v>
      </c>
      <c r="H44" s="17">
        <f t="shared" si="1"/>
        <v>0.10199999999999999</v>
      </c>
      <c r="I44" s="21">
        <f t="shared" si="2"/>
        <v>230000</v>
      </c>
      <c r="J44" s="21">
        <f t="shared" si="3"/>
        <v>1871720.804</v>
      </c>
      <c r="N44" s="7"/>
    </row>
    <row r="45" spans="1:14" ht="14.25" customHeight="1">
      <c r="A45" s="11">
        <v>44</v>
      </c>
      <c r="B45" s="11" t="s">
        <v>86</v>
      </c>
      <c r="C45" s="11">
        <v>2014</v>
      </c>
      <c r="D45" s="11">
        <f t="shared" si="0"/>
        <v>9</v>
      </c>
      <c r="E45" s="2" t="s">
        <v>48</v>
      </c>
      <c r="F45" s="2" t="s">
        <v>7</v>
      </c>
      <c r="G45" s="20">
        <v>4540677</v>
      </c>
      <c r="H45" s="17">
        <f t="shared" si="1"/>
        <v>1.6E-2</v>
      </c>
      <c r="I45" s="21">
        <f t="shared" si="2"/>
        <v>480000</v>
      </c>
      <c r="J45" s="21">
        <f t="shared" si="3"/>
        <v>552650.83199999994</v>
      </c>
      <c r="N45" s="7"/>
    </row>
    <row r="46" spans="1:14" ht="14.25" customHeight="1">
      <c r="A46" s="11">
        <v>45</v>
      </c>
      <c r="B46" s="11" t="s">
        <v>87</v>
      </c>
      <c r="C46" s="11">
        <v>2019</v>
      </c>
      <c r="D46" s="11">
        <f t="shared" si="0"/>
        <v>4</v>
      </c>
      <c r="E46" s="2" t="s">
        <v>47</v>
      </c>
      <c r="F46" s="2" t="s">
        <v>6</v>
      </c>
      <c r="G46" s="20">
        <v>15448691</v>
      </c>
      <c r="H46" s="17">
        <f t="shared" si="1"/>
        <v>0.1</v>
      </c>
      <c r="I46" s="21">
        <f t="shared" si="2"/>
        <v>250000</v>
      </c>
      <c r="J46" s="21">
        <f t="shared" si="3"/>
        <v>1794869.1</v>
      </c>
      <c r="N46" s="7"/>
    </row>
    <row r="47" spans="1:14" ht="14.25" customHeight="1">
      <c r="A47" s="11">
        <v>46</v>
      </c>
      <c r="B47" s="11" t="s">
        <v>88</v>
      </c>
      <c r="C47" s="11">
        <v>2021</v>
      </c>
      <c r="D47" s="11">
        <f t="shared" si="0"/>
        <v>2</v>
      </c>
      <c r="E47" s="2" t="s">
        <v>48</v>
      </c>
      <c r="F47" s="2" t="s">
        <v>49</v>
      </c>
      <c r="G47" s="20">
        <v>16748262</v>
      </c>
      <c r="H47" s="17">
        <f t="shared" si="1"/>
        <v>0.10199999999999999</v>
      </c>
      <c r="I47" s="21">
        <f t="shared" si="2"/>
        <v>130000</v>
      </c>
      <c r="J47" s="21">
        <f t="shared" si="3"/>
        <v>1838322.7239999999</v>
      </c>
      <c r="N47" s="7"/>
    </row>
    <row r="48" spans="1:14" ht="14.25" customHeight="1">
      <c r="A48" s="11">
        <v>47</v>
      </c>
      <c r="B48" s="11" t="s">
        <v>89</v>
      </c>
      <c r="C48" s="11">
        <v>2013</v>
      </c>
      <c r="D48" s="11">
        <f t="shared" si="0"/>
        <v>10</v>
      </c>
      <c r="E48" s="2" t="s">
        <v>47</v>
      </c>
      <c r="F48" s="2" t="s">
        <v>49</v>
      </c>
      <c r="G48" s="20">
        <v>13091156</v>
      </c>
      <c r="H48" s="17">
        <f t="shared" si="1"/>
        <v>0.10199999999999999</v>
      </c>
      <c r="I48" s="21">
        <f t="shared" si="2"/>
        <v>550000</v>
      </c>
      <c r="J48" s="21">
        <f t="shared" si="3"/>
        <v>1885297.912</v>
      </c>
      <c r="N48" s="7"/>
    </row>
    <row r="49" spans="1:14" ht="14.25" customHeight="1">
      <c r="A49" s="11">
        <v>48</v>
      </c>
      <c r="B49" s="11" t="s">
        <v>90</v>
      </c>
      <c r="C49" s="11">
        <v>2015</v>
      </c>
      <c r="D49" s="11">
        <f t="shared" si="0"/>
        <v>8</v>
      </c>
      <c r="E49" s="2" t="s">
        <v>46</v>
      </c>
      <c r="F49" s="2" t="s">
        <v>7</v>
      </c>
      <c r="G49" s="20">
        <v>9660376</v>
      </c>
      <c r="H49" s="17">
        <f t="shared" si="1"/>
        <v>5.0999999999999997E-2</v>
      </c>
      <c r="I49" s="21">
        <f t="shared" si="2"/>
        <v>440000</v>
      </c>
      <c r="J49" s="21">
        <f t="shared" si="3"/>
        <v>932679.17599999998</v>
      </c>
      <c r="N49" s="7"/>
    </row>
    <row r="50" spans="1:14" ht="14.25" customHeight="1">
      <c r="A50" s="11">
        <v>49</v>
      </c>
      <c r="B50" s="11" t="s">
        <v>91</v>
      </c>
      <c r="C50" s="11">
        <v>2021</v>
      </c>
      <c r="D50" s="11">
        <f t="shared" si="0"/>
        <v>2</v>
      </c>
      <c r="E50" s="2" t="s">
        <v>47</v>
      </c>
      <c r="F50" s="2" t="s">
        <v>6</v>
      </c>
      <c r="G50" s="20">
        <v>6241598</v>
      </c>
      <c r="H50" s="17">
        <f t="shared" si="1"/>
        <v>0.05</v>
      </c>
      <c r="I50" s="21">
        <f t="shared" si="2"/>
        <v>150000</v>
      </c>
      <c r="J50" s="21">
        <f t="shared" si="3"/>
        <v>462079.9</v>
      </c>
      <c r="N50" s="7"/>
    </row>
    <row r="51" spans="1:14" ht="14.25" customHeight="1">
      <c r="A51" s="11">
        <v>50</v>
      </c>
      <c r="B51" s="11" t="s">
        <v>92</v>
      </c>
      <c r="C51" s="11">
        <v>2020</v>
      </c>
      <c r="D51" s="11">
        <f t="shared" si="0"/>
        <v>3</v>
      </c>
      <c r="E51" s="2" t="s">
        <v>48</v>
      </c>
      <c r="F51" s="2" t="s">
        <v>6</v>
      </c>
      <c r="G51" s="20">
        <v>1986032</v>
      </c>
      <c r="H51" s="17">
        <f t="shared" si="1"/>
        <v>0</v>
      </c>
      <c r="I51" s="21">
        <f t="shared" si="2"/>
        <v>180000</v>
      </c>
      <c r="J51" s="21">
        <f t="shared" si="3"/>
        <v>180000</v>
      </c>
      <c r="N51" s="7"/>
    </row>
    <row r="52" spans="1:14" ht="14.25" customHeight="1">
      <c r="A52" s="11">
        <v>51</v>
      </c>
      <c r="B52" s="11" t="s">
        <v>93</v>
      </c>
      <c r="C52" s="11">
        <v>2014</v>
      </c>
      <c r="D52" s="11">
        <f t="shared" si="0"/>
        <v>9</v>
      </c>
      <c r="E52" s="2" t="s">
        <v>48</v>
      </c>
      <c r="F52" s="2" t="s">
        <v>7</v>
      </c>
      <c r="G52" s="20">
        <v>9012451</v>
      </c>
      <c r="H52" s="17">
        <f t="shared" si="1"/>
        <v>5.0999999999999997E-2</v>
      </c>
      <c r="I52" s="21">
        <f t="shared" si="2"/>
        <v>480000</v>
      </c>
      <c r="J52" s="21">
        <f t="shared" si="3"/>
        <v>939635.00099999993</v>
      </c>
      <c r="N52" s="7"/>
    </row>
    <row r="53" spans="1:14" ht="14.25" customHeight="1">
      <c r="A53" s="11">
        <v>52</v>
      </c>
      <c r="B53" s="11" t="s">
        <v>94</v>
      </c>
      <c r="C53" s="11">
        <v>2023</v>
      </c>
      <c r="D53" s="11">
        <f t="shared" si="0"/>
        <v>0</v>
      </c>
      <c r="E53" s="2" t="s">
        <v>48</v>
      </c>
      <c r="F53" s="2" t="s">
        <v>49</v>
      </c>
      <c r="G53" s="20">
        <v>14381746</v>
      </c>
      <c r="H53" s="17">
        <f t="shared" si="1"/>
        <v>0.10199999999999999</v>
      </c>
      <c r="I53" s="21">
        <f t="shared" si="2"/>
        <v>30000</v>
      </c>
      <c r="J53" s="21">
        <f t="shared" si="3"/>
        <v>1496938.0919999999</v>
      </c>
      <c r="N53" s="7"/>
    </row>
    <row r="54" spans="1:14" ht="14.25" customHeight="1">
      <c r="A54" s="11">
        <v>53</v>
      </c>
      <c r="B54" s="11" t="s">
        <v>95</v>
      </c>
      <c r="C54" s="11">
        <v>2018</v>
      </c>
      <c r="D54" s="11">
        <f t="shared" si="0"/>
        <v>5</v>
      </c>
      <c r="E54" s="2" t="s">
        <v>46</v>
      </c>
      <c r="F54" s="2" t="s">
        <v>7</v>
      </c>
      <c r="G54" s="20">
        <v>2474000</v>
      </c>
      <c r="H54" s="17">
        <f t="shared" si="1"/>
        <v>1.6E-2</v>
      </c>
      <c r="I54" s="21">
        <f t="shared" si="2"/>
        <v>290000</v>
      </c>
      <c r="J54" s="21">
        <f t="shared" si="3"/>
        <v>329584</v>
      </c>
      <c r="N54" s="7"/>
    </row>
    <row r="55" spans="1:14" ht="14.25" customHeight="1">
      <c r="A55" s="11">
        <v>54</v>
      </c>
      <c r="B55" s="11" t="s">
        <v>96</v>
      </c>
      <c r="C55" s="11">
        <v>2021</v>
      </c>
      <c r="D55" s="11">
        <f t="shared" si="0"/>
        <v>2</v>
      </c>
      <c r="E55" s="2" t="s">
        <v>47</v>
      </c>
      <c r="F55" s="2" t="s">
        <v>7</v>
      </c>
      <c r="G55" s="20">
        <v>4456325</v>
      </c>
      <c r="H55" s="17">
        <f t="shared" si="1"/>
        <v>1.6E-2</v>
      </c>
      <c r="I55" s="21">
        <f t="shared" si="2"/>
        <v>150000</v>
      </c>
      <c r="J55" s="21">
        <f t="shared" si="3"/>
        <v>221301.2</v>
      </c>
      <c r="N55" s="7"/>
    </row>
    <row r="56" spans="1:14" ht="14.25" customHeight="1">
      <c r="A56" s="11">
        <v>55</v>
      </c>
      <c r="B56" s="11" t="s">
        <v>97</v>
      </c>
      <c r="C56" s="11">
        <v>2021</v>
      </c>
      <c r="D56" s="11">
        <f t="shared" si="0"/>
        <v>2</v>
      </c>
      <c r="E56" s="2" t="s">
        <v>47</v>
      </c>
      <c r="F56" s="2" t="s">
        <v>7</v>
      </c>
      <c r="G56" s="20">
        <v>7237136</v>
      </c>
      <c r="H56" s="17">
        <f t="shared" si="1"/>
        <v>5.0999999999999997E-2</v>
      </c>
      <c r="I56" s="21">
        <f t="shared" si="2"/>
        <v>150000</v>
      </c>
      <c r="J56" s="21">
        <f t="shared" si="3"/>
        <v>519093.93599999999</v>
      </c>
      <c r="N56" s="7"/>
    </row>
    <row r="57" spans="1:14" ht="14.25" customHeight="1">
      <c r="A57" s="11">
        <v>56</v>
      </c>
      <c r="B57" s="11" t="s">
        <v>98</v>
      </c>
      <c r="C57" s="11">
        <v>2016</v>
      </c>
      <c r="D57" s="11">
        <f t="shared" si="0"/>
        <v>7</v>
      </c>
      <c r="E57" s="2" t="s">
        <v>48</v>
      </c>
      <c r="F57" s="2" t="s">
        <v>6</v>
      </c>
      <c r="G57" s="20">
        <v>13407578</v>
      </c>
      <c r="H57" s="17">
        <f t="shared" si="1"/>
        <v>0.1</v>
      </c>
      <c r="I57" s="21">
        <f t="shared" si="2"/>
        <v>380000</v>
      </c>
      <c r="J57" s="21">
        <f t="shared" si="3"/>
        <v>1720757.8</v>
      </c>
      <c r="N57" s="7"/>
    </row>
    <row r="58" spans="1:14" ht="14.25" customHeight="1">
      <c r="A58" s="11">
        <v>57</v>
      </c>
      <c r="B58" s="11" t="s">
        <v>99</v>
      </c>
      <c r="C58" s="11">
        <v>2014</v>
      </c>
      <c r="D58" s="11">
        <f t="shared" si="0"/>
        <v>9</v>
      </c>
      <c r="E58" s="2" t="s">
        <v>48</v>
      </c>
      <c r="F58" s="2" t="s">
        <v>7</v>
      </c>
      <c r="G58" s="20">
        <v>9621317</v>
      </c>
      <c r="H58" s="17">
        <f t="shared" si="1"/>
        <v>5.0999999999999997E-2</v>
      </c>
      <c r="I58" s="21">
        <f t="shared" si="2"/>
        <v>480000</v>
      </c>
      <c r="J58" s="21">
        <f t="shared" si="3"/>
        <v>970687.1669999999</v>
      </c>
      <c r="N58" s="7"/>
    </row>
    <row r="59" spans="1:14" ht="14.25" customHeight="1">
      <c r="A59" s="11">
        <v>58</v>
      </c>
      <c r="B59" s="11" t="s">
        <v>100</v>
      </c>
      <c r="C59" s="11">
        <v>2016</v>
      </c>
      <c r="D59" s="11">
        <f t="shared" si="0"/>
        <v>7</v>
      </c>
      <c r="E59" s="2" t="s">
        <v>48</v>
      </c>
      <c r="F59" s="2" t="s">
        <v>7</v>
      </c>
      <c r="G59" s="20">
        <v>6692999</v>
      </c>
      <c r="H59" s="17">
        <f t="shared" si="1"/>
        <v>5.0999999999999997E-2</v>
      </c>
      <c r="I59" s="21">
        <f t="shared" si="2"/>
        <v>380000</v>
      </c>
      <c r="J59" s="21">
        <f t="shared" si="3"/>
        <v>721342.94900000002</v>
      </c>
      <c r="N59" s="7"/>
    </row>
    <row r="60" spans="1:14" ht="14.25" customHeight="1">
      <c r="A60" s="11">
        <v>59</v>
      </c>
      <c r="B60" s="11" t="s">
        <v>101</v>
      </c>
      <c r="C60" s="11">
        <v>2020</v>
      </c>
      <c r="D60" s="11">
        <f t="shared" si="0"/>
        <v>3</v>
      </c>
      <c r="E60" s="2" t="s">
        <v>48</v>
      </c>
      <c r="F60" s="2" t="s">
        <v>7</v>
      </c>
      <c r="G60" s="20">
        <v>9959891</v>
      </c>
      <c r="H60" s="17">
        <f t="shared" si="1"/>
        <v>5.0999999999999997E-2</v>
      </c>
      <c r="I60" s="21">
        <f t="shared" si="2"/>
        <v>180000</v>
      </c>
      <c r="J60" s="21">
        <f t="shared" si="3"/>
        <v>687954.44099999999</v>
      </c>
      <c r="N60" s="7"/>
    </row>
    <row r="61" spans="1:14" ht="14.25" customHeight="1">
      <c r="A61" s="11">
        <v>60</v>
      </c>
      <c r="B61" s="11" t="s">
        <v>102</v>
      </c>
      <c r="C61" s="11">
        <v>2021</v>
      </c>
      <c r="D61" s="11">
        <f t="shared" si="0"/>
        <v>2</v>
      </c>
      <c r="E61" s="2" t="s">
        <v>48</v>
      </c>
      <c r="F61" s="2" t="s">
        <v>6</v>
      </c>
      <c r="G61" s="20">
        <v>11283023</v>
      </c>
      <c r="H61" s="17">
        <f t="shared" si="1"/>
        <v>0.1</v>
      </c>
      <c r="I61" s="21">
        <f t="shared" si="2"/>
        <v>130000</v>
      </c>
      <c r="J61" s="21">
        <f t="shared" si="3"/>
        <v>1258302.3</v>
      </c>
      <c r="N61" s="7"/>
    </row>
    <row r="62" spans="1:14" ht="14.25" customHeight="1">
      <c r="A62" s="11">
        <v>61</v>
      </c>
      <c r="B62" s="11" t="s">
        <v>103</v>
      </c>
      <c r="C62" s="11">
        <v>2016</v>
      </c>
      <c r="D62" s="11">
        <f t="shared" si="0"/>
        <v>7</v>
      </c>
      <c r="E62" s="2" t="s">
        <v>48</v>
      </c>
      <c r="F62" s="2" t="s">
        <v>7</v>
      </c>
      <c r="G62" s="20">
        <v>15649196</v>
      </c>
      <c r="H62" s="17">
        <f t="shared" si="1"/>
        <v>0.10100000000000001</v>
      </c>
      <c r="I62" s="21">
        <f t="shared" si="2"/>
        <v>380000</v>
      </c>
      <c r="J62" s="21">
        <f t="shared" si="3"/>
        <v>1960568.7960000001</v>
      </c>
      <c r="N62" s="7"/>
    </row>
    <row r="63" spans="1:14" ht="14.25" customHeight="1">
      <c r="A63" s="11">
        <v>62</v>
      </c>
      <c r="B63" s="11" t="s">
        <v>104</v>
      </c>
      <c r="C63" s="11">
        <v>2016</v>
      </c>
      <c r="D63" s="11">
        <f t="shared" si="0"/>
        <v>7</v>
      </c>
      <c r="E63" s="2" t="s">
        <v>48</v>
      </c>
      <c r="F63" s="2" t="s">
        <v>7</v>
      </c>
      <c r="G63" s="20">
        <v>5511152</v>
      </c>
      <c r="H63" s="17">
        <f t="shared" si="1"/>
        <v>5.0999999999999997E-2</v>
      </c>
      <c r="I63" s="21">
        <f t="shared" si="2"/>
        <v>380000</v>
      </c>
      <c r="J63" s="21">
        <f t="shared" si="3"/>
        <v>661068.75199999998</v>
      </c>
      <c r="N63" s="7"/>
    </row>
    <row r="64" spans="1:14" ht="14.25" customHeight="1">
      <c r="A64" s="11">
        <v>63</v>
      </c>
      <c r="B64" s="11" t="s">
        <v>105</v>
      </c>
      <c r="C64" s="11">
        <v>2021</v>
      </c>
      <c r="D64" s="11">
        <f t="shared" si="0"/>
        <v>2</v>
      </c>
      <c r="E64" s="2" t="s">
        <v>48</v>
      </c>
      <c r="F64" s="2" t="s">
        <v>7</v>
      </c>
      <c r="G64" s="20">
        <v>1537780</v>
      </c>
      <c r="H64" s="17">
        <f t="shared" si="1"/>
        <v>0</v>
      </c>
      <c r="I64" s="21">
        <f t="shared" si="2"/>
        <v>130000</v>
      </c>
      <c r="J64" s="21">
        <f t="shared" si="3"/>
        <v>130000</v>
      </c>
      <c r="N64" s="7"/>
    </row>
    <row r="65" spans="1:14" ht="14.25" customHeight="1">
      <c r="A65" s="11">
        <v>64</v>
      </c>
      <c r="B65" s="11" t="s">
        <v>106</v>
      </c>
      <c r="C65" s="11">
        <v>2016</v>
      </c>
      <c r="D65" s="11">
        <f t="shared" si="0"/>
        <v>7</v>
      </c>
      <c r="E65" s="2" t="s">
        <v>48</v>
      </c>
      <c r="F65" s="2" t="s">
        <v>7</v>
      </c>
      <c r="G65" s="20">
        <v>12348211</v>
      </c>
      <c r="H65" s="17">
        <f t="shared" si="1"/>
        <v>0.10100000000000001</v>
      </c>
      <c r="I65" s="21">
        <f t="shared" si="2"/>
        <v>380000</v>
      </c>
      <c r="J65" s="21">
        <f t="shared" si="3"/>
        <v>1627169.311</v>
      </c>
      <c r="N65" s="7"/>
    </row>
    <row r="66" spans="1:14" ht="14.25" customHeight="1">
      <c r="A66" s="11">
        <v>65</v>
      </c>
      <c r="B66" s="11" t="s">
        <v>107</v>
      </c>
      <c r="C66" s="11">
        <v>2023</v>
      </c>
      <c r="D66" s="11">
        <f t="shared" si="0"/>
        <v>0</v>
      </c>
      <c r="E66" s="2" t="s">
        <v>48</v>
      </c>
      <c r="F66" s="2" t="s">
        <v>6</v>
      </c>
      <c r="G66" s="20">
        <v>1814411</v>
      </c>
      <c r="H66" s="17">
        <f t="shared" si="1"/>
        <v>0</v>
      </c>
      <c r="I66" s="21">
        <f t="shared" si="2"/>
        <v>30000</v>
      </c>
      <c r="J66" s="21">
        <f t="shared" si="3"/>
        <v>30000</v>
      </c>
      <c r="N66" s="7"/>
    </row>
    <row r="67" spans="1:14" ht="14.25" customHeight="1">
      <c r="A67" s="11">
        <v>66</v>
      </c>
      <c r="B67" s="11" t="s">
        <v>108</v>
      </c>
      <c r="C67" s="11">
        <v>2014</v>
      </c>
      <c r="D67" s="11">
        <f t="shared" si="0"/>
        <v>9</v>
      </c>
      <c r="E67" s="2" t="s">
        <v>48</v>
      </c>
      <c r="F67" s="2" t="s">
        <v>7</v>
      </c>
      <c r="G67" s="20">
        <v>12713875</v>
      </c>
      <c r="H67" s="17">
        <f t="shared" ref="H67:H130" si="8">+INDEX($O$6:$V$8,MATCH(F67,$N$6:$N$8,0),MATCH(G67,$O$5:$V$5,1))</f>
        <v>0.10100000000000001</v>
      </c>
      <c r="I67" s="21">
        <f t="shared" ref="I67:I130" si="9">+INDEX($O$14:$Y$17,MATCH(E67,$N$14:$N$17,0),MATCH(D67,$O$13:$Y$13))</f>
        <v>480000</v>
      </c>
      <c r="J67" s="21">
        <f t="shared" ref="J67:J130" si="10">+(G67*H67)+I67</f>
        <v>1764101.375</v>
      </c>
      <c r="N67" s="7"/>
    </row>
    <row r="68" spans="1:14" ht="14.25" customHeight="1">
      <c r="A68" s="11">
        <v>67</v>
      </c>
      <c r="B68" s="11" t="s">
        <v>109</v>
      </c>
      <c r="C68" s="11">
        <v>2014</v>
      </c>
      <c r="D68" s="11">
        <f t="shared" si="0"/>
        <v>9</v>
      </c>
      <c r="E68" s="2" t="s">
        <v>48</v>
      </c>
      <c r="F68" s="2" t="s">
        <v>7</v>
      </c>
      <c r="G68" s="20">
        <v>8743735</v>
      </c>
      <c r="H68" s="17">
        <f t="shared" si="8"/>
        <v>5.0999999999999997E-2</v>
      </c>
      <c r="I68" s="21">
        <f t="shared" si="9"/>
        <v>480000</v>
      </c>
      <c r="J68" s="21">
        <f t="shared" si="10"/>
        <v>925930.48499999999</v>
      </c>
      <c r="N68" s="7"/>
    </row>
    <row r="69" spans="1:14" ht="14.25" customHeight="1">
      <c r="A69" s="11">
        <v>68</v>
      </c>
      <c r="B69" s="11" t="s">
        <v>110</v>
      </c>
      <c r="C69" s="11">
        <v>2019</v>
      </c>
      <c r="D69" s="11">
        <f t="shared" si="0"/>
        <v>4</v>
      </c>
      <c r="E69" s="2" t="s">
        <v>48</v>
      </c>
      <c r="F69" s="2" t="s">
        <v>49</v>
      </c>
      <c r="G69" s="20">
        <v>10265877</v>
      </c>
      <c r="H69" s="17">
        <f t="shared" si="8"/>
        <v>0.10199999999999999</v>
      </c>
      <c r="I69" s="21">
        <f t="shared" si="9"/>
        <v>230000</v>
      </c>
      <c r="J69" s="21">
        <f t="shared" si="10"/>
        <v>1277119.4539999999</v>
      </c>
      <c r="N69" s="7"/>
    </row>
    <row r="70" spans="1:14" ht="14.25" customHeight="1">
      <c r="A70" s="11">
        <v>69</v>
      </c>
      <c r="B70" s="11" t="s">
        <v>111</v>
      </c>
      <c r="C70" s="11">
        <v>2020</v>
      </c>
      <c r="D70" s="11">
        <f t="shared" si="0"/>
        <v>3</v>
      </c>
      <c r="E70" s="2" t="s">
        <v>48</v>
      </c>
      <c r="F70" s="2" t="s">
        <v>49</v>
      </c>
      <c r="G70" s="20">
        <v>9451765</v>
      </c>
      <c r="H70" s="17">
        <f t="shared" si="8"/>
        <v>5.1999999999999998E-2</v>
      </c>
      <c r="I70" s="21">
        <f t="shared" si="9"/>
        <v>180000</v>
      </c>
      <c r="J70" s="21">
        <f t="shared" si="10"/>
        <v>671491.78</v>
      </c>
      <c r="N70" s="7"/>
    </row>
    <row r="71" spans="1:14" ht="14.25" customHeight="1">
      <c r="A71" s="11">
        <v>70</v>
      </c>
      <c r="B71" s="11" t="s">
        <v>112</v>
      </c>
      <c r="C71" s="11">
        <v>2015</v>
      </c>
      <c r="D71" s="11">
        <f t="shared" si="0"/>
        <v>8</v>
      </c>
      <c r="E71" s="2" t="s">
        <v>46</v>
      </c>
      <c r="F71" s="2" t="s">
        <v>7</v>
      </c>
      <c r="G71" s="20">
        <v>11474226</v>
      </c>
      <c r="H71" s="17">
        <f t="shared" si="8"/>
        <v>0.10100000000000001</v>
      </c>
      <c r="I71" s="21">
        <f t="shared" si="9"/>
        <v>440000</v>
      </c>
      <c r="J71" s="21">
        <f t="shared" si="10"/>
        <v>1598896.8260000001</v>
      </c>
      <c r="N71" s="7"/>
    </row>
    <row r="72" spans="1:14" ht="14.25" customHeight="1">
      <c r="A72" s="11">
        <v>71</v>
      </c>
      <c r="B72" s="11" t="s">
        <v>113</v>
      </c>
      <c r="C72" s="11">
        <v>2017</v>
      </c>
      <c r="D72" s="11">
        <f t="shared" si="0"/>
        <v>6</v>
      </c>
      <c r="E72" s="2" t="s">
        <v>47</v>
      </c>
      <c r="F72" s="2" t="s">
        <v>7</v>
      </c>
      <c r="G72" s="20">
        <v>18071240</v>
      </c>
      <c r="H72" s="17">
        <f t="shared" si="8"/>
        <v>0.10100000000000001</v>
      </c>
      <c r="I72" s="21">
        <f t="shared" si="9"/>
        <v>350000</v>
      </c>
      <c r="J72" s="21">
        <f t="shared" si="10"/>
        <v>2175195.2400000002</v>
      </c>
      <c r="N72" s="7"/>
    </row>
    <row r="73" spans="1:14" ht="14.25" customHeight="1">
      <c r="A73" s="11">
        <v>72</v>
      </c>
      <c r="B73" s="11" t="s">
        <v>114</v>
      </c>
      <c r="C73" s="11">
        <v>2023</v>
      </c>
      <c r="D73" s="11">
        <f t="shared" si="0"/>
        <v>0</v>
      </c>
      <c r="E73" s="2" t="s">
        <v>46</v>
      </c>
      <c r="F73" s="2" t="s">
        <v>7</v>
      </c>
      <c r="G73" s="20">
        <v>15406516</v>
      </c>
      <c r="H73" s="17">
        <f t="shared" si="8"/>
        <v>0.10100000000000001</v>
      </c>
      <c r="I73" s="21">
        <f t="shared" si="9"/>
        <v>40000</v>
      </c>
      <c r="J73" s="21">
        <f t="shared" si="10"/>
        <v>1596058.1160000002</v>
      </c>
      <c r="N73" s="7"/>
    </row>
    <row r="74" spans="1:14" ht="14.25" customHeight="1">
      <c r="A74" s="11">
        <v>73</v>
      </c>
      <c r="B74" s="11" t="s">
        <v>115</v>
      </c>
      <c r="C74" s="11">
        <v>2014</v>
      </c>
      <c r="D74" s="11">
        <f t="shared" si="0"/>
        <v>9</v>
      </c>
      <c r="E74" s="2" t="s">
        <v>46</v>
      </c>
      <c r="F74" s="2" t="s">
        <v>7</v>
      </c>
      <c r="G74" s="20">
        <v>11994803</v>
      </c>
      <c r="H74" s="17">
        <f t="shared" si="8"/>
        <v>0.10100000000000001</v>
      </c>
      <c r="I74" s="21">
        <f t="shared" si="9"/>
        <v>490000</v>
      </c>
      <c r="J74" s="21">
        <f t="shared" si="10"/>
        <v>1701475.1030000001</v>
      </c>
      <c r="N74" s="7"/>
    </row>
    <row r="75" spans="1:14" ht="14.25" customHeight="1">
      <c r="A75" s="11">
        <v>74</v>
      </c>
      <c r="B75" s="11" t="s">
        <v>116</v>
      </c>
      <c r="C75" s="11">
        <v>2016</v>
      </c>
      <c r="D75" s="11">
        <f t="shared" si="0"/>
        <v>7</v>
      </c>
      <c r="E75" s="2" t="s">
        <v>58</v>
      </c>
      <c r="F75" s="2" t="s">
        <v>7</v>
      </c>
      <c r="G75" s="20">
        <v>2567005</v>
      </c>
      <c r="H75" s="17">
        <f t="shared" si="8"/>
        <v>1.6E-2</v>
      </c>
      <c r="I75" s="21">
        <f t="shared" si="9"/>
        <v>370000</v>
      </c>
      <c r="J75" s="21">
        <f t="shared" si="10"/>
        <v>411072.08</v>
      </c>
      <c r="N75" s="7"/>
    </row>
    <row r="76" spans="1:14" ht="14.25" customHeight="1">
      <c r="A76" s="11">
        <v>75</v>
      </c>
      <c r="B76" s="11" t="s">
        <v>117</v>
      </c>
      <c r="C76" s="11">
        <v>2014</v>
      </c>
      <c r="D76" s="11">
        <f t="shared" si="0"/>
        <v>9</v>
      </c>
      <c r="E76" s="2" t="s">
        <v>58</v>
      </c>
      <c r="F76" s="2" t="s">
        <v>7</v>
      </c>
      <c r="G76" s="20">
        <v>18619195</v>
      </c>
      <c r="H76" s="17">
        <f t="shared" si="8"/>
        <v>0.10100000000000001</v>
      </c>
      <c r="I76" s="21">
        <f t="shared" si="9"/>
        <v>470000</v>
      </c>
      <c r="J76" s="21">
        <f t="shared" si="10"/>
        <v>2350538.6950000003</v>
      </c>
      <c r="N76" s="7"/>
    </row>
    <row r="77" spans="1:14" ht="14.25" customHeight="1">
      <c r="A77" s="11">
        <v>76</v>
      </c>
      <c r="B77" s="11" t="s">
        <v>118</v>
      </c>
      <c r="C77" s="11">
        <v>2013</v>
      </c>
      <c r="D77" s="11">
        <f t="shared" si="0"/>
        <v>10</v>
      </c>
      <c r="E77" s="2" t="s">
        <v>58</v>
      </c>
      <c r="F77" s="2" t="s">
        <v>6</v>
      </c>
      <c r="G77" s="20">
        <v>12837842</v>
      </c>
      <c r="H77" s="17">
        <f t="shared" si="8"/>
        <v>0.1</v>
      </c>
      <c r="I77" s="21">
        <f t="shared" si="9"/>
        <v>520000</v>
      </c>
      <c r="J77" s="21">
        <f t="shared" si="10"/>
        <v>1803784.2000000002</v>
      </c>
      <c r="N77" s="7"/>
    </row>
    <row r="78" spans="1:14" ht="14.25" customHeight="1">
      <c r="A78" s="11">
        <v>77</v>
      </c>
      <c r="B78" s="11" t="s">
        <v>119</v>
      </c>
      <c r="C78" s="11">
        <v>2017</v>
      </c>
      <c r="D78" s="11">
        <f t="shared" si="0"/>
        <v>6</v>
      </c>
      <c r="E78" s="2" t="s">
        <v>58</v>
      </c>
      <c r="F78" s="2" t="s">
        <v>6</v>
      </c>
      <c r="G78" s="20">
        <v>17281491</v>
      </c>
      <c r="H78" s="17">
        <f t="shared" si="8"/>
        <v>0.1</v>
      </c>
      <c r="I78" s="21">
        <f t="shared" si="9"/>
        <v>320000</v>
      </c>
      <c r="J78" s="21">
        <f t="shared" si="10"/>
        <v>2048149.1</v>
      </c>
      <c r="N78" s="7"/>
    </row>
    <row r="79" spans="1:14" ht="14.25" customHeight="1">
      <c r="A79" s="11">
        <v>78</v>
      </c>
      <c r="B79" s="11" t="s">
        <v>120</v>
      </c>
      <c r="C79" s="11">
        <v>2023</v>
      </c>
      <c r="D79" s="11">
        <f t="shared" si="0"/>
        <v>0</v>
      </c>
      <c r="E79" s="2" t="s">
        <v>58</v>
      </c>
      <c r="F79" s="2" t="s">
        <v>7</v>
      </c>
      <c r="G79" s="20">
        <v>8873926</v>
      </c>
      <c r="H79" s="17">
        <f t="shared" si="8"/>
        <v>5.0999999999999997E-2</v>
      </c>
      <c r="I79" s="21">
        <f t="shared" si="9"/>
        <v>20000</v>
      </c>
      <c r="J79" s="21">
        <f t="shared" si="10"/>
        <v>472570.22599999997</v>
      </c>
      <c r="N79" s="7"/>
    </row>
    <row r="80" spans="1:14" ht="14.25" customHeight="1">
      <c r="A80" s="11">
        <v>79</v>
      </c>
      <c r="B80" s="11" t="s">
        <v>121</v>
      </c>
      <c r="C80" s="11">
        <v>2022</v>
      </c>
      <c r="D80" s="11">
        <f t="shared" si="0"/>
        <v>1</v>
      </c>
      <c r="E80" s="2" t="s">
        <v>48</v>
      </c>
      <c r="F80" s="2" t="s">
        <v>49</v>
      </c>
      <c r="G80" s="20">
        <v>19664974</v>
      </c>
      <c r="H80" s="17">
        <f t="shared" si="8"/>
        <v>0.10199999999999999</v>
      </c>
      <c r="I80" s="21">
        <f t="shared" si="9"/>
        <v>80000</v>
      </c>
      <c r="J80" s="21">
        <f t="shared" si="10"/>
        <v>2085827.3479999998</v>
      </c>
      <c r="N80" s="7"/>
    </row>
    <row r="81" spans="1:14" ht="14.25" customHeight="1">
      <c r="A81" s="11">
        <v>80</v>
      </c>
      <c r="B81" s="11" t="s">
        <v>122</v>
      </c>
      <c r="C81" s="11">
        <v>2017</v>
      </c>
      <c r="D81" s="11">
        <f t="shared" si="0"/>
        <v>6</v>
      </c>
      <c r="E81" s="2" t="s">
        <v>48</v>
      </c>
      <c r="F81" s="2" t="s">
        <v>7</v>
      </c>
      <c r="G81" s="20">
        <v>2918048</v>
      </c>
      <c r="H81" s="17">
        <f t="shared" si="8"/>
        <v>1.6E-2</v>
      </c>
      <c r="I81" s="21">
        <f t="shared" si="9"/>
        <v>330000</v>
      </c>
      <c r="J81" s="21">
        <f t="shared" si="10"/>
        <v>376688.76799999998</v>
      </c>
      <c r="N81" s="7"/>
    </row>
    <row r="82" spans="1:14" ht="14.25" customHeight="1">
      <c r="A82" s="11">
        <v>81</v>
      </c>
      <c r="B82" s="11" t="s">
        <v>123</v>
      </c>
      <c r="C82" s="11">
        <v>2014</v>
      </c>
      <c r="D82" s="11">
        <f t="shared" si="0"/>
        <v>9</v>
      </c>
      <c r="E82" s="2" t="s">
        <v>48</v>
      </c>
      <c r="F82" s="2" t="s">
        <v>7</v>
      </c>
      <c r="G82" s="20">
        <v>14406117</v>
      </c>
      <c r="H82" s="17">
        <f t="shared" si="8"/>
        <v>0.10100000000000001</v>
      </c>
      <c r="I82" s="21">
        <f t="shared" si="9"/>
        <v>480000</v>
      </c>
      <c r="J82" s="21">
        <f t="shared" si="10"/>
        <v>1935017.817</v>
      </c>
      <c r="N82" s="7"/>
    </row>
    <row r="83" spans="1:14" ht="14.25" customHeight="1">
      <c r="A83" s="11">
        <v>82</v>
      </c>
      <c r="B83" s="11" t="s">
        <v>124</v>
      </c>
      <c r="C83" s="11">
        <v>2021</v>
      </c>
      <c r="D83" s="11">
        <f t="shared" si="0"/>
        <v>2</v>
      </c>
      <c r="E83" s="2" t="s">
        <v>48</v>
      </c>
      <c r="F83" s="2" t="s">
        <v>6</v>
      </c>
      <c r="G83" s="20">
        <v>1364829</v>
      </c>
      <c r="H83" s="17">
        <f t="shared" si="8"/>
        <v>0</v>
      </c>
      <c r="I83" s="21">
        <f t="shared" si="9"/>
        <v>130000</v>
      </c>
      <c r="J83" s="21">
        <f t="shared" si="10"/>
        <v>130000</v>
      </c>
      <c r="N83" s="7"/>
    </row>
    <row r="84" spans="1:14" ht="14.25" customHeight="1">
      <c r="A84" s="11">
        <v>83</v>
      </c>
      <c r="B84" s="11" t="s">
        <v>125</v>
      </c>
      <c r="C84" s="11">
        <v>2017</v>
      </c>
      <c r="D84" s="11">
        <f t="shared" si="0"/>
        <v>6</v>
      </c>
      <c r="E84" s="2" t="s">
        <v>48</v>
      </c>
      <c r="F84" s="2" t="s">
        <v>49</v>
      </c>
      <c r="G84" s="20">
        <v>19049363</v>
      </c>
      <c r="H84" s="17">
        <f t="shared" si="8"/>
        <v>0.10199999999999999</v>
      </c>
      <c r="I84" s="21">
        <f t="shared" si="9"/>
        <v>330000</v>
      </c>
      <c r="J84" s="21">
        <f t="shared" si="10"/>
        <v>2273035.0259999996</v>
      </c>
      <c r="N84" s="7"/>
    </row>
    <row r="85" spans="1:14" ht="14.25" customHeight="1">
      <c r="A85" s="11">
        <v>84</v>
      </c>
      <c r="B85" s="11" t="s">
        <v>126</v>
      </c>
      <c r="C85" s="11">
        <v>2020</v>
      </c>
      <c r="D85" s="11">
        <f t="shared" si="0"/>
        <v>3</v>
      </c>
      <c r="E85" s="2" t="s">
        <v>48</v>
      </c>
      <c r="F85" s="2" t="s">
        <v>6</v>
      </c>
      <c r="G85" s="20">
        <v>16724563</v>
      </c>
      <c r="H85" s="17">
        <f t="shared" si="8"/>
        <v>0.1</v>
      </c>
      <c r="I85" s="21">
        <f t="shared" si="9"/>
        <v>180000</v>
      </c>
      <c r="J85" s="21">
        <f t="shared" si="10"/>
        <v>1852456.3</v>
      </c>
      <c r="N85" s="7"/>
    </row>
    <row r="86" spans="1:14" ht="14.25" customHeight="1">
      <c r="A86" s="11">
        <v>85</v>
      </c>
      <c r="B86" s="11" t="s">
        <v>127</v>
      </c>
      <c r="C86" s="11">
        <v>2022</v>
      </c>
      <c r="D86" s="11">
        <f t="shared" si="0"/>
        <v>1</v>
      </c>
      <c r="E86" s="2" t="s">
        <v>48</v>
      </c>
      <c r="F86" s="2" t="s">
        <v>6</v>
      </c>
      <c r="G86" s="20">
        <v>18251816</v>
      </c>
      <c r="H86" s="17">
        <f t="shared" si="8"/>
        <v>0.1</v>
      </c>
      <c r="I86" s="21">
        <f t="shared" si="9"/>
        <v>80000</v>
      </c>
      <c r="J86" s="21">
        <f t="shared" si="10"/>
        <v>1905181.6</v>
      </c>
      <c r="N86" s="7"/>
    </row>
    <row r="87" spans="1:14" ht="14.25" customHeight="1">
      <c r="A87" s="11">
        <v>86</v>
      </c>
      <c r="B87" s="11" t="s">
        <v>128</v>
      </c>
      <c r="C87" s="11">
        <v>2019</v>
      </c>
      <c r="D87" s="11">
        <f t="shared" si="0"/>
        <v>4</v>
      </c>
      <c r="E87" s="2" t="s">
        <v>48</v>
      </c>
      <c r="F87" s="2" t="s">
        <v>7</v>
      </c>
      <c r="G87" s="20">
        <v>18364529</v>
      </c>
      <c r="H87" s="17">
        <f t="shared" si="8"/>
        <v>0.10100000000000001</v>
      </c>
      <c r="I87" s="21">
        <f t="shared" si="9"/>
        <v>230000</v>
      </c>
      <c r="J87" s="21">
        <f t="shared" si="10"/>
        <v>2084817.429</v>
      </c>
      <c r="N87" s="7"/>
    </row>
    <row r="88" spans="1:14" ht="14.25" customHeight="1">
      <c r="A88" s="11">
        <v>87</v>
      </c>
      <c r="B88" s="11" t="s">
        <v>129</v>
      </c>
      <c r="C88" s="11">
        <v>2022</v>
      </c>
      <c r="D88" s="11">
        <f t="shared" si="0"/>
        <v>1</v>
      </c>
      <c r="E88" s="2" t="s">
        <v>48</v>
      </c>
      <c r="F88" s="2" t="s">
        <v>49</v>
      </c>
      <c r="G88" s="20">
        <v>12538367</v>
      </c>
      <c r="H88" s="17">
        <f t="shared" si="8"/>
        <v>0.10199999999999999</v>
      </c>
      <c r="I88" s="21">
        <f t="shared" si="9"/>
        <v>80000</v>
      </c>
      <c r="J88" s="21">
        <f t="shared" si="10"/>
        <v>1358913.4339999999</v>
      </c>
      <c r="N88" s="7"/>
    </row>
    <row r="89" spans="1:14" ht="14.25" customHeight="1">
      <c r="A89" s="11">
        <v>88</v>
      </c>
      <c r="B89" s="11" t="s">
        <v>130</v>
      </c>
      <c r="C89" s="11">
        <v>2014</v>
      </c>
      <c r="D89" s="11">
        <f t="shared" si="0"/>
        <v>9</v>
      </c>
      <c r="E89" s="2" t="s">
        <v>48</v>
      </c>
      <c r="F89" s="2" t="s">
        <v>7</v>
      </c>
      <c r="G89" s="20">
        <v>14567315</v>
      </c>
      <c r="H89" s="17">
        <f t="shared" si="8"/>
        <v>0.10100000000000001</v>
      </c>
      <c r="I89" s="21">
        <f t="shared" si="9"/>
        <v>480000</v>
      </c>
      <c r="J89" s="21">
        <f t="shared" si="10"/>
        <v>1951298.8150000002</v>
      </c>
      <c r="N89" s="7"/>
    </row>
    <row r="90" spans="1:14" ht="14.25" customHeight="1">
      <c r="A90" s="11">
        <v>89</v>
      </c>
      <c r="B90" s="11" t="s">
        <v>131</v>
      </c>
      <c r="C90" s="11">
        <v>2023</v>
      </c>
      <c r="D90" s="11">
        <f t="shared" si="0"/>
        <v>0</v>
      </c>
      <c r="E90" s="2" t="s">
        <v>46</v>
      </c>
      <c r="F90" s="2" t="s">
        <v>7</v>
      </c>
      <c r="G90" s="20">
        <v>5519803</v>
      </c>
      <c r="H90" s="17">
        <f t="shared" si="8"/>
        <v>5.0999999999999997E-2</v>
      </c>
      <c r="I90" s="21">
        <f t="shared" si="9"/>
        <v>40000</v>
      </c>
      <c r="J90" s="21">
        <f t="shared" si="10"/>
        <v>321509.95299999998</v>
      </c>
      <c r="N90" s="7"/>
    </row>
    <row r="91" spans="1:14" ht="14.25" customHeight="1">
      <c r="A91" s="11">
        <v>90</v>
      </c>
      <c r="B91" s="11" t="s">
        <v>132</v>
      </c>
      <c r="C91" s="11">
        <v>2019</v>
      </c>
      <c r="D91" s="11">
        <f t="shared" si="0"/>
        <v>4</v>
      </c>
      <c r="E91" s="2" t="s">
        <v>46</v>
      </c>
      <c r="F91" s="2" t="s">
        <v>49</v>
      </c>
      <c r="G91" s="20">
        <v>6424402</v>
      </c>
      <c r="H91" s="17">
        <f t="shared" si="8"/>
        <v>5.1999999999999998E-2</v>
      </c>
      <c r="I91" s="21">
        <f t="shared" si="9"/>
        <v>240000</v>
      </c>
      <c r="J91" s="21">
        <f t="shared" si="10"/>
        <v>574068.90399999998</v>
      </c>
      <c r="N91" s="7"/>
    </row>
    <row r="92" spans="1:14" ht="14.25" customHeight="1">
      <c r="A92" s="11">
        <v>91</v>
      </c>
      <c r="B92" s="11" t="s">
        <v>133</v>
      </c>
      <c r="C92" s="11">
        <v>2017</v>
      </c>
      <c r="D92" s="11">
        <f t="shared" si="0"/>
        <v>6</v>
      </c>
      <c r="E92" s="2" t="s">
        <v>46</v>
      </c>
      <c r="F92" s="2" t="s">
        <v>6</v>
      </c>
      <c r="G92" s="20">
        <v>12177570</v>
      </c>
      <c r="H92" s="17">
        <f t="shared" si="8"/>
        <v>0.1</v>
      </c>
      <c r="I92" s="21">
        <f t="shared" si="9"/>
        <v>340000</v>
      </c>
      <c r="J92" s="21">
        <f t="shared" si="10"/>
        <v>1557757</v>
      </c>
      <c r="N92" s="7"/>
    </row>
    <row r="93" spans="1:14" ht="14.25" customHeight="1">
      <c r="A93" s="11">
        <v>92</v>
      </c>
      <c r="B93" s="11" t="s">
        <v>134</v>
      </c>
      <c r="C93" s="11">
        <v>2015</v>
      </c>
      <c r="D93" s="11">
        <f t="shared" si="0"/>
        <v>8</v>
      </c>
      <c r="E93" s="2" t="s">
        <v>46</v>
      </c>
      <c r="F93" s="2" t="s">
        <v>7</v>
      </c>
      <c r="G93" s="20">
        <v>12782966</v>
      </c>
      <c r="H93" s="17">
        <f t="shared" si="8"/>
        <v>0.10100000000000001</v>
      </c>
      <c r="I93" s="21">
        <f t="shared" si="9"/>
        <v>440000</v>
      </c>
      <c r="J93" s="21">
        <f t="shared" si="10"/>
        <v>1731079.5660000001</v>
      </c>
      <c r="N93" s="7"/>
    </row>
    <row r="94" spans="1:14" ht="14.25" customHeight="1">
      <c r="A94" s="11">
        <v>93</v>
      </c>
      <c r="B94" s="11" t="s">
        <v>135</v>
      </c>
      <c r="C94" s="11">
        <v>2022</v>
      </c>
      <c r="D94" s="11">
        <f t="shared" si="0"/>
        <v>1</v>
      </c>
      <c r="E94" s="2" t="s">
        <v>48</v>
      </c>
      <c r="F94" s="2" t="s">
        <v>7</v>
      </c>
      <c r="G94" s="20">
        <v>5392409</v>
      </c>
      <c r="H94" s="17">
        <f t="shared" si="8"/>
        <v>5.0999999999999997E-2</v>
      </c>
      <c r="I94" s="21">
        <f t="shared" si="9"/>
        <v>80000</v>
      </c>
      <c r="J94" s="21">
        <f t="shared" si="10"/>
        <v>355012.859</v>
      </c>
      <c r="N94" s="7"/>
    </row>
    <row r="95" spans="1:14" ht="14.25" customHeight="1">
      <c r="A95" s="11">
        <v>94</v>
      </c>
      <c r="B95" s="11" t="s">
        <v>136</v>
      </c>
      <c r="C95" s="11">
        <v>2020</v>
      </c>
      <c r="D95" s="11">
        <f t="shared" si="0"/>
        <v>3</v>
      </c>
      <c r="E95" s="2" t="s">
        <v>48</v>
      </c>
      <c r="F95" s="2" t="s">
        <v>7</v>
      </c>
      <c r="G95" s="20">
        <v>15956712</v>
      </c>
      <c r="H95" s="17">
        <f t="shared" si="8"/>
        <v>0.10100000000000001</v>
      </c>
      <c r="I95" s="21">
        <f t="shared" si="9"/>
        <v>180000</v>
      </c>
      <c r="J95" s="21">
        <f t="shared" si="10"/>
        <v>1791627.912</v>
      </c>
      <c r="N95" s="7"/>
    </row>
    <row r="96" spans="1:14" ht="14.25" customHeight="1">
      <c r="A96" s="11">
        <v>95</v>
      </c>
      <c r="B96" s="11" t="s">
        <v>137</v>
      </c>
      <c r="C96" s="11">
        <v>2020</v>
      </c>
      <c r="D96" s="11">
        <f t="shared" si="0"/>
        <v>3</v>
      </c>
      <c r="E96" s="2" t="s">
        <v>48</v>
      </c>
      <c r="F96" s="2" t="s">
        <v>6</v>
      </c>
      <c r="G96" s="20">
        <v>11049277</v>
      </c>
      <c r="H96" s="17">
        <f t="shared" si="8"/>
        <v>0.1</v>
      </c>
      <c r="I96" s="21">
        <f t="shared" si="9"/>
        <v>180000</v>
      </c>
      <c r="J96" s="21">
        <f t="shared" si="10"/>
        <v>1284927.7</v>
      </c>
      <c r="N96" s="7"/>
    </row>
    <row r="97" spans="1:14" ht="14.25" customHeight="1">
      <c r="A97" s="11">
        <v>96</v>
      </c>
      <c r="B97" s="11" t="s">
        <v>138</v>
      </c>
      <c r="C97" s="11">
        <v>2015</v>
      </c>
      <c r="D97" s="11">
        <f t="shared" si="0"/>
        <v>8</v>
      </c>
      <c r="E97" s="2" t="s">
        <v>48</v>
      </c>
      <c r="F97" s="2" t="s">
        <v>7</v>
      </c>
      <c r="G97" s="20">
        <v>16135633</v>
      </c>
      <c r="H97" s="17">
        <f t="shared" si="8"/>
        <v>0.10100000000000001</v>
      </c>
      <c r="I97" s="21">
        <f t="shared" si="9"/>
        <v>430000</v>
      </c>
      <c r="J97" s="21">
        <f t="shared" si="10"/>
        <v>2059698.9330000002</v>
      </c>
      <c r="N97" s="7"/>
    </row>
    <row r="98" spans="1:14" ht="14.25" customHeight="1">
      <c r="A98" s="11">
        <v>97</v>
      </c>
      <c r="B98" s="11" t="s">
        <v>139</v>
      </c>
      <c r="C98" s="11">
        <v>2017</v>
      </c>
      <c r="D98" s="11">
        <f t="shared" si="0"/>
        <v>6</v>
      </c>
      <c r="E98" s="2" t="s">
        <v>48</v>
      </c>
      <c r="F98" s="2" t="s">
        <v>7</v>
      </c>
      <c r="G98" s="20">
        <v>13841716</v>
      </c>
      <c r="H98" s="17">
        <f t="shared" si="8"/>
        <v>0.10100000000000001</v>
      </c>
      <c r="I98" s="21">
        <f t="shared" si="9"/>
        <v>330000</v>
      </c>
      <c r="J98" s="21">
        <f t="shared" si="10"/>
        <v>1728013.3160000001</v>
      </c>
      <c r="N98" s="7"/>
    </row>
    <row r="99" spans="1:14" ht="14.25" customHeight="1">
      <c r="A99" s="11">
        <v>98</v>
      </c>
      <c r="B99" s="11" t="s">
        <v>140</v>
      </c>
      <c r="C99" s="11">
        <v>2016</v>
      </c>
      <c r="D99" s="11">
        <f t="shared" si="0"/>
        <v>7</v>
      </c>
      <c r="E99" s="2" t="s">
        <v>48</v>
      </c>
      <c r="F99" s="2" t="s">
        <v>7</v>
      </c>
      <c r="G99" s="20">
        <v>6664994</v>
      </c>
      <c r="H99" s="17">
        <f t="shared" si="8"/>
        <v>5.0999999999999997E-2</v>
      </c>
      <c r="I99" s="21">
        <f t="shared" si="9"/>
        <v>380000</v>
      </c>
      <c r="J99" s="21">
        <f t="shared" si="10"/>
        <v>719914.6939999999</v>
      </c>
      <c r="N99" s="7"/>
    </row>
    <row r="100" spans="1:14" ht="14.25" customHeight="1">
      <c r="A100" s="11">
        <v>99</v>
      </c>
      <c r="B100" s="11" t="s">
        <v>141</v>
      </c>
      <c r="C100" s="11">
        <v>2017</v>
      </c>
      <c r="D100" s="11">
        <f t="shared" si="0"/>
        <v>6</v>
      </c>
      <c r="E100" s="2" t="s">
        <v>48</v>
      </c>
      <c r="F100" s="2" t="s">
        <v>6</v>
      </c>
      <c r="G100" s="20">
        <v>4059014</v>
      </c>
      <c r="H100" s="17">
        <f t="shared" si="8"/>
        <v>1.4999999999999999E-2</v>
      </c>
      <c r="I100" s="21">
        <f t="shared" si="9"/>
        <v>330000</v>
      </c>
      <c r="J100" s="21">
        <f t="shared" si="10"/>
        <v>390885.21</v>
      </c>
      <c r="N100" s="7"/>
    </row>
    <row r="101" spans="1:14" ht="14.25" customHeight="1">
      <c r="A101" s="11">
        <v>100</v>
      </c>
      <c r="B101" s="11" t="s">
        <v>142</v>
      </c>
      <c r="C101" s="11">
        <v>2015</v>
      </c>
      <c r="D101" s="11">
        <f t="shared" si="0"/>
        <v>8</v>
      </c>
      <c r="E101" s="2" t="s">
        <v>48</v>
      </c>
      <c r="F101" s="2" t="s">
        <v>7</v>
      </c>
      <c r="G101" s="20">
        <v>4346408</v>
      </c>
      <c r="H101" s="17">
        <f t="shared" si="8"/>
        <v>1.6E-2</v>
      </c>
      <c r="I101" s="21">
        <f t="shared" si="9"/>
        <v>430000</v>
      </c>
      <c r="J101" s="21">
        <f t="shared" si="10"/>
        <v>499542.52799999999</v>
      </c>
      <c r="N101" s="7"/>
    </row>
    <row r="102" spans="1:14" ht="14.25" customHeight="1">
      <c r="A102" s="11">
        <v>101</v>
      </c>
      <c r="B102" s="11" t="s">
        <v>143</v>
      </c>
      <c r="C102" s="11">
        <v>2014</v>
      </c>
      <c r="D102" s="11">
        <f t="shared" si="0"/>
        <v>9</v>
      </c>
      <c r="E102" s="2" t="s">
        <v>48</v>
      </c>
      <c r="F102" s="2" t="s">
        <v>6</v>
      </c>
      <c r="G102" s="20">
        <v>16605536</v>
      </c>
      <c r="H102" s="17">
        <f t="shared" si="8"/>
        <v>0.1</v>
      </c>
      <c r="I102" s="21">
        <f t="shared" si="9"/>
        <v>480000</v>
      </c>
      <c r="J102" s="21">
        <f t="shared" si="10"/>
        <v>2140553.6</v>
      </c>
      <c r="N102" s="7"/>
    </row>
    <row r="103" spans="1:14" ht="14.25" customHeight="1">
      <c r="A103" s="11">
        <v>102</v>
      </c>
      <c r="B103" s="11" t="s">
        <v>144</v>
      </c>
      <c r="C103" s="11">
        <v>2013</v>
      </c>
      <c r="D103" s="11">
        <f t="shared" si="0"/>
        <v>10</v>
      </c>
      <c r="E103" s="2" t="s">
        <v>48</v>
      </c>
      <c r="F103" s="2" t="s">
        <v>7</v>
      </c>
      <c r="G103" s="20">
        <v>4248990</v>
      </c>
      <c r="H103" s="17">
        <f t="shared" si="8"/>
        <v>1.6E-2</v>
      </c>
      <c r="I103" s="21">
        <f t="shared" si="9"/>
        <v>530000</v>
      </c>
      <c r="J103" s="21">
        <f t="shared" si="10"/>
        <v>597983.84</v>
      </c>
      <c r="N103" s="7"/>
    </row>
    <row r="104" spans="1:14" ht="14.25" customHeight="1">
      <c r="A104" s="11">
        <v>103</v>
      </c>
      <c r="B104" s="11" t="s">
        <v>145</v>
      </c>
      <c r="C104" s="11">
        <v>2023</v>
      </c>
      <c r="D104" s="11">
        <f t="shared" si="0"/>
        <v>0</v>
      </c>
      <c r="E104" s="2" t="s">
        <v>48</v>
      </c>
      <c r="F104" s="2" t="s">
        <v>7</v>
      </c>
      <c r="G104" s="20">
        <v>19629140</v>
      </c>
      <c r="H104" s="17">
        <f t="shared" si="8"/>
        <v>0.10100000000000001</v>
      </c>
      <c r="I104" s="21">
        <f t="shared" si="9"/>
        <v>30000</v>
      </c>
      <c r="J104" s="21">
        <f t="shared" si="10"/>
        <v>2012543.1400000001</v>
      </c>
      <c r="N104" s="7"/>
    </row>
    <row r="105" spans="1:14" ht="14.25" customHeight="1">
      <c r="A105" s="11">
        <v>104</v>
      </c>
      <c r="B105" s="11" t="s">
        <v>146</v>
      </c>
      <c r="C105" s="11">
        <v>2022</v>
      </c>
      <c r="D105" s="11">
        <f t="shared" si="0"/>
        <v>1</v>
      </c>
      <c r="E105" s="2" t="s">
        <v>48</v>
      </c>
      <c r="F105" s="2" t="s">
        <v>7</v>
      </c>
      <c r="G105" s="20">
        <v>10286290</v>
      </c>
      <c r="H105" s="17">
        <f t="shared" si="8"/>
        <v>0.10100000000000001</v>
      </c>
      <c r="I105" s="21">
        <f t="shared" si="9"/>
        <v>80000</v>
      </c>
      <c r="J105" s="21">
        <f t="shared" si="10"/>
        <v>1118915.29</v>
      </c>
      <c r="N105" s="7"/>
    </row>
    <row r="106" spans="1:14" ht="14.25" customHeight="1">
      <c r="A106" s="11">
        <v>105</v>
      </c>
      <c r="B106" s="11" t="s">
        <v>147</v>
      </c>
      <c r="C106" s="11">
        <v>2022</v>
      </c>
      <c r="D106" s="11">
        <f t="shared" si="0"/>
        <v>1</v>
      </c>
      <c r="E106" s="2" t="s">
        <v>48</v>
      </c>
      <c r="F106" s="2" t="s">
        <v>7</v>
      </c>
      <c r="G106" s="20">
        <v>5705529</v>
      </c>
      <c r="H106" s="17">
        <f t="shared" si="8"/>
        <v>5.0999999999999997E-2</v>
      </c>
      <c r="I106" s="21">
        <f t="shared" si="9"/>
        <v>80000</v>
      </c>
      <c r="J106" s="21">
        <f t="shared" si="10"/>
        <v>370981.97899999999</v>
      </c>
      <c r="N106" s="7"/>
    </row>
    <row r="107" spans="1:14" ht="14.25" customHeight="1">
      <c r="A107" s="11">
        <v>106</v>
      </c>
      <c r="B107" s="11" t="s">
        <v>148</v>
      </c>
      <c r="C107" s="11">
        <v>2023</v>
      </c>
      <c r="D107" s="11">
        <f t="shared" si="0"/>
        <v>0</v>
      </c>
      <c r="E107" s="2" t="s">
        <v>48</v>
      </c>
      <c r="F107" s="2" t="s">
        <v>6</v>
      </c>
      <c r="G107" s="20">
        <v>16838165</v>
      </c>
      <c r="H107" s="17">
        <f t="shared" si="8"/>
        <v>0.1</v>
      </c>
      <c r="I107" s="21">
        <f t="shared" si="9"/>
        <v>30000</v>
      </c>
      <c r="J107" s="21">
        <f t="shared" si="10"/>
        <v>1713816.5</v>
      </c>
      <c r="N107" s="7"/>
    </row>
    <row r="108" spans="1:14" ht="14.25" customHeight="1">
      <c r="A108" s="11">
        <v>107</v>
      </c>
      <c r="B108" s="11" t="s">
        <v>149</v>
      </c>
      <c r="C108" s="11">
        <v>2015</v>
      </c>
      <c r="D108" s="11">
        <f t="shared" si="0"/>
        <v>8</v>
      </c>
      <c r="E108" s="2" t="s">
        <v>48</v>
      </c>
      <c r="F108" s="2" t="s">
        <v>49</v>
      </c>
      <c r="G108" s="20">
        <v>14956455</v>
      </c>
      <c r="H108" s="17">
        <f t="shared" si="8"/>
        <v>0.10199999999999999</v>
      </c>
      <c r="I108" s="21">
        <f t="shared" si="9"/>
        <v>430000</v>
      </c>
      <c r="J108" s="21">
        <f t="shared" si="10"/>
        <v>1955558.41</v>
      </c>
      <c r="N108" s="7"/>
    </row>
    <row r="109" spans="1:14" ht="14.25" customHeight="1">
      <c r="A109" s="11">
        <v>108</v>
      </c>
      <c r="B109" s="11" t="s">
        <v>150</v>
      </c>
      <c r="C109" s="11">
        <v>2021</v>
      </c>
      <c r="D109" s="11">
        <f t="shared" si="0"/>
        <v>2</v>
      </c>
      <c r="E109" s="2" t="s">
        <v>48</v>
      </c>
      <c r="F109" s="2" t="s">
        <v>49</v>
      </c>
      <c r="G109" s="20">
        <v>3812389</v>
      </c>
      <c r="H109" s="17">
        <f t="shared" si="8"/>
        <v>1.7000000000000001E-2</v>
      </c>
      <c r="I109" s="21">
        <f t="shared" si="9"/>
        <v>130000</v>
      </c>
      <c r="J109" s="21">
        <f t="shared" si="10"/>
        <v>194810.61300000001</v>
      </c>
      <c r="N109" s="7"/>
    </row>
    <row r="110" spans="1:14" ht="14.25" customHeight="1">
      <c r="A110" s="11">
        <v>109</v>
      </c>
      <c r="B110" s="11" t="s">
        <v>151</v>
      </c>
      <c r="C110" s="11">
        <v>2019</v>
      </c>
      <c r="D110" s="11">
        <f t="shared" si="0"/>
        <v>4</v>
      </c>
      <c r="E110" s="2" t="s">
        <v>48</v>
      </c>
      <c r="F110" s="2" t="s">
        <v>7</v>
      </c>
      <c r="G110" s="20">
        <v>17754847</v>
      </c>
      <c r="H110" s="17">
        <f t="shared" si="8"/>
        <v>0.10100000000000001</v>
      </c>
      <c r="I110" s="21">
        <f t="shared" si="9"/>
        <v>230000</v>
      </c>
      <c r="J110" s="21">
        <f t="shared" si="10"/>
        <v>2023239.547</v>
      </c>
      <c r="N110" s="7"/>
    </row>
    <row r="111" spans="1:14" ht="14.25" customHeight="1">
      <c r="A111" s="11">
        <v>110</v>
      </c>
      <c r="B111" s="11" t="s">
        <v>152</v>
      </c>
      <c r="C111" s="11">
        <v>2016</v>
      </c>
      <c r="D111" s="11">
        <f t="shared" si="0"/>
        <v>7</v>
      </c>
      <c r="E111" s="2" t="s">
        <v>48</v>
      </c>
      <c r="F111" s="2" t="s">
        <v>6</v>
      </c>
      <c r="G111" s="20">
        <v>3317988</v>
      </c>
      <c r="H111" s="17">
        <f t="shared" si="8"/>
        <v>1.4999999999999999E-2</v>
      </c>
      <c r="I111" s="21">
        <f t="shared" si="9"/>
        <v>380000</v>
      </c>
      <c r="J111" s="21">
        <f t="shared" si="10"/>
        <v>429769.82</v>
      </c>
      <c r="N111" s="7"/>
    </row>
    <row r="112" spans="1:14" ht="14.25" customHeight="1">
      <c r="A112" s="11">
        <v>111</v>
      </c>
      <c r="B112" s="11" t="s">
        <v>153</v>
      </c>
      <c r="C112" s="11">
        <v>2016</v>
      </c>
      <c r="D112" s="11">
        <f t="shared" si="0"/>
        <v>7</v>
      </c>
      <c r="E112" s="2" t="s">
        <v>48</v>
      </c>
      <c r="F112" s="2" t="s">
        <v>7</v>
      </c>
      <c r="G112" s="20">
        <v>10777031</v>
      </c>
      <c r="H112" s="17">
        <f t="shared" si="8"/>
        <v>0.10100000000000001</v>
      </c>
      <c r="I112" s="21">
        <f t="shared" si="9"/>
        <v>380000</v>
      </c>
      <c r="J112" s="21">
        <f t="shared" si="10"/>
        <v>1468480.1310000001</v>
      </c>
      <c r="N112" s="7"/>
    </row>
    <row r="113" spans="1:14" ht="14.25" customHeight="1">
      <c r="A113" s="11">
        <v>112</v>
      </c>
      <c r="B113" s="11" t="s">
        <v>154</v>
      </c>
      <c r="C113" s="11">
        <v>2015</v>
      </c>
      <c r="D113" s="11">
        <f t="shared" si="0"/>
        <v>8</v>
      </c>
      <c r="E113" s="2" t="s">
        <v>48</v>
      </c>
      <c r="F113" s="2" t="s">
        <v>7</v>
      </c>
      <c r="G113" s="20">
        <v>8438273</v>
      </c>
      <c r="H113" s="17">
        <f t="shared" si="8"/>
        <v>5.0999999999999997E-2</v>
      </c>
      <c r="I113" s="21">
        <f t="shared" si="9"/>
        <v>430000</v>
      </c>
      <c r="J113" s="21">
        <f t="shared" si="10"/>
        <v>860351.92299999995</v>
      </c>
      <c r="N113" s="7"/>
    </row>
    <row r="114" spans="1:14" ht="14.25" customHeight="1">
      <c r="A114" s="11">
        <v>113</v>
      </c>
      <c r="B114" s="11" t="s">
        <v>155</v>
      </c>
      <c r="C114" s="11">
        <v>2021</v>
      </c>
      <c r="D114" s="11">
        <f t="shared" si="0"/>
        <v>2</v>
      </c>
      <c r="E114" s="2" t="s">
        <v>48</v>
      </c>
      <c r="F114" s="2" t="s">
        <v>49</v>
      </c>
      <c r="G114" s="20">
        <v>15347298</v>
      </c>
      <c r="H114" s="17">
        <f t="shared" si="8"/>
        <v>0.10199999999999999</v>
      </c>
      <c r="I114" s="21">
        <f t="shared" si="9"/>
        <v>130000</v>
      </c>
      <c r="J114" s="21">
        <f t="shared" si="10"/>
        <v>1695424.3959999999</v>
      </c>
      <c r="N114" s="7"/>
    </row>
    <row r="115" spans="1:14" ht="14.25" customHeight="1">
      <c r="A115" s="11">
        <v>114</v>
      </c>
      <c r="B115" s="11" t="s">
        <v>156</v>
      </c>
      <c r="C115" s="11">
        <v>2022</v>
      </c>
      <c r="D115" s="11">
        <f t="shared" si="0"/>
        <v>1</v>
      </c>
      <c r="E115" s="2" t="s">
        <v>48</v>
      </c>
      <c r="F115" s="2" t="s">
        <v>7</v>
      </c>
      <c r="G115" s="20">
        <v>2752542</v>
      </c>
      <c r="H115" s="17">
        <f t="shared" si="8"/>
        <v>1.6E-2</v>
      </c>
      <c r="I115" s="21">
        <f t="shared" si="9"/>
        <v>80000</v>
      </c>
      <c r="J115" s="21">
        <f t="shared" si="10"/>
        <v>124040.67199999999</v>
      </c>
      <c r="N115" s="7"/>
    </row>
    <row r="116" spans="1:14" ht="14.25" customHeight="1">
      <c r="A116" s="11">
        <v>115</v>
      </c>
      <c r="B116" s="11" t="s">
        <v>157</v>
      </c>
      <c r="C116" s="11">
        <v>2016</v>
      </c>
      <c r="D116" s="11">
        <f t="shared" si="0"/>
        <v>7</v>
      </c>
      <c r="E116" s="2" t="s">
        <v>48</v>
      </c>
      <c r="F116" s="2" t="s">
        <v>6</v>
      </c>
      <c r="G116" s="20">
        <v>2294773</v>
      </c>
      <c r="H116" s="17">
        <f t="shared" si="8"/>
        <v>1.4999999999999999E-2</v>
      </c>
      <c r="I116" s="21">
        <f t="shared" si="9"/>
        <v>380000</v>
      </c>
      <c r="J116" s="21">
        <f t="shared" si="10"/>
        <v>414421.59499999997</v>
      </c>
      <c r="N116" s="7"/>
    </row>
    <row r="117" spans="1:14" ht="14.25" customHeight="1">
      <c r="A117" s="11">
        <v>116</v>
      </c>
      <c r="B117" s="11" t="s">
        <v>158</v>
      </c>
      <c r="C117" s="11">
        <v>2021</v>
      </c>
      <c r="D117" s="11">
        <f t="shared" si="0"/>
        <v>2</v>
      </c>
      <c r="E117" s="2" t="s">
        <v>48</v>
      </c>
      <c r="F117" s="2" t="s">
        <v>6</v>
      </c>
      <c r="G117" s="20">
        <v>6732206</v>
      </c>
      <c r="H117" s="17">
        <f t="shared" si="8"/>
        <v>0.05</v>
      </c>
      <c r="I117" s="21">
        <f t="shared" si="9"/>
        <v>130000</v>
      </c>
      <c r="J117" s="21">
        <f t="shared" si="10"/>
        <v>466610.30000000005</v>
      </c>
      <c r="N117" s="7"/>
    </row>
    <row r="118" spans="1:14" ht="14.25" customHeight="1">
      <c r="A118" s="11">
        <v>117</v>
      </c>
      <c r="B118" s="11" t="s">
        <v>159</v>
      </c>
      <c r="C118" s="11">
        <v>2017</v>
      </c>
      <c r="D118" s="11">
        <f t="shared" si="0"/>
        <v>6</v>
      </c>
      <c r="E118" s="2" t="s">
        <v>48</v>
      </c>
      <c r="F118" s="2" t="s">
        <v>6</v>
      </c>
      <c r="G118" s="20">
        <v>3375618</v>
      </c>
      <c r="H118" s="17">
        <f t="shared" si="8"/>
        <v>1.4999999999999999E-2</v>
      </c>
      <c r="I118" s="21">
        <f t="shared" si="9"/>
        <v>330000</v>
      </c>
      <c r="J118" s="21">
        <f t="shared" si="10"/>
        <v>380634.27</v>
      </c>
      <c r="N118" s="7"/>
    </row>
    <row r="119" spans="1:14" ht="14.25" customHeight="1">
      <c r="A119" s="11">
        <v>118</v>
      </c>
      <c r="B119" s="11" t="s">
        <v>160</v>
      </c>
      <c r="C119" s="11">
        <v>2017</v>
      </c>
      <c r="D119" s="11">
        <f t="shared" si="0"/>
        <v>6</v>
      </c>
      <c r="E119" s="2" t="s">
        <v>48</v>
      </c>
      <c r="F119" s="2" t="s">
        <v>7</v>
      </c>
      <c r="G119" s="20">
        <v>11065212</v>
      </c>
      <c r="H119" s="17">
        <f t="shared" si="8"/>
        <v>0.10100000000000001</v>
      </c>
      <c r="I119" s="21">
        <f t="shared" si="9"/>
        <v>330000</v>
      </c>
      <c r="J119" s="21">
        <f t="shared" si="10"/>
        <v>1447586.412</v>
      </c>
      <c r="N119" s="7"/>
    </row>
    <row r="120" spans="1:14" ht="14.25" customHeight="1">
      <c r="A120" s="11">
        <v>119</v>
      </c>
      <c r="B120" s="11" t="s">
        <v>161</v>
      </c>
      <c r="C120" s="11">
        <v>2013</v>
      </c>
      <c r="D120" s="11">
        <f t="shared" si="0"/>
        <v>10</v>
      </c>
      <c r="E120" s="2" t="s">
        <v>48</v>
      </c>
      <c r="F120" s="2" t="s">
        <v>7</v>
      </c>
      <c r="G120" s="20">
        <v>5788015</v>
      </c>
      <c r="H120" s="17">
        <f t="shared" si="8"/>
        <v>5.0999999999999997E-2</v>
      </c>
      <c r="I120" s="21">
        <f t="shared" si="9"/>
        <v>530000</v>
      </c>
      <c r="J120" s="21">
        <f t="shared" si="10"/>
        <v>825188.7649999999</v>
      </c>
      <c r="N120" s="7"/>
    </row>
    <row r="121" spans="1:14" ht="14.25" customHeight="1">
      <c r="A121" s="11">
        <v>120</v>
      </c>
      <c r="B121" s="11" t="s">
        <v>162</v>
      </c>
      <c r="C121" s="11">
        <v>2020</v>
      </c>
      <c r="D121" s="11">
        <f t="shared" si="0"/>
        <v>3</v>
      </c>
      <c r="E121" s="2" t="s">
        <v>48</v>
      </c>
      <c r="F121" s="2" t="s">
        <v>7</v>
      </c>
      <c r="G121" s="20">
        <v>7479346</v>
      </c>
      <c r="H121" s="17">
        <f t="shared" si="8"/>
        <v>5.0999999999999997E-2</v>
      </c>
      <c r="I121" s="21">
        <f t="shared" si="9"/>
        <v>180000</v>
      </c>
      <c r="J121" s="21">
        <f t="shared" si="10"/>
        <v>561446.64599999995</v>
      </c>
      <c r="N121" s="7"/>
    </row>
    <row r="122" spans="1:14" ht="14.25" customHeight="1">
      <c r="A122" s="11">
        <v>121</v>
      </c>
      <c r="B122" s="11" t="s">
        <v>163</v>
      </c>
      <c r="C122" s="11">
        <v>2014</v>
      </c>
      <c r="D122" s="11">
        <f t="shared" si="0"/>
        <v>9</v>
      </c>
      <c r="E122" s="2" t="s">
        <v>48</v>
      </c>
      <c r="F122" s="2" t="s">
        <v>6</v>
      </c>
      <c r="G122" s="20">
        <v>19813200</v>
      </c>
      <c r="H122" s="17">
        <f t="shared" si="8"/>
        <v>0.1</v>
      </c>
      <c r="I122" s="21">
        <f t="shared" si="9"/>
        <v>480000</v>
      </c>
      <c r="J122" s="21">
        <f t="shared" si="10"/>
        <v>2461320</v>
      </c>
      <c r="N122" s="7"/>
    </row>
    <row r="123" spans="1:14" ht="14.25" customHeight="1">
      <c r="A123" s="11">
        <v>122</v>
      </c>
      <c r="B123" s="11" t="s">
        <v>164</v>
      </c>
      <c r="C123" s="11">
        <v>2021</v>
      </c>
      <c r="D123" s="11">
        <f t="shared" si="0"/>
        <v>2</v>
      </c>
      <c r="E123" s="2" t="s">
        <v>48</v>
      </c>
      <c r="F123" s="2" t="s">
        <v>7</v>
      </c>
      <c r="G123" s="20">
        <v>8363607</v>
      </c>
      <c r="H123" s="17">
        <f t="shared" si="8"/>
        <v>5.0999999999999997E-2</v>
      </c>
      <c r="I123" s="21">
        <f t="shared" si="9"/>
        <v>130000</v>
      </c>
      <c r="J123" s="21">
        <f t="shared" si="10"/>
        <v>556543.95699999994</v>
      </c>
      <c r="N123" s="7"/>
    </row>
    <row r="124" spans="1:14" ht="14.25" customHeight="1">
      <c r="A124" s="11">
        <v>123</v>
      </c>
      <c r="B124" s="11" t="s">
        <v>165</v>
      </c>
      <c r="C124" s="11">
        <v>2014</v>
      </c>
      <c r="D124" s="11">
        <f t="shared" si="0"/>
        <v>9</v>
      </c>
      <c r="E124" s="2" t="s">
        <v>46</v>
      </c>
      <c r="F124" s="2" t="s">
        <v>7</v>
      </c>
      <c r="G124" s="20">
        <v>13335976</v>
      </c>
      <c r="H124" s="17">
        <f t="shared" si="8"/>
        <v>0.10100000000000001</v>
      </c>
      <c r="I124" s="21">
        <f t="shared" si="9"/>
        <v>490000</v>
      </c>
      <c r="J124" s="21">
        <f t="shared" si="10"/>
        <v>1836933.5760000001</v>
      </c>
      <c r="N124" s="7"/>
    </row>
    <row r="125" spans="1:14" ht="14.25" customHeight="1">
      <c r="A125" s="11">
        <v>124</v>
      </c>
      <c r="B125" s="11" t="s">
        <v>166</v>
      </c>
      <c r="C125" s="11">
        <v>2016</v>
      </c>
      <c r="D125" s="11">
        <f t="shared" si="0"/>
        <v>7</v>
      </c>
      <c r="E125" s="2" t="s">
        <v>46</v>
      </c>
      <c r="F125" s="2" t="s">
        <v>49</v>
      </c>
      <c r="G125" s="20">
        <v>5394541</v>
      </c>
      <c r="H125" s="17">
        <f t="shared" si="8"/>
        <v>5.1999999999999998E-2</v>
      </c>
      <c r="I125" s="21">
        <f t="shared" si="9"/>
        <v>390000</v>
      </c>
      <c r="J125" s="21">
        <f t="shared" si="10"/>
        <v>670516.13199999998</v>
      </c>
      <c r="N125" s="7"/>
    </row>
    <row r="126" spans="1:14" ht="14.25" customHeight="1">
      <c r="A126" s="11">
        <v>125</v>
      </c>
      <c r="B126" s="11" t="s">
        <v>167</v>
      </c>
      <c r="C126" s="11">
        <v>2017</v>
      </c>
      <c r="D126" s="11">
        <f t="shared" si="0"/>
        <v>6</v>
      </c>
      <c r="E126" s="2" t="s">
        <v>47</v>
      </c>
      <c r="F126" s="2" t="s">
        <v>49</v>
      </c>
      <c r="G126" s="20">
        <v>7498304</v>
      </c>
      <c r="H126" s="17">
        <f t="shared" si="8"/>
        <v>5.1999999999999998E-2</v>
      </c>
      <c r="I126" s="21">
        <f t="shared" si="9"/>
        <v>350000</v>
      </c>
      <c r="J126" s="21">
        <f t="shared" si="10"/>
        <v>739911.80799999996</v>
      </c>
      <c r="N126" s="7"/>
    </row>
    <row r="127" spans="1:14" ht="14.25" customHeight="1">
      <c r="A127" s="11">
        <v>126</v>
      </c>
      <c r="B127" s="11" t="s">
        <v>168</v>
      </c>
      <c r="C127" s="11">
        <v>2019</v>
      </c>
      <c r="D127" s="11">
        <f t="shared" si="0"/>
        <v>4</v>
      </c>
      <c r="E127" s="2" t="s">
        <v>46</v>
      </c>
      <c r="F127" s="2" t="s">
        <v>6</v>
      </c>
      <c r="G127" s="20">
        <v>1201263</v>
      </c>
      <c r="H127" s="17">
        <f t="shared" si="8"/>
        <v>0</v>
      </c>
      <c r="I127" s="21">
        <f t="shared" si="9"/>
        <v>240000</v>
      </c>
      <c r="J127" s="21">
        <f t="shared" si="10"/>
        <v>240000</v>
      </c>
      <c r="N127" s="7"/>
    </row>
    <row r="128" spans="1:14" ht="14.25" customHeight="1">
      <c r="A128" s="11">
        <v>127</v>
      </c>
      <c r="B128" s="11" t="s">
        <v>169</v>
      </c>
      <c r="C128" s="11">
        <v>2022</v>
      </c>
      <c r="D128" s="11">
        <f t="shared" si="0"/>
        <v>1</v>
      </c>
      <c r="E128" s="2" t="s">
        <v>46</v>
      </c>
      <c r="F128" s="2" t="s">
        <v>6</v>
      </c>
      <c r="G128" s="20">
        <v>18902284</v>
      </c>
      <c r="H128" s="17">
        <f t="shared" si="8"/>
        <v>0.1</v>
      </c>
      <c r="I128" s="21">
        <f t="shared" si="9"/>
        <v>90000</v>
      </c>
      <c r="J128" s="21">
        <f t="shared" si="10"/>
        <v>1980228.4000000001</v>
      </c>
      <c r="N128" s="7"/>
    </row>
    <row r="129" spans="1:14" ht="14.25" customHeight="1">
      <c r="A129" s="11">
        <v>128</v>
      </c>
      <c r="B129" s="11" t="s">
        <v>170</v>
      </c>
      <c r="C129" s="11">
        <v>2015</v>
      </c>
      <c r="D129" s="11">
        <f t="shared" si="0"/>
        <v>8</v>
      </c>
      <c r="E129" s="2" t="s">
        <v>48</v>
      </c>
      <c r="F129" s="2" t="s">
        <v>7</v>
      </c>
      <c r="G129" s="20">
        <v>13933055</v>
      </c>
      <c r="H129" s="17">
        <f t="shared" si="8"/>
        <v>0.10100000000000001</v>
      </c>
      <c r="I129" s="21">
        <f t="shared" si="9"/>
        <v>430000</v>
      </c>
      <c r="J129" s="21">
        <f t="shared" si="10"/>
        <v>1837238.5550000002</v>
      </c>
      <c r="N129" s="7"/>
    </row>
    <row r="130" spans="1:14" ht="14.25" customHeight="1">
      <c r="A130" s="11">
        <v>129</v>
      </c>
      <c r="B130" s="11" t="s">
        <v>171</v>
      </c>
      <c r="C130" s="11">
        <v>2015</v>
      </c>
      <c r="D130" s="11">
        <f t="shared" si="0"/>
        <v>8</v>
      </c>
      <c r="E130" s="2" t="s">
        <v>48</v>
      </c>
      <c r="F130" s="2" t="s">
        <v>6</v>
      </c>
      <c r="G130" s="20">
        <v>9605270</v>
      </c>
      <c r="H130" s="17">
        <f t="shared" si="8"/>
        <v>0.05</v>
      </c>
      <c r="I130" s="21">
        <f t="shared" si="9"/>
        <v>430000</v>
      </c>
      <c r="J130" s="21">
        <f t="shared" si="10"/>
        <v>910263.5</v>
      </c>
      <c r="N130" s="7"/>
    </row>
    <row r="131" spans="1:14" ht="14.25" customHeight="1">
      <c r="A131" s="11">
        <v>130</v>
      </c>
      <c r="B131" s="11" t="s">
        <v>172</v>
      </c>
      <c r="C131" s="11">
        <v>2017</v>
      </c>
      <c r="D131" s="11">
        <f t="shared" si="0"/>
        <v>6</v>
      </c>
      <c r="E131" s="2" t="s">
        <v>48</v>
      </c>
      <c r="F131" s="2" t="s">
        <v>7</v>
      </c>
      <c r="G131" s="20">
        <v>6214797</v>
      </c>
      <c r="H131" s="17">
        <f t="shared" ref="H131:H194" si="11">+INDEX($O$6:$V$8,MATCH(F131,$N$6:$N$8,0),MATCH(G131,$O$5:$V$5,1))</f>
        <v>5.0999999999999997E-2</v>
      </c>
      <c r="I131" s="21">
        <f t="shared" ref="I131:I194" si="12">+INDEX($O$14:$Y$17,MATCH(E131,$N$14:$N$17,0),MATCH(D131,$O$13:$Y$13))</f>
        <v>330000</v>
      </c>
      <c r="J131" s="21">
        <f t="shared" ref="J131:J194" si="13">+(G131*H131)+I131</f>
        <v>646954.647</v>
      </c>
      <c r="N131" s="7"/>
    </row>
    <row r="132" spans="1:14" ht="14.25" customHeight="1">
      <c r="A132" s="11">
        <v>131</v>
      </c>
      <c r="B132" s="11" t="s">
        <v>173</v>
      </c>
      <c r="C132" s="11">
        <v>2014</v>
      </c>
      <c r="D132" s="11">
        <f t="shared" si="0"/>
        <v>9</v>
      </c>
      <c r="E132" s="2" t="s">
        <v>48</v>
      </c>
      <c r="F132" s="2" t="s">
        <v>7</v>
      </c>
      <c r="G132" s="20">
        <v>3882993</v>
      </c>
      <c r="H132" s="17">
        <f t="shared" si="11"/>
        <v>1.6E-2</v>
      </c>
      <c r="I132" s="21">
        <f t="shared" si="12"/>
        <v>480000</v>
      </c>
      <c r="J132" s="21">
        <f t="shared" si="13"/>
        <v>542127.88800000004</v>
      </c>
      <c r="N132" s="7"/>
    </row>
    <row r="133" spans="1:14" ht="14.25" customHeight="1">
      <c r="A133" s="11">
        <v>132</v>
      </c>
      <c r="B133" s="11" t="s">
        <v>174</v>
      </c>
      <c r="C133" s="11">
        <v>2014</v>
      </c>
      <c r="D133" s="11">
        <f t="shared" si="0"/>
        <v>9</v>
      </c>
      <c r="E133" s="2" t="s">
        <v>48</v>
      </c>
      <c r="F133" s="2" t="s">
        <v>7</v>
      </c>
      <c r="G133" s="20">
        <v>10632760</v>
      </c>
      <c r="H133" s="17">
        <f t="shared" si="11"/>
        <v>0.10100000000000001</v>
      </c>
      <c r="I133" s="21">
        <f t="shared" si="12"/>
        <v>480000</v>
      </c>
      <c r="J133" s="21">
        <f t="shared" si="13"/>
        <v>1553908.76</v>
      </c>
      <c r="N133" s="7"/>
    </row>
    <row r="134" spans="1:14" ht="14.25" customHeight="1">
      <c r="A134" s="11">
        <v>133</v>
      </c>
      <c r="B134" s="11" t="s">
        <v>175</v>
      </c>
      <c r="C134" s="11">
        <v>2023</v>
      </c>
      <c r="D134" s="11">
        <f t="shared" si="0"/>
        <v>0</v>
      </c>
      <c r="E134" s="2" t="s">
        <v>48</v>
      </c>
      <c r="F134" s="2" t="s">
        <v>6</v>
      </c>
      <c r="G134" s="20">
        <v>9919283</v>
      </c>
      <c r="H134" s="17">
        <f t="shared" si="11"/>
        <v>0.05</v>
      </c>
      <c r="I134" s="21">
        <f t="shared" si="12"/>
        <v>30000</v>
      </c>
      <c r="J134" s="21">
        <f t="shared" si="13"/>
        <v>525964.15</v>
      </c>
      <c r="N134" s="7"/>
    </row>
    <row r="135" spans="1:14" ht="14.25" customHeight="1">
      <c r="A135" s="11">
        <v>134</v>
      </c>
      <c r="B135" s="11" t="s">
        <v>176</v>
      </c>
      <c r="C135" s="11">
        <v>2023</v>
      </c>
      <c r="D135" s="11">
        <f t="shared" si="0"/>
        <v>0</v>
      </c>
      <c r="E135" s="2" t="s">
        <v>48</v>
      </c>
      <c r="F135" s="2" t="s">
        <v>7</v>
      </c>
      <c r="G135" s="20">
        <v>18056144</v>
      </c>
      <c r="H135" s="17">
        <f t="shared" si="11"/>
        <v>0.10100000000000001</v>
      </c>
      <c r="I135" s="21">
        <f t="shared" si="12"/>
        <v>30000</v>
      </c>
      <c r="J135" s="21">
        <f t="shared" si="13"/>
        <v>1853670.5440000002</v>
      </c>
      <c r="N135" s="7"/>
    </row>
    <row r="136" spans="1:14" ht="14.25" customHeight="1">
      <c r="A136" s="11">
        <v>135</v>
      </c>
      <c r="B136" s="11" t="s">
        <v>177</v>
      </c>
      <c r="C136" s="11">
        <v>2022</v>
      </c>
      <c r="D136" s="11">
        <f t="shared" si="0"/>
        <v>1</v>
      </c>
      <c r="E136" s="2" t="s">
        <v>48</v>
      </c>
      <c r="F136" s="2" t="s">
        <v>7</v>
      </c>
      <c r="G136" s="20">
        <v>19777164</v>
      </c>
      <c r="H136" s="17">
        <f t="shared" si="11"/>
        <v>0.10100000000000001</v>
      </c>
      <c r="I136" s="21">
        <f t="shared" si="12"/>
        <v>80000</v>
      </c>
      <c r="J136" s="21">
        <f t="shared" si="13"/>
        <v>2077493.564</v>
      </c>
      <c r="N136" s="7"/>
    </row>
    <row r="137" spans="1:14" ht="14.25" customHeight="1">
      <c r="A137" s="11">
        <v>136</v>
      </c>
      <c r="B137" s="11" t="s">
        <v>178</v>
      </c>
      <c r="C137" s="11">
        <v>2014</v>
      </c>
      <c r="D137" s="11">
        <f t="shared" si="0"/>
        <v>9</v>
      </c>
      <c r="E137" s="2" t="s">
        <v>48</v>
      </c>
      <c r="F137" s="2" t="s">
        <v>6</v>
      </c>
      <c r="G137" s="20">
        <v>2361545</v>
      </c>
      <c r="H137" s="17">
        <f t="shared" si="11"/>
        <v>1.4999999999999999E-2</v>
      </c>
      <c r="I137" s="21">
        <f t="shared" si="12"/>
        <v>480000</v>
      </c>
      <c r="J137" s="21">
        <f t="shared" si="13"/>
        <v>515423.17499999999</v>
      </c>
      <c r="N137" s="7"/>
    </row>
    <row r="138" spans="1:14" ht="14.25" customHeight="1">
      <c r="A138" s="11">
        <v>137</v>
      </c>
      <c r="B138" s="11" t="s">
        <v>179</v>
      </c>
      <c r="C138" s="11">
        <v>2023</v>
      </c>
      <c r="D138" s="11">
        <f t="shared" si="0"/>
        <v>0</v>
      </c>
      <c r="E138" s="2" t="s">
        <v>48</v>
      </c>
      <c r="F138" s="2" t="s">
        <v>6</v>
      </c>
      <c r="G138" s="20">
        <v>19773210</v>
      </c>
      <c r="H138" s="17">
        <f t="shared" si="11"/>
        <v>0.1</v>
      </c>
      <c r="I138" s="21">
        <f t="shared" si="12"/>
        <v>30000</v>
      </c>
      <c r="J138" s="21">
        <f t="shared" si="13"/>
        <v>2007321</v>
      </c>
      <c r="N138" s="7"/>
    </row>
    <row r="139" spans="1:14" ht="14.25" customHeight="1">
      <c r="A139" s="11">
        <v>138</v>
      </c>
      <c r="B139" s="11" t="s">
        <v>180</v>
      </c>
      <c r="C139" s="11">
        <v>2014</v>
      </c>
      <c r="D139" s="11">
        <f t="shared" si="0"/>
        <v>9</v>
      </c>
      <c r="E139" s="2" t="s">
        <v>48</v>
      </c>
      <c r="F139" s="2" t="s">
        <v>49</v>
      </c>
      <c r="G139" s="20">
        <v>16062333</v>
      </c>
      <c r="H139" s="17">
        <f t="shared" si="11"/>
        <v>0.10199999999999999</v>
      </c>
      <c r="I139" s="21">
        <f t="shared" si="12"/>
        <v>480000</v>
      </c>
      <c r="J139" s="21">
        <f t="shared" si="13"/>
        <v>2118357.966</v>
      </c>
      <c r="N139" s="7"/>
    </row>
    <row r="140" spans="1:14" ht="14.25" customHeight="1">
      <c r="A140" s="11">
        <v>139</v>
      </c>
      <c r="B140" s="11" t="s">
        <v>181</v>
      </c>
      <c r="C140" s="11">
        <v>2019</v>
      </c>
      <c r="D140" s="11">
        <f t="shared" si="0"/>
        <v>4</v>
      </c>
      <c r="E140" s="2" t="s">
        <v>48</v>
      </c>
      <c r="F140" s="2" t="s">
        <v>7</v>
      </c>
      <c r="G140" s="20">
        <v>1340612</v>
      </c>
      <c r="H140" s="17">
        <f t="shared" si="11"/>
        <v>0</v>
      </c>
      <c r="I140" s="21">
        <f t="shared" si="12"/>
        <v>230000</v>
      </c>
      <c r="J140" s="21">
        <f t="shared" si="13"/>
        <v>230000</v>
      </c>
      <c r="N140" s="7"/>
    </row>
    <row r="141" spans="1:14" ht="14.25" customHeight="1">
      <c r="A141" s="11">
        <v>140</v>
      </c>
      <c r="B141" s="11" t="s">
        <v>182</v>
      </c>
      <c r="C141" s="11">
        <v>2013</v>
      </c>
      <c r="D141" s="11">
        <f t="shared" si="0"/>
        <v>10</v>
      </c>
      <c r="E141" s="2" t="s">
        <v>48</v>
      </c>
      <c r="F141" s="2" t="s">
        <v>6</v>
      </c>
      <c r="G141" s="20">
        <v>19120314</v>
      </c>
      <c r="H141" s="17">
        <f t="shared" si="11"/>
        <v>0.1</v>
      </c>
      <c r="I141" s="21">
        <f t="shared" si="12"/>
        <v>530000</v>
      </c>
      <c r="J141" s="21">
        <f t="shared" si="13"/>
        <v>2442031.4000000004</v>
      </c>
      <c r="N141" s="7"/>
    </row>
    <row r="142" spans="1:14" ht="14.25" customHeight="1">
      <c r="A142" s="11">
        <v>141</v>
      </c>
      <c r="B142" s="11" t="s">
        <v>183</v>
      </c>
      <c r="C142" s="11">
        <v>2021</v>
      </c>
      <c r="D142" s="11">
        <f t="shared" si="0"/>
        <v>2</v>
      </c>
      <c r="E142" s="2" t="s">
        <v>48</v>
      </c>
      <c r="F142" s="2" t="s">
        <v>7</v>
      </c>
      <c r="G142" s="20">
        <v>16566465</v>
      </c>
      <c r="H142" s="17">
        <f t="shared" si="11"/>
        <v>0.10100000000000001</v>
      </c>
      <c r="I142" s="21">
        <f t="shared" si="12"/>
        <v>130000</v>
      </c>
      <c r="J142" s="21">
        <f t="shared" si="13"/>
        <v>1803212.9650000001</v>
      </c>
      <c r="N142" s="7"/>
    </row>
    <row r="143" spans="1:14" ht="14.25" customHeight="1">
      <c r="A143" s="11">
        <v>142</v>
      </c>
      <c r="B143" s="11" t="s">
        <v>184</v>
      </c>
      <c r="C143" s="11">
        <v>2016</v>
      </c>
      <c r="D143" s="11">
        <f t="shared" si="0"/>
        <v>7</v>
      </c>
      <c r="E143" s="2" t="s">
        <v>48</v>
      </c>
      <c r="F143" s="2" t="s">
        <v>7</v>
      </c>
      <c r="G143" s="20">
        <v>8116550</v>
      </c>
      <c r="H143" s="17">
        <f t="shared" si="11"/>
        <v>5.0999999999999997E-2</v>
      </c>
      <c r="I143" s="21">
        <f t="shared" si="12"/>
        <v>380000</v>
      </c>
      <c r="J143" s="21">
        <f t="shared" si="13"/>
        <v>793944.05</v>
      </c>
      <c r="N143" s="7"/>
    </row>
    <row r="144" spans="1:14" ht="14.25" customHeight="1">
      <c r="A144" s="11">
        <v>143</v>
      </c>
      <c r="B144" s="11" t="s">
        <v>185</v>
      </c>
      <c r="C144" s="11">
        <v>2021</v>
      </c>
      <c r="D144" s="11">
        <f t="shared" si="0"/>
        <v>2</v>
      </c>
      <c r="E144" s="2" t="s">
        <v>47</v>
      </c>
      <c r="F144" s="2" t="s">
        <v>7</v>
      </c>
      <c r="G144" s="20">
        <v>8279814</v>
      </c>
      <c r="H144" s="17">
        <f t="shared" si="11"/>
        <v>5.0999999999999997E-2</v>
      </c>
      <c r="I144" s="21">
        <f t="shared" si="12"/>
        <v>150000</v>
      </c>
      <c r="J144" s="21">
        <f t="shared" si="13"/>
        <v>572270.51399999997</v>
      </c>
      <c r="N144" s="7"/>
    </row>
    <row r="145" spans="1:14" ht="14.25" customHeight="1">
      <c r="A145" s="11">
        <v>144</v>
      </c>
      <c r="B145" s="11" t="s">
        <v>186</v>
      </c>
      <c r="C145" s="11">
        <v>2023</v>
      </c>
      <c r="D145" s="11">
        <f t="shared" si="0"/>
        <v>0</v>
      </c>
      <c r="E145" s="2" t="s">
        <v>47</v>
      </c>
      <c r="F145" s="2" t="s">
        <v>6</v>
      </c>
      <c r="G145" s="20">
        <v>13986778</v>
      </c>
      <c r="H145" s="17">
        <f t="shared" si="11"/>
        <v>0.1</v>
      </c>
      <c r="I145" s="21">
        <f t="shared" si="12"/>
        <v>50000</v>
      </c>
      <c r="J145" s="21">
        <f t="shared" si="13"/>
        <v>1448677.8</v>
      </c>
      <c r="N145" s="7"/>
    </row>
    <row r="146" spans="1:14" ht="14.25" customHeight="1">
      <c r="A146" s="11">
        <v>145</v>
      </c>
      <c r="B146" s="11" t="s">
        <v>187</v>
      </c>
      <c r="C146" s="11">
        <v>2017</v>
      </c>
      <c r="D146" s="11">
        <f t="shared" si="0"/>
        <v>6</v>
      </c>
      <c r="E146" s="2" t="s">
        <v>58</v>
      </c>
      <c r="F146" s="2" t="s">
        <v>49</v>
      </c>
      <c r="G146" s="20">
        <v>4881205</v>
      </c>
      <c r="H146" s="17">
        <f t="shared" si="11"/>
        <v>1.7000000000000001E-2</v>
      </c>
      <c r="I146" s="21">
        <f t="shared" si="12"/>
        <v>320000</v>
      </c>
      <c r="J146" s="21">
        <f t="shared" si="13"/>
        <v>402980.48499999999</v>
      </c>
      <c r="N146" s="7"/>
    </row>
    <row r="147" spans="1:14" ht="14.25" customHeight="1">
      <c r="A147" s="11">
        <v>146</v>
      </c>
      <c r="B147" s="11" t="s">
        <v>188</v>
      </c>
      <c r="C147" s="11">
        <v>2023</v>
      </c>
      <c r="D147" s="11">
        <f t="shared" si="0"/>
        <v>0</v>
      </c>
      <c r="E147" s="2" t="s">
        <v>48</v>
      </c>
      <c r="F147" s="2" t="s">
        <v>7</v>
      </c>
      <c r="G147" s="20">
        <v>2886571</v>
      </c>
      <c r="H147" s="17">
        <f t="shared" si="11"/>
        <v>1.6E-2</v>
      </c>
      <c r="I147" s="21">
        <f t="shared" si="12"/>
        <v>30000</v>
      </c>
      <c r="J147" s="21">
        <f t="shared" si="13"/>
        <v>76185.135999999999</v>
      </c>
      <c r="N147" s="7"/>
    </row>
    <row r="148" spans="1:14" ht="14.25" customHeight="1">
      <c r="A148" s="11">
        <v>147</v>
      </c>
      <c r="B148" s="11" t="s">
        <v>189</v>
      </c>
      <c r="C148" s="11">
        <v>2013</v>
      </c>
      <c r="D148" s="11">
        <f t="shared" si="0"/>
        <v>10</v>
      </c>
      <c r="E148" s="2" t="s">
        <v>48</v>
      </c>
      <c r="F148" s="2" t="s">
        <v>7</v>
      </c>
      <c r="G148" s="20">
        <v>12992801</v>
      </c>
      <c r="H148" s="17">
        <f t="shared" si="11"/>
        <v>0.10100000000000001</v>
      </c>
      <c r="I148" s="21">
        <f t="shared" si="12"/>
        <v>530000</v>
      </c>
      <c r="J148" s="21">
        <f t="shared" si="13"/>
        <v>1842272.9010000001</v>
      </c>
      <c r="N148" s="7"/>
    </row>
    <row r="149" spans="1:14" ht="14.25" customHeight="1">
      <c r="A149" s="11">
        <v>148</v>
      </c>
      <c r="B149" s="11" t="s">
        <v>190</v>
      </c>
      <c r="C149" s="11">
        <v>2015</v>
      </c>
      <c r="D149" s="11">
        <f t="shared" si="0"/>
        <v>8</v>
      </c>
      <c r="E149" s="2" t="s">
        <v>48</v>
      </c>
      <c r="F149" s="2" t="s">
        <v>7</v>
      </c>
      <c r="G149" s="20">
        <v>15568276</v>
      </c>
      <c r="H149" s="17">
        <f t="shared" si="11"/>
        <v>0.10100000000000001</v>
      </c>
      <c r="I149" s="21">
        <f t="shared" si="12"/>
        <v>430000</v>
      </c>
      <c r="J149" s="21">
        <f t="shared" si="13"/>
        <v>2002395.8760000002</v>
      </c>
      <c r="N149" s="7"/>
    </row>
    <row r="150" spans="1:14" ht="14.25" customHeight="1">
      <c r="A150" s="11">
        <v>149</v>
      </c>
      <c r="B150" s="11" t="s">
        <v>191</v>
      </c>
      <c r="C150" s="11">
        <v>2017</v>
      </c>
      <c r="D150" s="11">
        <f t="shared" si="0"/>
        <v>6</v>
      </c>
      <c r="E150" s="2" t="s">
        <v>48</v>
      </c>
      <c r="F150" s="2" t="s">
        <v>7</v>
      </c>
      <c r="G150" s="20">
        <v>4405057</v>
      </c>
      <c r="H150" s="17">
        <f t="shared" si="11"/>
        <v>1.6E-2</v>
      </c>
      <c r="I150" s="21">
        <f t="shared" si="12"/>
        <v>330000</v>
      </c>
      <c r="J150" s="21">
        <f t="shared" si="13"/>
        <v>400480.91200000001</v>
      </c>
      <c r="N150" s="7"/>
    </row>
    <row r="151" spans="1:14" ht="14.25" customHeight="1">
      <c r="A151" s="11">
        <v>150</v>
      </c>
      <c r="B151" s="11" t="s">
        <v>192</v>
      </c>
      <c r="C151" s="11">
        <v>2014</v>
      </c>
      <c r="D151" s="11">
        <f t="shared" si="0"/>
        <v>9</v>
      </c>
      <c r="E151" s="2" t="s">
        <v>48</v>
      </c>
      <c r="F151" s="2" t="s">
        <v>7</v>
      </c>
      <c r="G151" s="20">
        <v>12297939</v>
      </c>
      <c r="H151" s="17">
        <f t="shared" si="11"/>
        <v>0.10100000000000001</v>
      </c>
      <c r="I151" s="21">
        <f t="shared" si="12"/>
        <v>480000</v>
      </c>
      <c r="J151" s="21">
        <f t="shared" si="13"/>
        <v>1722091.8390000002</v>
      </c>
      <c r="N151" s="7"/>
    </row>
    <row r="152" spans="1:14" ht="14.25" customHeight="1">
      <c r="A152" s="11">
        <v>151</v>
      </c>
      <c r="B152" s="11" t="s">
        <v>193</v>
      </c>
      <c r="C152" s="11">
        <v>2016</v>
      </c>
      <c r="D152" s="11">
        <f t="shared" si="0"/>
        <v>7</v>
      </c>
      <c r="E152" s="2" t="s">
        <v>46</v>
      </c>
      <c r="F152" s="2" t="s">
        <v>49</v>
      </c>
      <c r="G152" s="20">
        <v>3093008</v>
      </c>
      <c r="H152" s="17">
        <f t="shared" si="11"/>
        <v>1.7000000000000001E-2</v>
      </c>
      <c r="I152" s="21">
        <f t="shared" si="12"/>
        <v>390000</v>
      </c>
      <c r="J152" s="21">
        <f t="shared" si="13"/>
        <v>442581.136</v>
      </c>
      <c r="N152" s="7"/>
    </row>
    <row r="153" spans="1:14" ht="14.25" customHeight="1">
      <c r="A153" s="11">
        <v>152</v>
      </c>
      <c r="B153" s="11" t="s">
        <v>194</v>
      </c>
      <c r="C153" s="11">
        <v>2015</v>
      </c>
      <c r="D153" s="11">
        <f t="shared" si="0"/>
        <v>8</v>
      </c>
      <c r="E153" s="2" t="s">
        <v>48</v>
      </c>
      <c r="F153" s="2" t="s">
        <v>7</v>
      </c>
      <c r="G153" s="20">
        <v>1006808</v>
      </c>
      <c r="H153" s="17">
        <f t="shared" si="11"/>
        <v>0</v>
      </c>
      <c r="I153" s="21">
        <f t="shared" si="12"/>
        <v>430000</v>
      </c>
      <c r="J153" s="21">
        <f t="shared" si="13"/>
        <v>430000</v>
      </c>
      <c r="N153" s="7"/>
    </row>
    <row r="154" spans="1:14" ht="14.25" customHeight="1">
      <c r="A154" s="11">
        <v>153</v>
      </c>
      <c r="B154" s="11" t="s">
        <v>195</v>
      </c>
      <c r="C154" s="11">
        <v>2022</v>
      </c>
      <c r="D154" s="11">
        <f t="shared" si="0"/>
        <v>1</v>
      </c>
      <c r="E154" s="2" t="s">
        <v>48</v>
      </c>
      <c r="F154" s="2" t="s">
        <v>49</v>
      </c>
      <c r="G154" s="20">
        <v>6225807</v>
      </c>
      <c r="H154" s="17">
        <f t="shared" si="11"/>
        <v>5.1999999999999998E-2</v>
      </c>
      <c r="I154" s="21">
        <f t="shared" si="12"/>
        <v>80000</v>
      </c>
      <c r="J154" s="21">
        <f t="shared" si="13"/>
        <v>403741.96399999998</v>
      </c>
      <c r="N154" s="7"/>
    </row>
    <row r="155" spans="1:14" ht="14.25" customHeight="1">
      <c r="A155" s="11">
        <v>154</v>
      </c>
      <c r="B155" s="11" t="s">
        <v>196</v>
      </c>
      <c r="C155" s="11">
        <v>2013</v>
      </c>
      <c r="D155" s="11">
        <f t="shared" si="0"/>
        <v>10</v>
      </c>
      <c r="E155" s="2" t="s">
        <v>48</v>
      </c>
      <c r="F155" s="2" t="s">
        <v>7</v>
      </c>
      <c r="G155" s="20">
        <v>12834589</v>
      </c>
      <c r="H155" s="17">
        <f t="shared" si="11"/>
        <v>0.10100000000000001</v>
      </c>
      <c r="I155" s="21">
        <f t="shared" si="12"/>
        <v>530000</v>
      </c>
      <c r="J155" s="21">
        <f t="shared" si="13"/>
        <v>1826293.4890000001</v>
      </c>
      <c r="N155" s="7"/>
    </row>
    <row r="156" spans="1:14" ht="14.25" customHeight="1">
      <c r="A156" s="11">
        <v>155</v>
      </c>
      <c r="B156" s="11" t="s">
        <v>197</v>
      </c>
      <c r="C156" s="11">
        <v>2018</v>
      </c>
      <c r="D156" s="11">
        <f t="shared" si="0"/>
        <v>5</v>
      </c>
      <c r="E156" s="2" t="s">
        <v>48</v>
      </c>
      <c r="F156" s="2" t="s">
        <v>7</v>
      </c>
      <c r="G156" s="20">
        <v>8501642</v>
      </c>
      <c r="H156" s="17">
        <f t="shared" si="11"/>
        <v>5.0999999999999997E-2</v>
      </c>
      <c r="I156" s="21">
        <f t="shared" si="12"/>
        <v>280000</v>
      </c>
      <c r="J156" s="21">
        <f t="shared" si="13"/>
        <v>713583.74199999997</v>
      </c>
      <c r="N156" s="7"/>
    </row>
    <row r="157" spans="1:14" ht="14.25" customHeight="1">
      <c r="A157" s="11">
        <v>156</v>
      </c>
      <c r="B157" s="11" t="s">
        <v>198</v>
      </c>
      <c r="C157" s="11">
        <v>2013</v>
      </c>
      <c r="D157" s="11">
        <f t="shared" si="0"/>
        <v>10</v>
      </c>
      <c r="E157" s="2" t="s">
        <v>48</v>
      </c>
      <c r="F157" s="2" t="s">
        <v>7</v>
      </c>
      <c r="G157" s="20">
        <v>15947719</v>
      </c>
      <c r="H157" s="17">
        <f t="shared" si="11"/>
        <v>0.10100000000000001</v>
      </c>
      <c r="I157" s="21">
        <f t="shared" si="12"/>
        <v>530000</v>
      </c>
      <c r="J157" s="21">
        <f t="shared" si="13"/>
        <v>2140719.6189999999</v>
      </c>
      <c r="N157" s="7"/>
    </row>
    <row r="158" spans="1:14" ht="14.25" customHeight="1">
      <c r="A158" s="11">
        <v>157</v>
      </c>
      <c r="B158" s="11" t="s">
        <v>199</v>
      </c>
      <c r="C158" s="11">
        <v>2022</v>
      </c>
      <c r="D158" s="11">
        <f t="shared" si="0"/>
        <v>1</v>
      </c>
      <c r="E158" s="2" t="s">
        <v>48</v>
      </c>
      <c r="F158" s="2" t="s">
        <v>7</v>
      </c>
      <c r="G158" s="20">
        <v>2104801</v>
      </c>
      <c r="H158" s="17">
        <f t="shared" si="11"/>
        <v>1.6E-2</v>
      </c>
      <c r="I158" s="21">
        <f t="shared" si="12"/>
        <v>80000</v>
      </c>
      <c r="J158" s="21">
        <f t="shared" si="13"/>
        <v>113676.81599999999</v>
      </c>
      <c r="N158" s="7"/>
    </row>
    <row r="159" spans="1:14" ht="14.25" customHeight="1">
      <c r="A159" s="11">
        <v>158</v>
      </c>
      <c r="B159" s="11" t="s">
        <v>200</v>
      </c>
      <c r="C159" s="11">
        <v>2014</v>
      </c>
      <c r="D159" s="11">
        <f t="shared" si="0"/>
        <v>9</v>
      </c>
      <c r="E159" s="2" t="s">
        <v>48</v>
      </c>
      <c r="F159" s="2" t="s">
        <v>6</v>
      </c>
      <c r="G159" s="20">
        <v>4831833</v>
      </c>
      <c r="H159" s="17">
        <f t="shared" si="11"/>
        <v>1.4999999999999999E-2</v>
      </c>
      <c r="I159" s="21">
        <f t="shared" si="12"/>
        <v>480000</v>
      </c>
      <c r="J159" s="21">
        <f t="shared" si="13"/>
        <v>552477.495</v>
      </c>
      <c r="N159" s="7"/>
    </row>
    <row r="160" spans="1:14" ht="14.25" customHeight="1">
      <c r="A160" s="11">
        <v>159</v>
      </c>
      <c r="B160" s="11" t="s">
        <v>201</v>
      </c>
      <c r="C160" s="11">
        <v>2022</v>
      </c>
      <c r="D160" s="11">
        <f t="shared" si="0"/>
        <v>1</v>
      </c>
      <c r="E160" s="2" t="s">
        <v>48</v>
      </c>
      <c r="F160" s="2" t="s">
        <v>6</v>
      </c>
      <c r="G160" s="20">
        <v>16901255</v>
      </c>
      <c r="H160" s="17">
        <f t="shared" si="11"/>
        <v>0.1</v>
      </c>
      <c r="I160" s="21">
        <f t="shared" si="12"/>
        <v>80000</v>
      </c>
      <c r="J160" s="21">
        <f t="shared" si="13"/>
        <v>1770125.5</v>
      </c>
      <c r="N160" s="7"/>
    </row>
    <row r="161" spans="1:14" ht="14.25" customHeight="1">
      <c r="A161" s="11">
        <v>160</v>
      </c>
      <c r="B161" s="11" t="s">
        <v>202</v>
      </c>
      <c r="C161" s="11">
        <v>2019</v>
      </c>
      <c r="D161" s="11">
        <f t="shared" si="0"/>
        <v>4</v>
      </c>
      <c r="E161" s="2" t="s">
        <v>48</v>
      </c>
      <c r="F161" s="2" t="s">
        <v>49</v>
      </c>
      <c r="G161" s="20">
        <v>5897141</v>
      </c>
      <c r="H161" s="17">
        <f t="shared" si="11"/>
        <v>5.1999999999999998E-2</v>
      </c>
      <c r="I161" s="21">
        <f t="shared" si="12"/>
        <v>230000</v>
      </c>
      <c r="J161" s="21">
        <f t="shared" si="13"/>
        <v>536651.33199999994</v>
      </c>
      <c r="N161" s="7"/>
    </row>
    <row r="162" spans="1:14" ht="14.25" customHeight="1">
      <c r="A162" s="11">
        <v>161</v>
      </c>
      <c r="B162" s="11" t="s">
        <v>203</v>
      </c>
      <c r="C162" s="11">
        <v>2013</v>
      </c>
      <c r="D162" s="11">
        <f t="shared" si="0"/>
        <v>10</v>
      </c>
      <c r="E162" s="2" t="s">
        <v>48</v>
      </c>
      <c r="F162" s="2" t="s">
        <v>7</v>
      </c>
      <c r="G162" s="20">
        <v>10970576</v>
      </c>
      <c r="H162" s="17">
        <f t="shared" si="11"/>
        <v>0.10100000000000001</v>
      </c>
      <c r="I162" s="21">
        <f t="shared" si="12"/>
        <v>530000</v>
      </c>
      <c r="J162" s="21">
        <f t="shared" si="13"/>
        <v>1638028.176</v>
      </c>
      <c r="N162" s="7"/>
    </row>
    <row r="163" spans="1:14" ht="14.25" customHeight="1">
      <c r="A163" s="11">
        <v>162</v>
      </c>
      <c r="B163" s="11" t="s">
        <v>204</v>
      </c>
      <c r="C163" s="11">
        <v>2017</v>
      </c>
      <c r="D163" s="11">
        <f t="shared" si="0"/>
        <v>6</v>
      </c>
      <c r="E163" s="2" t="s">
        <v>48</v>
      </c>
      <c r="F163" s="2" t="s">
        <v>7</v>
      </c>
      <c r="G163" s="20">
        <v>18939347</v>
      </c>
      <c r="H163" s="17">
        <f t="shared" si="11"/>
        <v>0.10100000000000001</v>
      </c>
      <c r="I163" s="21">
        <f t="shared" si="12"/>
        <v>330000</v>
      </c>
      <c r="J163" s="21">
        <f t="shared" si="13"/>
        <v>2242874.0470000003</v>
      </c>
      <c r="N163" s="7"/>
    </row>
    <row r="164" spans="1:14" ht="14.25" customHeight="1">
      <c r="A164" s="11">
        <v>163</v>
      </c>
      <c r="B164" s="11" t="s">
        <v>205</v>
      </c>
      <c r="C164" s="11">
        <v>2019</v>
      </c>
      <c r="D164" s="11">
        <f t="shared" si="0"/>
        <v>4</v>
      </c>
      <c r="E164" s="2" t="s">
        <v>48</v>
      </c>
      <c r="F164" s="2" t="s">
        <v>7</v>
      </c>
      <c r="G164" s="20">
        <v>1824692</v>
      </c>
      <c r="H164" s="17">
        <f t="shared" si="11"/>
        <v>0</v>
      </c>
      <c r="I164" s="21">
        <f t="shared" si="12"/>
        <v>230000</v>
      </c>
      <c r="J164" s="21">
        <f t="shared" si="13"/>
        <v>230000</v>
      </c>
      <c r="N164" s="7"/>
    </row>
    <row r="165" spans="1:14" ht="14.25" customHeight="1">
      <c r="A165" s="11">
        <v>164</v>
      </c>
      <c r="B165" s="11" t="s">
        <v>206</v>
      </c>
      <c r="C165" s="11">
        <v>2022</v>
      </c>
      <c r="D165" s="11">
        <f t="shared" si="0"/>
        <v>1</v>
      </c>
      <c r="E165" s="2" t="s">
        <v>48</v>
      </c>
      <c r="F165" s="2" t="s">
        <v>7</v>
      </c>
      <c r="G165" s="20">
        <v>18004347</v>
      </c>
      <c r="H165" s="17">
        <f t="shared" si="11"/>
        <v>0.10100000000000001</v>
      </c>
      <c r="I165" s="21">
        <f t="shared" si="12"/>
        <v>80000</v>
      </c>
      <c r="J165" s="21">
        <f t="shared" si="13"/>
        <v>1898439.047</v>
      </c>
      <c r="N165" s="7"/>
    </row>
    <row r="166" spans="1:14" ht="14.25" customHeight="1">
      <c r="A166" s="11">
        <v>165</v>
      </c>
      <c r="B166" s="11" t="s">
        <v>207</v>
      </c>
      <c r="C166" s="11">
        <v>2016</v>
      </c>
      <c r="D166" s="11">
        <f t="shared" si="0"/>
        <v>7</v>
      </c>
      <c r="E166" s="2" t="s">
        <v>48</v>
      </c>
      <c r="F166" s="2" t="s">
        <v>7</v>
      </c>
      <c r="G166" s="20">
        <v>2785738</v>
      </c>
      <c r="H166" s="17">
        <f t="shared" si="11"/>
        <v>1.6E-2</v>
      </c>
      <c r="I166" s="21">
        <f t="shared" si="12"/>
        <v>380000</v>
      </c>
      <c r="J166" s="21">
        <f t="shared" si="13"/>
        <v>424571.80800000002</v>
      </c>
      <c r="N166" s="7"/>
    </row>
    <row r="167" spans="1:14" ht="14.25" customHeight="1">
      <c r="A167" s="11">
        <v>166</v>
      </c>
      <c r="B167" s="11" t="s">
        <v>208</v>
      </c>
      <c r="C167" s="11">
        <v>2015</v>
      </c>
      <c r="D167" s="11">
        <f t="shared" si="0"/>
        <v>8</v>
      </c>
      <c r="E167" s="2" t="s">
        <v>48</v>
      </c>
      <c r="F167" s="2" t="s">
        <v>7</v>
      </c>
      <c r="G167" s="20">
        <v>12629510</v>
      </c>
      <c r="H167" s="17">
        <f t="shared" si="11"/>
        <v>0.10100000000000001</v>
      </c>
      <c r="I167" s="21">
        <f t="shared" si="12"/>
        <v>430000</v>
      </c>
      <c r="J167" s="21">
        <f t="shared" si="13"/>
        <v>1705580.51</v>
      </c>
      <c r="N167" s="7"/>
    </row>
    <row r="168" spans="1:14" ht="14.25" customHeight="1">
      <c r="A168" s="11">
        <v>167</v>
      </c>
      <c r="B168" s="11" t="s">
        <v>209</v>
      </c>
      <c r="C168" s="11">
        <v>2022</v>
      </c>
      <c r="D168" s="11">
        <f t="shared" si="0"/>
        <v>1</v>
      </c>
      <c r="E168" s="2" t="s">
        <v>48</v>
      </c>
      <c r="F168" s="2" t="s">
        <v>6</v>
      </c>
      <c r="G168" s="20">
        <v>11726522</v>
      </c>
      <c r="H168" s="17">
        <f t="shared" si="11"/>
        <v>0.1</v>
      </c>
      <c r="I168" s="21">
        <f t="shared" si="12"/>
        <v>80000</v>
      </c>
      <c r="J168" s="21">
        <f t="shared" si="13"/>
        <v>1252652.2</v>
      </c>
      <c r="N168" s="7"/>
    </row>
    <row r="169" spans="1:14" ht="14.25" customHeight="1">
      <c r="A169" s="11">
        <v>168</v>
      </c>
      <c r="B169" s="11" t="s">
        <v>210</v>
      </c>
      <c r="C169" s="11">
        <v>2017</v>
      </c>
      <c r="D169" s="11">
        <f t="shared" si="0"/>
        <v>6</v>
      </c>
      <c r="E169" s="2" t="s">
        <v>48</v>
      </c>
      <c r="F169" s="2" t="s">
        <v>7</v>
      </c>
      <c r="G169" s="20">
        <v>6191598</v>
      </c>
      <c r="H169" s="17">
        <f t="shared" si="11"/>
        <v>5.0999999999999997E-2</v>
      </c>
      <c r="I169" s="21">
        <f t="shared" si="12"/>
        <v>330000</v>
      </c>
      <c r="J169" s="21">
        <f t="shared" si="13"/>
        <v>645771.49799999991</v>
      </c>
      <c r="N169" s="7"/>
    </row>
    <row r="170" spans="1:14" ht="14.25" customHeight="1">
      <c r="A170" s="11">
        <v>169</v>
      </c>
      <c r="B170" s="11" t="s">
        <v>211</v>
      </c>
      <c r="C170" s="11">
        <v>2021</v>
      </c>
      <c r="D170" s="11">
        <f t="shared" si="0"/>
        <v>2</v>
      </c>
      <c r="E170" s="2" t="s">
        <v>47</v>
      </c>
      <c r="F170" s="2" t="s">
        <v>7</v>
      </c>
      <c r="G170" s="20">
        <v>3342438</v>
      </c>
      <c r="H170" s="17">
        <f t="shared" si="11"/>
        <v>1.6E-2</v>
      </c>
      <c r="I170" s="21">
        <f t="shared" si="12"/>
        <v>150000</v>
      </c>
      <c r="J170" s="21">
        <f t="shared" si="13"/>
        <v>203479.008</v>
      </c>
      <c r="N170" s="7"/>
    </row>
    <row r="171" spans="1:14" ht="14.25" customHeight="1">
      <c r="A171" s="11">
        <v>170</v>
      </c>
      <c r="B171" s="11" t="s">
        <v>212</v>
      </c>
      <c r="C171" s="11">
        <v>2014</v>
      </c>
      <c r="D171" s="11">
        <f t="shared" si="0"/>
        <v>9</v>
      </c>
      <c r="E171" s="2" t="s">
        <v>47</v>
      </c>
      <c r="F171" s="2" t="s">
        <v>7</v>
      </c>
      <c r="G171" s="20">
        <v>16503473</v>
      </c>
      <c r="H171" s="17">
        <f t="shared" si="11"/>
        <v>0.10100000000000001</v>
      </c>
      <c r="I171" s="21">
        <f t="shared" si="12"/>
        <v>500000</v>
      </c>
      <c r="J171" s="21">
        <f t="shared" si="13"/>
        <v>2166850.773</v>
      </c>
      <c r="N171" s="7"/>
    </row>
    <row r="172" spans="1:14" ht="14.25" customHeight="1">
      <c r="A172" s="11">
        <v>171</v>
      </c>
      <c r="B172" s="11" t="s">
        <v>213</v>
      </c>
      <c r="C172" s="11">
        <v>2021</v>
      </c>
      <c r="D172" s="11">
        <f t="shared" si="0"/>
        <v>2</v>
      </c>
      <c r="E172" s="2" t="s">
        <v>47</v>
      </c>
      <c r="F172" s="2" t="s">
        <v>7</v>
      </c>
      <c r="G172" s="20">
        <v>15712393</v>
      </c>
      <c r="H172" s="17">
        <f t="shared" si="11"/>
        <v>0.10100000000000001</v>
      </c>
      <c r="I172" s="21">
        <f t="shared" si="12"/>
        <v>150000</v>
      </c>
      <c r="J172" s="21">
        <f t="shared" si="13"/>
        <v>1736951.6930000002</v>
      </c>
      <c r="N172" s="7"/>
    </row>
    <row r="173" spans="1:14" ht="14.25" customHeight="1">
      <c r="A173" s="11">
        <v>172</v>
      </c>
      <c r="B173" s="11" t="s">
        <v>214</v>
      </c>
      <c r="C173" s="11">
        <v>2014</v>
      </c>
      <c r="D173" s="11">
        <f t="shared" si="0"/>
        <v>9</v>
      </c>
      <c r="E173" s="2" t="s">
        <v>46</v>
      </c>
      <c r="F173" s="2" t="s">
        <v>6</v>
      </c>
      <c r="G173" s="20">
        <v>12953657</v>
      </c>
      <c r="H173" s="17">
        <f t="shared" si="11"/>
        <v>0.1</v>
      </c>
      <c r="I173" s="21">
        <f t="shared" si="12"/>
        <v>490000</v>
      </c>
      <c r="J173" s="21">
        <f t="shared" si="13"/>
        <v>1785365.7000000002</v>
      </c>
      <c r="N173" s="7"/>
    </row>
    <row r="174" spans="1:14" ht="14.25" customHeight="1">
      <c r="A174" s="11">
        <v>173</v>
      </c>
      <c r="B174" s="11" t="s">
        <v>215</v>
      </c>
      <c r="C174" s="11">
        <v>2019</v>
      </c>
      <c r="D174" s="11">
        <f t="shared" si="0"/>
        <v>4</v>
      </c>
      <c r="E174" s="2" t="s">
        <v>48</v>
      </c>
      <c r="F174" s="2" t="s">
        <v>7</v>
      </c>
      <c r="G174" s="20">
        <v>12247670</v>
      </c>
      <c r="H174" s="17">
        <f t="shared" si="11"/>
        <v>0.10100000000000001</v>
      </c>
      <c r="I174" s="21">
        <f t="shared" si="12"/>
        <v>230000</v>
      </c>
      <c r="J174" s="21">
        <f t="shared" si="13"/>
        <v>1467014.6700000002</v>
      </c>
      <c r="N174" s="7"/>
    </row>
    <row r="175" spans="1:14" ht="14.25" customHeight="1">
      <c r="A175" s="11">
        <v>174</v>
      </c>
      <c r="B175" s="11" t="s">
        <v>216</v>
      </c>
      <c r="C175" s="11">
        <v>2022</v>
      </c>
      <c r="D175" s="11">
        <f t="shared" si="0"/>
        <v>1</v>
      </c>
      <c r="E175" s="2" t="s">
        <v>48</v>
      </c>
      <c r="F175" s="2" t="s">
        <v>7</v>
      </c>
      <c r="G175" s="20">
        <v>10376280</v>
      </c>
      <c r="H175" s="17">
        <f t="shared" si="11"/>
        <v>0.10100000000000001</v>
      </c>
      <c r="I175" s="21">
        <f t="shared" si="12"/>
        <v>80000</v>
      </c>
      <c r="J175" s="21">
        <f t="shared" si="13"/>
        <v>1128004.28</v>
      </c>
      <c r="N175" s="7"/>
    </row>
    <row r="176" spans="1:14" ht="14.25" customHeight="1">
      <c r="A176" s="11">
        <v>175</v>
      </c>
      <c r="B176" s="11" t="s">
        <v>217</v>
      </c>
      <c r="C176" s="11">
        <v>2013</v>
      </c>
      <c r="D176" s="11">
        <f t="shared" si="0"/>
        <v>10</v>
      </c>
      <c r="E176" s="2" t="s">
        <v>48</v>
      </c>
      <c r="F176" s="2" t="s">
        <v>49</v>
      </c>
      <c r="G176" s="20">
        <v>5467293</v>
      </c>
      <c r="H176" s="17">
        <f t="shared" si="11"/>
        <v>5.1999999999999998E-2</v>
      </c>
      <c r="I176" s="21">
        <f t="shared" si="12"/>
        <v>530000</v>
      </c>
      <c r="J176" s="21">
        <f t="shared" si="13"/>
        <v>814299.23600000003</v>
      </c>
      <c r="N176" s="7"/>
    </row>
    <row r="177" spans="1:14" ht="14.25" customHeight="1">
      <c r="A177" s="11">
        <v>176</v>
      </c>
      <c r="B177" s="11" t="s">
        <v>218</v>
      </c>
      <c r="C177" s="11">
        <v>2015</v>
      </c>
      <c r="D177" s="11">
        <f t="shared" si="0"/>
        <v>8</v>
      </c>
      <c r="E177" s="2" t="s">
        <v>48</v>
      </c>
      <c r="F177" s="2" t="s">
        <v>6</v>
      </c>
      <c r="G177" s="20">
        <v>16166147</v>
      </c>
      <c r="H177" s="17">
        <f t="shared" si="11"/>
        <v>0.1</v>
      </c>
      <c r="I177" s="21">
        <f t="shared" si="12"/>
        <v>430000</v>
      </c>
      <c r="J177" s="21">
        <f t="shared" si="13"/>
        <v>2046614.7000000002</v>
      </c>
      <c r="N177" s="7"/>
    </row>
    <row r="178" spans="1:14" ht="14.25" customHeight="1">
      <c r="A178" s="11">
        <v>177</v>
      </c>
      <c r="B178" s="11" t="s">
        <v>219</v>
      </c>
      <c r="C178" s="11">
        <v>2021</v>
      </c>
      <c r="D178" s="11">
        <f t="shared" si="0"/>
        <v>2</v>
      </c>
      <c r="E178" s="2" t="s">
        <v>48</v>
      </c>
      <c r="F178" s="2" t="s">
        <v>6</v>
      </c>
      <c r="G178" s="20">
        <v>8750499</v>
      </c>
      <c r="H178" s="17">
        <f t="shared" si="11"/>
        <v>0.05</v>
      </c>
      <c r="I178" s="21">
        <f t="shared" si="12"/>
        <v>130000</v>
      </c>
      <c r="J178" s="21">
        <f t="shared" si="13"/>
        <v>567524.94999999995</v>
      </c>
      <c r="N178" s="7"/>
    </row>
    <row r="179" spans="1:14" ht="14.25" customHeight="1">
      <c r="A179" s="11">
        <v>178</v>
      </c>
      <c r="B179" s="11" t="s">
        <v>220</v>
      </c>
      <c r="C179" s="11">
        <v>2020</v>
      </c>
      <c r="D179" s="11">
        <f t="shared" si="0"/>
        <v>3</v>
      </c>
      <c r="E179" s="2" t="s">
        <v>48</v>
      </c>
      <c r="F179" s="2" t="s">
        <v>7</v>
      </c>
      <c r="G179" s="20">
        <v>16871881</v>
      </c>
      <c r="H179" s="17">
        <f t="shared" si="11"/>
        <v>0.10100000000000001</v>
      </c>
      <c r="I179" s="21">
        <f t="shared" si="12"/>
        <v>180000</v>
      </c>
      <c r="J179" s="21">
        <f t="shared" si="13"/>
        <v>1884059.9810000001</v>
      </c>
      <c r="N179" s="7"/>
    </row>
    <row r="180" spans="1:14" ht="14.25" customHeight="1">
      <c r="A180" s="11">
        <v>179</v>
      </c>
      <c r="B180" s="11" t="s">
        <v>221</v>
      </c>
      <c r="C180" s="11">
        <v>2018</v>
      </c>
      <c r="D180" s="11">
        <f t="shared" si="0"/>
        <v>5</v>
      </c>
      <c r="E180" s="2" t="s">
        <v>48</v>
      </c>
      <c r="F180" s="2" t="s">
        <v>6</v>
      </c>
      <c r="G180" s="20">
        <v>19500384</v>
      </c>
      <c r="H180" s="17">
        <f t="shared" si="11"/>
        <v>0.1</v>
      </c>
      <c r="I180" s="21">
        <f t="shared" si="12"/>
        <v>280000</v>
      </c>
      <c r="J180" s="21">
        <f t="shared" si="13"/>
        <v>2230038.4000000004</v>
      </c>
      <c r="N180" s="7"/>
    </row>
    <row r="181" spans="1:14" ht="14.25" customHeight="1">
      <c r="A181" s="11">
        <v>180</v>
      </c>
      <c r="B181" s="11" t="s">
        <v>222</v>
      </c>
      <c r="C181" s="11">
        <v>2017</v>
      </c>
      <c r="D181" s="11">
        <f t="shared" si="0"/>
        <v>6</v>
      </c>
      <c r="E181" s="2" t="s">
        <v>48</v>
      </c>
      <c r="F181" s="2" t="s">
        <v>6</v>
      </c>
      <c r="G181" s="20">
        <v>13272984</v>
      </c>
      <c r="H181" s="17">
        <f t="shared" si="11"/>
        <v>0.1</v>
      </c>
      <c r="I181" s="21">
        <f t="shared" si="12"/>
        <v>330000</v>
      </c>
      <c r="J181" s="21">
        <f t="shared" si="13"/>
        <v>1657298.4000000001</v>
      </c>
      <c r="N181" s="7"/>
    </row>
    <row r="182" spans="1:14" ht="14.25" customHeight="1">
      <c r="A182" s="11">
        <v>181</v>
      </c>
      <c r="B182" s="11" t="s">
        <v>223</v>
      </c>
      <c r="C182" s="11">
        <v>2017</v>
      </c>
      <c r="D182" s="11">
        <f t="shared" si="0"/>
        <v>6</v>
      </c>
      <c r="E182" s="2" t="s">
        <v>48</v>
      </c>
      <c r="F182" s="2" t="s">
        <v>7</v>
      </c>
      <c r="G182" s="20">
        <v>8561617</v>
      </c>
      <c r="H182" s="17">
        <f t="shared" si="11"/>
        <v>5.0999999999999997E-2</v>
      </c>
      <c r="I182" s="21">
        <f t="shared" si="12"/>
        <v>330000</v>
      </c>
      <c r="J182" s="21">
        <f t="shared" si="13"/>
        <v>766642.46699999995</v>
      </c>
      <c r="N182" s="7"/>
    </row>
    <row r="183" spans="1:14" ht="14.25" customHeight="1">
      <c r="A183" s="11">
        <v>182</v>
      </c>
      <c r="B183" s="11" t="s">
        <v>224</v>
      </c>
      <c r="C183" s="11">
        <v>2018</v>
      </c>
      <c r="D183" s="11">
        <f t="shared" si="0"/>
        <v>5</v>
      </c>
      <c r="E183" s="2" t="s">
        <v>48</v>
      </c>
      <c r="F183" s="2" t="s">
        <v>7</v>
      </c>
      <c r="G183" s="20">
        <v>3729213</v>
      </c>
      <c r="H183" s="17">
        <f t="shared" si="11"/>
        <v>1.6E-2</v>
      </c>
      <c r="I183" s="21">
        <f t="shared" si="12"/>
        <v>280000</v>
      </c>
      <c r="J183" s="21">
        <f t="shared" si="13"/>
        <v>339667.408</v>
      </c>
      <c r="N183" s="7"/>
    </row>
    <row r="184" spans="1:14" ht="14.25" customHeight="1">
      <c r="A184" s="11">
        <v>183</v>
      </c>
      <c r="B184" s="11" t="s">
        <v>225</v>
      </c>
      <c r="C184" s="11">
        <v>2017</v>
      </c>
      <c r="D184" s="11">
        <f t="shared" si="0"/>
        <v>6</v>
      </c>
      <c r="E184" s="2" t="s">
        <v>48</v>
      </c>
      <c r="F184" s="2" t="s">
        <v>7</v>
      </c>
      <c r="G184" s="20">
        <v>19178589</v>
      </c>
      <c r="H184" s="17">
        <f t="shared" si="11"/>
        <v>0.10100000000000001</v>
      </c>
      <c r="I184" s="21">
        <f t="shared" si="12"/>
        <v>330000</v>
      </c>
      <c r="J184" s="21">
        <f t="shared" si="13"/>
        <v>2267037.4890000001</v>
      </c>
      <c r="N184" s="7"/>
    </row>
    <row r="185" spans="1:14" ht="14.25" customHeight="1">
      <c r="A185" s="11">
        <v>184</v>
      </c>
      <c r="B185" s="11" t="s">
        <v>226</v>
      </c>
      <c r="C185" s="11">
        <v>2017</v>
      </c>
      <c r="D185" s="11">
        <f t="shared" si="0"/>
        <v>6</v>
      </c>
      <c r="E185" s="2" t="s">
        <v>48</v>
      </c>
      <c r="F185" s="2" t="s">
        <v>6</v>
      </c>
      <c r="G185" s="20">
        <v>3977507</v>
      </c>
      <c r="H185" s="17">
        <f t="shared" si="11"/>
        <v>1.4999999999999999E-2</v>
      </c>
      <c r="I185" s="21">
        <f t="shared" si="12"/>
        <v>330000</v>
      </c>
      <c r="J185" s="21">
        <f t="shared" si="13"/>
        <v>389662.60499999998</v>
      </c>
      <c r="N185" s="7"/>
    </row>
    <row r="186" spans="1:14" ht="14.25" customHeight="1">
      <c r="A186" s="11">
        <v>185</v>
      </c>
      <c r="B186" s="11" t="s">
        <v>227</v>
      </c>
      <c r="C186" s="11">
        <v>2020</v>
      </c>
      <c r="D186" s="11">
        <f t="shared" si="0"/>
        <v>3</v>
      </c>
      <c r="E186" s="2" t="s">
        <v>46</v>
      </c>
      <c r="F186" s="2" t="s">
        <v>7</v>
      </c>
      <c r="G186" s="20">
        <v>19773879</v>
      </c>
      <c r="H186" s="17">
        <f t="shared" si="11"/>
        <v>0.10100000000000001</v>
      </c>
      <c r="I186" s="21">
        <f t="shared" si="12"/>
        <v>190000</v>
      </c>
      <c r="J186" s="21">
        <f t="shared" si="13"/>
        <v>2187161.7790000001</v>
      </c>
      <c r="N186" s="7"/>
    </row>
    <row r="187" spans="1:14" ht="14.25" customHeight="1">
      <c r="A187" s="11">
        <v>186</v>
      </c>
      <c r="B187" s="11" t="s">
        <v>228</v>
      </c>
      <c r="C187" s="11">
        <v>2014</v>
      </c>
      <c r="D187" s="11">
        <f t="shared" si="0"/>
        <v>9</v>
      </c>
      <c r="E187" s="2" t="s">
        <v>46</v>
      </c>
      <c r="F187" s="2" t="s">
        <v>7</v>
      </c>
      <c r="G187" s="20">
        <v>14845404</v>
      </c>
      <c r="H187" s="17">
        <f t="shared" si="11"/>
        <v>0.10100000000000001</v>
      </c>
      <c r="I187" s="21">
        <f t="shared" si="12"/>
        <v>490000</v>
      </c>
      <c r="J187" s="21">
        <f t="shared" si="13"/>
        <v>1989385.804</v>
      </c>
      <c r="N187" s="7"/>
    </row>
    <row r="188" spans="1:14" ht="14.25" customHeight="1">
      <c r="A188" s="11">
        <v>187</v>
      </c>
      <c r="B188" s="11" t="s">
        <v>229</v>
      </c>
      <c r="C188" s="11">
        <v>2016</v>
      </c>
      <c r="D188" s="11">
        <f t="shared" si="0"/>
        <v>7</v>
      </c>
      <c r="E188" s="2" t="s">
        <v>47</v>
      </c>
      <c r="F188" s="2" t="s">
        <v>7</v>
      </c>
      <c r="G188" s="20">
        <v>4939614</v>
      </c>
      <c r="H188" s="17">
        <f t="shared" si="11"/>
        <v>1.6E-2</v>
      </c>
      <c r="I188" s="21">
        <f t="shared" si="12"/>
        <v>400000</v>
      </c>
      <c r="J188" s="21">
        <f t="shared" si="13"/>
        <v>479033.82400000002</v>
      </c>
      <c r="N188" s="7"/>
    </row>
    <row r="189" spans="1:14" ht="14.25" customHeight="1">
      <c r="A189" s="11">
        <v>188</v>
      </c>
      <c r="B189" s="11" t="s">
        <v>230</v>
      </c>
      <c r="C189" s="11">
        <v>2013</v>
      </c>
      <c r="D189" s="11">
        <f t="shared" si="0"/>
        <v>10</v>
      </c>
      <c r="E189" s="2" t="s">
        <v>47</v>
      </c>
      <c r="F189" s="2" t="s">
        <v>7</v>
      </c>
      <c r="G189" s="20">
        <v>12999467</v>
      </c>
      <c r="H189" s="17">
        <f t="shared" si="11"/>
        <v>0.10100000000000001</v>
      </c>
      <c r="I189" s="21">
        <f t="shared" si="12"/>
        <v>550000</v>
      </c>
      <c r="J189" s="21">
        <f t="shared" si="13"/>
        <v>1862946.1670000001</v>
      </c>
      <c r="N189" s="7"/>
    </row>
    <row r="190" spans="1:14" ht="14.25" customHeight="1">
      <c r="A190" s="11">
        <v>189</v>
      </c>
      <c r="B190" s="11" t="s">
        <v>231</v>
      </c>
      <c r="C190" s="11">
        <v>2017</v>
      </c>
      <c r="D190" s="11">
        <f t="shared" si="0"/>
        <v>6</v>
      </c>
      <c r="E190" s="2" t="s">
        <v>48</v>
      </c>
      <c r="F190" s="2" t="s">
        <v>6</v>
      </c>
      <c r="G190" s="20">
        <v>9653815</v>
      </c>
      <c r="H190" s="17">
        <f t="shared" si="11"/>
        <v>0.05</v>
      </c>
      <c r="I190" s="21">
        <f t="shared" si="12"/>
        <v>330000</v>
      </c>
      <c r="J190" s="21">
        <f t="shared" si="13"/>
        <v>812690.75</v>
      </c>
      <c r="N190" s="7"/>
    </row>
    <row r="191" spans="1:14" ht="14.25" customHeight="1">
      <c r="A191" s="11">
        <v>190</v>
      </c>
      <c r="B191" s="11" t="s">
        <v>232</v>
      </c>
      <c r="C191" s="11">
        <v>2014</v>
      </c>
      <c r="D191" s="11">
        <f t="shared" si="0"/>
        <v>9</v>
      </c>
      <c r="E191" s="2" t="s">
        <v>48</v>
      </c>
      <c r="F191" s="2" t="s">
        <v>7</v>
      </c>
      <c r="G191" s="20">
        <v>5599734</v>
      </c>
      <c r="H191" s="17">
        <f t="shared" si="11"/>
        <v>5.0999999999999997E-2</v>
      </c>
      <c r="I191" s="21">
        <f t="shared" si="12"/>
        <v>480000</v>
      </c>
      <c r="J191" s="21">
        <f t="shared" si="13"/>
        <v>765586.43400000001</v>
      </c>
      <c r="N191" s="7"/>
    </row>
    <row r="192" spans="1:14" ht="14.25" customHeight="1">
      <c r="A192" s="11">
        <v>191</v>
      </c>
      <c r="B192" s="11" t="s">
        <v>233</v>
      </c>
      <c r="C192" s="11">
        <v>2017</v>
      </c>
      <c r="D192" s="11">
        <f t="shared" si="0"/>
        <v>6</v>
      </c>
      <c r="E192" s="2" t="s">
        <v>48</v>
      </c>
      <c r="F192" s="2" t="s">
        <v>49</v>
      </c>
      <c r="G192" s="20">
        <v>3867520</v>
      </c>
      <c r="H192" s="17">
        <f t="shared" si="11"/>
        <v>1.7000000000000001E-2</v>
      </c>
      <c r="I192" s="21">
        <f t="shared" si="12"/>
        <v>330000</v>
      </c>
      <c r="J192" s="21">
        <f t="shared" si="13"/>
        <v>395747.84000000003</v>
      </c>
      <c r="N192" s="7"/>
    </row>
    <row r="193" spans="1:14" ht="14.25" customHeight="1">
      <c r="A193" s="11">
        <v>192</v>
      </c>
      <c r="B193" s="11" t="s">
        <v>234</v>
      </c>
      <c r="C193" s="11">
        <v>2017</v>
      </c>
      <c r="D193" s="11">
        <f t="shared" si="0"/>
        <v>6</v>
      </c>
      <c r="E193" s="2" t="s">
        <v>48</v>
      </c>
      <c r="F193" s="2" t="s">
        <v>6</v>
      </c>
      <c r="G193" s="20">
        <v>18535524</v>
      </c>
      <c r="H193" s="17">
        <f t="shared" si="11"/>
        <v>0.1</v>
      </c>
      <c r="I193" s="21">
        <f t="shared" si="12"/>
        <v>330000</v>
      </c>
      <c r="J193" s="21">
        <f t="shared" si="13"/>
        <v>2183552.4000000004</v>
      </c>
      <c r="N193" s="7"/>
    </row>
    <row r="194" spans="1:14" ht="14.25" customHeight="1">
      <c r="A194" s="11">
        <v>193</v>
      </c>
      <c r="B194" s="11" t="s">
        <v>235</v>
      </c>
      <c r="C194" s="11">
        <v>2017</v>
      </c>
      <c r="D194" s="11">
        <f t="shared" si="0"/>
        <v>6</v>
      </c>
      <c r="E194" s="2" t="s">
        <v>48</v>
      </c>
      <c r="F194" s="2" t="s">
        <v>7</v>
      </c>
      <c r="G194" s="20">
        <v>15681216</v>
      </c>
      <c r="H194" s="17">
        <f t="shared" si="11"/>
        <v>0.10100000000000001</v>
      </c>
      <c r="I194" s="21">
        <f t="shared" si="12"/>
        <v>330000</v>
      </c>
      <c r="J194" s="21">
        <f t="shared" si="13"/>
        <v>1913802.8160000001</v>
      </c>
      <c r="N194" s="7"/>
    </row>
    <row r="195" spans="1:14" ht="14.25" customHeight="1">
      <c r="A195" s="11">
        <v>194</v>
      </c>
      <c r="B195" s="11" t="s">
        <v>236</v>
      </c>
      <c r="C195" s="11">
        <v>2018</v>
      </c>
      <c r="D195" s="11">
        <f t="shared" si="0"/>
        <v>5</v>
      </c>
      <c r="E195" s="2" t="s">
        <v>48</v>
      </c>
      <c r="F195" s="2" t="s">
        <v>7</v>
      </c>
      <c r="G195" s="20">
        <v>13695106</v>
      </c>
      <c r="H195" s="17">
        <f t="shared" ref="H195:H258" si="14">+INDEX($O$6:$V$8,MATCH(F195,$N$6:$N$8,0),MATCH(G195,$O$5:$V$5,1))</f>
        <v>0.10100000000000001</v>
      </c>
      <c r="I195" s="21">
        <f t="shared" ref="I195:I258" si="15">+INDEX($O$14:$Y$17,MATCH(E195,$N$14:$N$17,0),MATCH(D195,$O$13:$Y$13))</f>
        <v>280000</v>
      </c>
      <c r="J195" s="21">
        <f t="shared" ref="J195:J258" si="16">+(G195*H195)+I195</f>
        <v>1663205.706</v>
      </c>
      <c r="N195" s="7"/>
    </row>
    <row r="196" spans="1:14" ht="14.25" customHeight="1">
      <c r="A196" s="11">
        <v>195</v>
      </c>
      <c r="B196" s="11" t="s">
        <v>237</v>
      </c>
      <c r="C196" s="11">
        <v>2018</v>
      </c>
      <c r="D196" s="11">
        <f t="shared" si="0"/>
        <v>5</v>
      </c>
      <c r="E196" s="2" t="s">
        <v>48</v>
      </c>
      <c r="F196" s="2" t="s">
        <v>7</v>
      </c>
      <c r="G196" s="20">
        <v>10997075</v>
      </c>
      <c r="H196" s="17">
        <f t="shared" si="14"/>
        <v>0.10100000000000001</v>
      </c>
      <c r="I196" s="21">
        <f t="shared" si="15"/>
        <v>280000</v>
      </c>
      <c r="J196" s="21">
        <f t="shared" si="16"/>
        <v>1390704.5750000002</v>
      </c>
      <c r="N196" s="7"/>
    </row>
    <row r="197" spans="1:14" ht="14.25" customHeight="1">
      <c r="A197" s="11">
        <v>196</v>
      </c>
      <c r="B197" s="11" t="s">
        <v>238</v>
      </c>
      <c r="C197" s="11">
        <v>2016</v>
      </c>
      <c r="D197" s="11">
        <f t="shared" si="0"/>
        <v>7</v>
      </c>
      <c r="E197" s="2" t="s">
        <v>48</v>
      </c>
      <c r="F197" s="2" t="s">
        <v>49</v>
      </c>
      <c r="G197" s="20">
        <v>1866620</v>
      </c>
      <c r="H197" s="17">
        <f t="shared" si="14"/>
        <v>0</v>
      </c>
      <c r="I197" s="21">
        <f t="shared" si="15"/>
        <v>380000</v>
      </c>
      <c r="J197" s="21">
        <f t="shared" si="16"/>
        <v>380000</v>
      </c>
      <c r="N197" s="7"/>
    </row>
    <row r="198" spans="1:14" ht="14.25" customHeight="1">
      <c r="A198" s="11">
        <v>197</v>
      </c>
      <c r="B198" s="11" t="s">
        <v>239</v>
      </c>
      <c r="C198" s="11">
        <v>2021</v>
      </c>
      <c r="D198" s="11">
        <f t="shared" si="0"/>
        <v>2</v>
      </c>
      <c r="E198" s="2" t="s">
        <v>48</v>
      </c>
      <c r="F198" s="2" t="s">
        <v>6</v>
      </c>
      <c r="G198" s="20">
        <v>13558806</v>
      </c>
      <c r="H198" s="17">
        <f t="shared" si="14"/>
        <v>0.1</v>
      </c>
      <c r="I198" s="21">
        <f t="shared" si="15"/>
        <v>130000</v>
      </c>
      <c r="J198" s="21">
        <f t="shared" si="16"/>
        <v>1485880.6</v>
      </c>
      <c r="N198" s="7"/>
    </row>
    <row r="199" spans="1:14" ht="14.25" customHeight="1">
      <c r="A199" s="11">
        <v>198</v>
      </c>
      <c r="B199" s="11" t="s">
        <v>240</v>
      </c>
      <c r="C199" s="11">
        <v>2022</v>
      </c>
      <c r="D199" s="11">
        <f t="shared" si="0"/>
        <v>1</v>
      </c>
      <c r="E199" s="2" t="s">
        <v>46</v>
      </c>
      <c r="F199" s="2" t="s">
        <v>7</v>
      </c>
      <c r="G199" s="20">
        <v>1642915</v>
      </c>
      <c r="H199" s="17">
        <f t="shared" si="14"/>
        <v>0</v>
      </c>
      <c r="I199" s="21">
        <f t="shared" si="15"/>
        <v>90000</v>
      </c>
      <c r="J199" s="21">
        <f t="shared" si="16"/>
        <v>90000</v>
      </c>
      <c r="N199" s="7"/>
    </row>
    <row r="200" spans="1:14" ht="14.25" customHeight="1">
      <c r="A200" s="11">
        <v>199</v>
      </c>
      <c r="B200" s="11" t="s">
        <v>241</v>
      </c>
      <c r="C200" s="11">
        <v>2018</v>
      </c>
      <c r="D200" s="11">
        <f t="shared" si="0"/>
        <v>5</v>
      </c>
      <c r="E200" s="2" t="s">
        <v>47</v>
      </c>
      <c r="F200" s="2" t="s">
        <v>6</v>
      </c>
      <c r="G200" s="20">
        <v>16383145</v>
      </c>
      <c r="H200" s="17">
        <f t="shared" si="14"/>
        <v>0.1</v>
      </c>
      <c r="I200" s="21">
        <f t="shared" si="15"/>
        <v>300000</v>
      </c>
      <c r="J200" s="21">
        <f t="shared" si="16"/>
        <v>1938314.5</v>
      </c>
      <c r="N200" s="7"/>
    </row>
    <row r="201" spans="1:14" ht="14.25" customHeight="1">
      <c r="A201" s="11">
        <v>200</v>
      </c>
      <c r="B201" s="11" t="s">
        <v>242</v>
      </c>
      <c r="C201" s="11">
        <v>2014</v>
      </c>
      <c r="D201" s="11">
        <f t="shared" si="0"/>
        <v>9</v>
      </c>
      <c r="E201" s="2" t="s">
        <v>47</v>
      </c>
      <c r="F201" s="2" t="s">
        <v>7</v>
      </c>
      <c r="G201" s="20">
        <v>7105683</v>
      </c>
      <c r="H201" s="17">
        <f t="shared" si="14"/>
        <v>5.0999999999999997E-2</v>
      </c>
      <c r="I201" s="21">
        <f t="shared" si="15"/>
        <v>500000</v>
      </c>
      <c r="J201" s="21">
        <f t="shared" si="16"/>
        <v>862389.83299999998</v>
      </c>
      <c r="N201" s="7"/>
    </row>
    <row r="202" spans="1:14" ht="14.25" customHeight="1">
      <c r="A202" s="11">
        <v>201</v>
      </c>
      <c r="B202" s="11" t="s">
        <v>243</v>
      </c>
      <c r="C202" s="11">
        <v>2021</v>
      </c>
      <c r="D202" s="11">
        <f t="shared" si="0"/>
        <v>2</v>
      </c>
      <c r="E202" s="2" t="s">
        <v>46</v>
      </c>
      <c r="F202" s="2" t="s">
        <v>49</v>
      </c>
      <c r="G202" s="20">
        <v>6965076</v>
      </c>
      <c r="H202" s="17">
        <f t="shared" si="14"/>
        <v>5.1999999999999998E-2</v>
      </c>
      <c r="I202" s="21">
        <f t="shared" si="15"/>
        <v>140000</v>
      </c>
      <c r="J202" s="21">
        <f t="shared" si="16"/>
        <v>502183.95199999999</v>
      </c>
      <c r="N202" s="7"/>
    </row>
    <row r="203" spans="1:14" ht="14.25" customHeight="1">
      <c r="A203" s="11">
        <v>202</v>
      </c>
      <c r="B203" s="11" t="s">
        <v>244</v>
      </c>
      <c r="C203" s="11">
        <v>2021</v>
      </c>
      <c r="D203" s="11">
        <f t="shared" si="0"/>
        <v>2</v>
      </c>
      <c r="E203" s="2" t="s">
        <v>46</v>
      </c>
      <c r="F203" s="2" t="s">
        <v>7</v>
      </c>
      <c r="G203" s="20">
        <v>3821590</v>
      </c>
      <c r="H203" s="17">
        <f t="shared" si="14"/>
        <v>1.6E-2</v>
      </c>
      <c r="I203" s="21">
        <f t="shared" si="15"/>
        <v>140000</v>
      </c>
      <c r="J203" s="21">
        <f t="shared" si="16"/>
        <v>201145.44</v>
      </c>
      <c r="N203" s="7"/>
    </row>
    <row r="204" spans="1:14" ht="14.25" customHeight="1">
      <c r="A204" s="11">
        <v>203</v>
      </c>
      <c r="B204" s="11" t="s">
        <v>245</v>
      </c>
      <c r="C204" s="11">
        <v>2015</v>
      </c>
      <c r="D204" s="11">
        <f t="shared" si="0"/>
        <v>8</v>
      </c>
      <c r="E204" s="2" t="s">
        <v>48</v>
      </c>
      <c r="F204" s="2" t="s">
        <v>7</v>
      </c>
      <c r="G204" s="20">
        <v>3447492</v>
      </c>
      <c r="H204" s="17">
        <f t="shared" si="14"/>
        <v>1.6E-2</v>
      </c>
      <c r="I204" s="21">
        <f t="shared" si="15"/>
        <v>430000</v>
      </c>
      <c r="J204" s="21">
        <f t="shared" si="16"/>
        <v>485159.87199999997</v>
      </c>
      <c r="N204" s="7"/>
    </row>
    <row r="205" spans="1:14" ht="14.25" customHeight="1">
      <c r="A205" s="11">
        <v>204</v>
      </c>
      <c r="B205" s="11" t="s">
        <v>246</v>
      </c>
      <c r="C205" s="11">
        <v>2019</v>
      </c>
      <c r="D205" s="11">
        <f t="shared" si="0"/>
        <v>4</v>
      </c>
      <c r="E205" s="2" t="s">
        <v>48</v>
      </c>
      <c r="F205" s="2" t="s">
        <v>7</v>
      </c>
      <c r="G205" s="20">
        <v>7137187</v>
      </c>
      <c r="H205" s="17">
        <f t="shared" si="14"/>
        <v>5.0999999999999997E-2</v>
      </c>
      <c r="I205" s="21">
        <f t="shared" si="15"/>
        <v>230000</v>
      </c>
      <c r="J205" s="21">
        <f t="shared" si="16"/>
        <v>593996.53700000001</v>
      </c>
      <c r="N205" s="7"/>
    </row>
    <row r="206" spans="1:14" ht="14.25" customHeight="1">
      <c r="A206" s="11">
        <v>205</v>
      </c>
      <c r="B206" s="11" t="s">
        <v>247</v>
      </c>
      <c r="C206" s="11">
        <v>2019</v>
      </c>
      <c r="D206" s="11">
        <f t="shared" si="0"/>
        <v>4</v>
      </c>
      <c r="E206" s="2" t="s">
        <v>48</v>
      </c>
      <c r="F206" s="2" t="s">
        <v>6</v>
      </c>
      <c r="G206" s="20">
        <v>14227008</v>
      </c>
      <c r="H206" s="17">
        <f t="shared" si="14"/>
        <v>0.1</v>
      </c>
      <c r="I206" s="21">
        <f t="shared" si="15"/>
        <v>230000</v>
      </c>
      <c r="J206" s="21">
        <f t="shared" si="16"/>
        <v>1652700.8</v>
      </c>
      <c r="N206" s="7"/>
    </row>
    <row r="207" spans="1:14" ht="14.25" customHeight="1">
      <c r="A207" s="11">
        <v>206</v>
      </c>
      <c r="B207" s="11" t="s">
        <v>248</v>
      </c>
      <c r="C207" s="11">
        <v>2020</v>
      </c>
      <c r="D207" s="11">
        <f t="shared" si="0"/>
        <v>3</v>
      </c>
      <c r="E207" s="2" t="s">
        <v>48</v>
      </c>
      <c r="F207" s="2" t="s">
        <v>49</v>
      </c>
      <c r="G207" s="20">
        <v>15078102</v>
      </c>
      <c r="H207" s="17">
        <f t="shared" si="14"/>
        <v>0.10199999999999999</v>
      </c>
      <c r="I207" s="21">
        <f t="shared" si="15"/>
        <v>180000</v>
      </c>
      <c r="J207" s="21">
        <f t="shared" si="16"/>
        <v>1717966.4039999999</v>
      </c>
      <c r="N207" s="7"/>
    </row>
    <row r="208" spans="1:14" ht="14.25" customHeight="1">
      <c r="A208" s="11">
        <v>207</v>
      </c>
      <c r="B208" s="11" t="s">
        <v>249</v>
      </c>
      <c r="C208" s="11">
        <v>2016</v>
      </c>
      <c r="D208" s="11">
        <f t="shared" si="0"/>
        <v>7</v>
      </c>
      <c r="E208" s="2" t="s">
        <v>48</v>
      </c>
      <c r="F208" s="2" t="s">
        <v>6</v>
      </c>
      <c r="G208" s="20">
        <v>11980778</v>
      </c>
      <c r="H208" s="17">
        <f t="shared" si="14"/>
        <v>0.1</v>
      </c>
      <c r="I208" s="21">
        <f t="shared" si="15"/>
        <v>380000</v>
      </c>
      <c r="J208" s="21">
        <f t="shared" si="16"/>
        <v>1578077.8</v>
      </c>
      <c r="N208" s="7"/>
    </row>
    <row r="209" spans="1:14" ht="14.25" customHeight="1">
      <c r="A209" s="11">
        <v>208</v>
      </c>
      <c r="B209" s="11" t="s">
        <v>250</v>
      </c>
      <c r="C209" s="11">
        <v>2019</v>
      </c>
      <c r="D209" s="11">
        <f t="shared" si="0"/>
        <v>4</v>
      </c>
      <c r="E209" s="2" t="s">
        <v>48</v>
      </c>
      <c r="F209" s="2" t="s">
        <v>7</v>
      </c>
      <c r="G209" s="20">
        <v>10316717</v>
      </c>
      <c r="H209" s="17">
        <f t="shared" si="14"/>
        <v>0.10100000000000001</v>
      </c>
      <c r="I209" s="21">
        <f t="shared" si="15"/>
        <v>230000</v>
      </c>
      <c r="J209" s="21">
        <f t="shared" si="16"/>
        <v>1271988.4169999999</v>
      </c>
      <c r="N209" s="7"/>
    </row>
    <row r="210" spans="1:14" ht="14.25" customHeight="1">
      <c r="A210" s="11">
        <v>209</v>
      </c>
      <c r="B210" s="11" t="s">
        <v>251</v>
      </c>
      <c r="C210" s="11">
        <v>2022</v>
      </c>
      <c r="D210" s="11">
        <f t="shared" si="0"/>
        <v>1</v>
      </c>
      <c r="E210" s="2" t="s">
        <v>48</v>
      </c>
      <c r="F210" s="2" t="s">
        <v>7</v>
      </c>
      <c r="G210" s="20">
        <v>19266679</v>
      </c>
      <c r="H210" s="17">
        <f t="shared" si="14"/>
        <v>0.10100000000000001</v>
      </c>
      <c r="I210" s="21">
        <f t="shared" si="15"/>
        <v>80000</v>
      </c>
      <c r="J210" s="21">
        <f t="shared" si="16"/>
        <v>2025934.5790000001</v>
      </c>
      <c r="N210" s="7"/>
    </row>
    <row r="211" spans="1:14" ht="14.25" customHeight="1">
      <c r="A211" s="11">
        <v>210</v>
      </c>
      <c r="B211" s="11" t="s">
        <v>252</v>
      </c>
      <c r="C211" s="11">
        <v>2017</v>
      </c>
      <c r="D211" s="11">
        <f t="shared" si="0"/>
        <v>6</v>
      </c>
      <c r="E211" s="2" t="s">
        <v>48</v>
      </c>
      <c r="F211" s="2" t="s">
        <v>7</v>
      </c>
      <c r="G211" s="20">
        <v>5907936</v>
      </c>
      <c r="H211" s="17">
        <f t="shared" si="14"/>
        <v>5.0999999999999997E-2</v>
      </c>
      <c r="I211" s="21">
        <f t="shared" si="15"/>
        <v>330000</v>
      </c>
      <c r="J211" s="21">
        <f t="shared" si="16"/>
        <v>631304.73600000003</v>
      </c>
      <c r="N211" s="7"/>
    </row>
    <row r="212" spans="1:14" ht="14.25" customHeight="1">
      <c r="A212" s="11">
        <v>211</v>
      </c>
      <c r="B212" s="11" t="s">
        <v>253</v>
      </c>
      <c r="C212" s="11">
        <v>2015</v>
      </c>
      <c r="D212" s="11">
        <f t="shared" si="0"/>
        <v>8</v>
      </c>
      <c r="E212" s="2" t="s">
        <v>48</v>
      </c>
      <c r="F212" s="2" t="s">
        <v>6</v>
      </c>
      <c r="G212" s="20">
        <v>9725142</v>
      </c>
      <c r="H212" s="17">
        <f t="shared" si="14"/>
        <v>0.05</v>
      </c>
      <c r="I212" s="21">
        <f t="shared" si="15"/>
        <v>430000</v>
      </c>
      <c r="J212" s="21">
        <f t="shared" si="16"/>
        <v>916257.10000000009</v>
      </c>
      <c r="N212" s="7"/>
    </row>
    <row r="213" spans="1:14" ht="14.25" customHeight="1">
      <c r="A213" s="11">
        <v>212</v>
      </c>
      <c r="B213" s="11" t="s">
        <v>254</v>
      </c>
      <c r="C213" s="11">
        <v>2014</v>
      </c>
      <c r="D213" s="11">
        <f t="shared" si="0"/>
        <v>9</v>
      </c>
      <c r="E213" s="2" t="s">
        <v>48</v>
      </c>
      <c r="F213" s="2" t="s">
        <v>7</v>
      </c>
      <c r="G213" s="20">
        <v>18219693</v>
      </c>
      <c r="H213" s="17">
        <f t="shared" si="14"/>
        <v>0.10100000000000001</v>
      </c>
      <c r="I213" s="21">
        <f t="shared" si="15"/>
        <v>480000</v>
      </c>
      <c r="J213" s="21">
        <f t="shared" si="16"/>
        <v>2320188.9929999998</v>
      </c>
      <c r="N213" s="7"/>
    </row>
    <row r="214" spans="1:14" ht="14.25" customHeight="1">
      <c r="A214" s="11">
        <v>213</v>
      </c>
      <c r="B214" s="11" t="s">
        <v>255</v>
      </c>
      <c r="C214" s="11">
        <v>2021</v>
      </c>
      <c r="D214" s="11">
        <f t="shared" si="0"/>
        <v>2</v>
      </c>
      <c r="E214" s="2" t="s">
        <v>48</v>
      </c>
      <c r="F214" s="2" t="s">
        <v>7</v>
      </c>
      <c r="G214" s="20">
        <v>14106988</v>
      </c>
      <c r="H214" s="17">
        <f t="shared" si="14"/>
        <v>0.10100000000000001</v>
      </c>
      <c r="I214" s="21">
        <f t="shared" si="15"/>
        <v>130000</v>
      </c>
      <c r="J214" s="21">
        <f t="shared" si="16"/>
        <v>1554805.7880000002</v>
      </c>
      <c r="N214" s="7"/>
    </row>
    <row r="215" spans="1:14" ht="14.25" customHeight="1">
      <c r="A215" s="11">
        <v>214</v>
      </c>
      <c r="B215" s="11" t="s">
        <v>256</v>
      </c>
      <c r="C215" s="11">
        <v>2013</v>
      </c>
      <c r="D215" s="11">
        <f t="shared" si="0"/>
        <v>10</v>
      </c>
      <c r="E215" s="2" t="s">
        <v>48</v>
      </c>
      <c r="F215" s="2" t="s">
        <v>7</v>
      </c>
      <c r="G215" s="20">
        <v>1848613</v>
      </c>
      <c r="H215" s="17">
        <f t="shared" si="14"/>
        <v>0</v>
      </c>
      <c r="I215" s="21">
        <f t="shared" si="15"/>
        <v>530000</v>
      </c>
      <c r="J215" s="21">
        <f t="shared" si="16"/>
        <v>530000</v>
      </c>
      <c r="N215" s="7"/>
    </row>
    <row r="216" spans="1:14" ht="14.25" customHeight="1">
      <c r="A216" s="11">
        <v>215</v>
      </c>
      <c r="B216" s="11" t="s">
        <v>257</v>
      </c>
      <c r="C216" s="11">
        <v>2017</v>
      </c>
      <c r="D216" s="11">
        <f t="shared" si="0"/>
        <v>6</v>
      </c>
      <c r="E216" s="2" t="s">
        <v>48</v>
      </c>
      <c r="F216" s="2" t="s">
        <v>7</v>
      </c>
      <c r="G216" s="20">
        <v>8694365</v>
      </c>
      <c r="H216" s="17">
        <f t="shared" si="14"/>
        <v>5.0999999999999997E-2</v>
      </c>
      <c r="I216" s="21">
        <f t="shared" si="15"/>
        <v>330000</v>
      </c>
      <c r="J216" s="21">
        <f t="shared" si="16"/>
        <v>773412.61499999999</v>
      </c>
      <c r="N216" s="7"/>
    </row>
    <row r="217" spans="1:14" ht="14.25" customHeight="1">
      <c r="A217" s="11">
        <v>216</v>
      </c>
      <c r="B217" s="11" t="s">
        <v>258</v>
      </c>
      <c r="C217" s="11">
        <v>2014</v>
      </c>
      <c r="D217" s="11">
        <f t="shared" si="0"/>
        <v>9</v>
      </c>
      <c r="E217" s="2" t="s">
        <v>48</v>
      </c>
      <c r="F217" s="2" t="s">
        <v>6</v>
      </c>
      <c r="G217" s="20">
        <v>14637522</v>
      </c>
      <c r="H217" s="17">
        <f t="shared" si="14"/>
        <v>0.1</v>
      </c>
      <c r="I217" s="21">
        <f t="shared" si="15"/>
        <v>480000</v>
      </c>
      <c r="J217" s="21">
        <f t="shared" si="16"/>
        <v>1943752.2000000002</v>
      </c>
      <c r="N217" s="7"/>
    </row>
    <row r="218" spans="1:14" ht="14.25" customHeight="1">
      <c r="A218" s="11">
        <v>217</v>
      </c>
      <c r="B218" s="11" t="s">
        <v>259</v>
      </c>
      <c r="C218" s="11">
        <v>2015</v>
      </c>
      <c r="D218" s="11">
        <f t="shared" si="0"/>
        <v>8</v>
      </c>
      <c r="E218" s="2" t="s">
        <v>47</v>
      </c>
      <c r="F218" s="2" t="s">
        <v>7</v>
      </c>
      <c r="G218" s="20">
        <v>9064811</v>
      </c>
      <c r="H218" s="17">
        <f t="shared" si="14"/>
        <v>5.0999999999999997E-2</v>
      </c>
      <c r="I218" s="21">
        <f t="shared" si="15"/>
        <v>450000</v>
      </c>
      <c r="J218" s="21">
        <f t="shared" si="16"/>
        <v>912305.36100000003</v>
      </c>
      <c r="N218" s="7"/>
    </row>
    <row r="219" spans="1:14" ht="14.25" customHeight="1">
      <c r="A219" s="11">
        <v>218</v>
      </c>
      <c r="B219" s="11" t="s">
        <v>260</v>
      </c>
      <c r="C219" s="11">
        <v>2020</v>
      </c>
      <c r="D219" s="11">
        <f t="shared" si="0"/>
        <v>3</v>
      </c>
      <c r="E219" s="2" t="s">
        <v>46</v>
      </c>
      <c r="F219" s="2" t="s">
        <v>6</v>
      </c>
      <c r="G219" s="20">
        <v>9142155</v>
      </c>
      <c r="H219" s="17">
        <f t="shared" si="14"/>
        <v>0.05</v>
      </c>
      <c r="I219" s="21">
        <f t="shared" si="15"/>
        <v>190000</v>
      </c>
      <c r="J219" s="21">
        <f t="shared" si="16"/>
        <v>647107.75</v>
      </c>
      <c r="N219" s="7"/>
    </row>
    <row r="220" spans="1:14" ht="14.25" customHeight="1">
      <c r="A220" s="11">
        <v>219</v>
      </c>
      <c r="B220" s="11" t="s">
        <v>261</v>
      </c>
      <c r="C220" s="11">
        <v>2015</v>
      </c>
      <c r="D220" s="11">
        <f t="shared" si="0"/>
        <v>8</v>
      </c>
      <c r="E220" s="2" t="s">
        <v>48</v>
      </c>
      <c r="F220" s="2" t="s">
        <v>7</v>
      </c>
      <c r="G220" s="20">
        <v>11789935</v>
      </c>
      <c r="H220" s="17">
        <f t="shared" si="14"/>
        <v>0.10100000000000001</v>
      </c>
      <c r="I220" s="21">
        <f t="shared" si="15"/>
        <v>430000</v>
      </c>
      <c r="J220" s="21">
        <f t="shared" si="16"/>
        <v>1620783.4350000001</v>
      </c>
      <c r="N220" s="7"/>
    </row>
    <row r="221" spans="1:14" ht="14.25" customHeight="1">
      <c r="A221" s="11">
        <v>220</v>
      </c>
      <c r="B221" s="11" t="s">
        <v>262</v>
      </c>
      <c r="C221" s="11">
        <v>2021</v>
      </c>
      <c r="D221" s="11">
        <f t="shared" si="0"/>
        <v>2</v>
      </c>
      <c r="E221" s="2" t="s">
        <v>48</v>
      </c>
      <c r="F221" s="2" t="s">
        <v>7</v>
      </c>
      <c r="G221" s="20">
        <v>18216578</v>
      </c>
      <c r="H221" s="17">
        <f t="shared" si="14"/>
        <v>0.10100000000000001</v>
      </c>
      <c r="I221" s="21">
        <f t="shared" si="15"/>
        <v>130000</v>
      </c>
      <c r="J221" s="21">
        <f t="shared" si="16"/>
        <v>1969874.378</v>
      </c>
      <c r="N221" s="7"/>
    </row>
    <row r="222" spans="1:14" ht="14.25" customHeight="1">
      <c r="A222" s="11">
        <v>221</v>
      </c>
      <c r="B222" s="11" t="s">
        <v>263</v>
      </c>
      <c r="C222" s="11">
        <v>2013</v>
      </c>
      <c r="D222" s="11">
        <f t="shared" si="0"/>
        <v>10</v>
      </c>
      <c r="E222" s="2" t="s">
        <v>48</v>
      </c>
      <c r="F222" s="2" t="s">
        <v>6</v>
      </c>
      <c r="G222" s="20">
        <v>8170886</v>
      </c>
      <c r="H222" s="17">
        <f t="shared" si="14"/>
        <v>0.05</v>
      </c>
      <c r="I222" s="21">
        <f t="shared" si="15"/>
        <v>530000</v>
      </c>
      <c r="J222" s="21">
        <f t="shared" si="16"/>
        <v>938544.3</v>
      </c>
      <c r="N222" s="7"/>
    </row>
    <row r="223" spans="1:14" ht="14.25" customHeight="1">
      <c r="A223" s="11">
        <v>222</v>
      </c>
      <c r="B223" s="11" t="s">
        <v>264</v>
      </c>
      <c r="C223" s="11">
        <v>2018</v>
      </c>
      <c r="D223" s="11">
        <f t="shared" si="0"/>
        <v>5</v>
      </c>
      <c r="E223" s="2" t="s">
        <v>48</v>
      </c>
      <c r="F223" s="2" t="s">
        <v>7</v>
      </c>
      <c r="G223" s="20">
        <v>14318692</v>
      </c>
      <c r="H223" s="17">
        <f t="shared" si="14"/>
        <v>0.10100000000000001</v>
      </c>
      <c r="I223" s="21">
        <f t="shared" si="15"/>
        <v>280000</v>
      </c>
      <c r="J223" s="21">
        <f t="shared" si="16"/>
        <v>1726187.892</v>
      </c>
      <c r="N223" s="7"/>
    </row>
    <row r="224" spans="1:14" ht="14.25" customHeight="1">
      <c r="A224" s="11">
        <v>223</v>
      </c>
      <c r="B224" s="11" t="s">
        <v>265</v>
      </c>
      <c r="C224" s="11">
        <v>2021</v>
      </c>
      <c r="D224" s="11">
        <f t="shared" si="0"/>
        <v>2</v>
      </c>
      <c r="E224" s="2" t="s">
        <v>48</v>
      </c>
      <c r="F224" s="2" t="s">
        <v>7</v>
      </c>
      <c r="G224" s="20">
        <v>15064938</v>
      </c>
      <c r="H224" s="17">
        <f t="shared" si="14"/>
        <v>0.10100000000000001</v>
      </c>
      <c r="I224" s="21">
        <f t="shared" si="15"/>
        <v>130000</v>
      </c>
      <c r="J224" s="21">
        <f t="shared" si="16"/>
        <v>1651558.7380000001</v>
      </c>
      <c r="N224" s="7"/>
    </row>
    <row r="225" spans="1:14" ht="14.25" customHeight="1">
      <c r="A225" s="11">
        <v>224</v>
      </c>
      <c r="B225" s="11" t="s">
        <v>266</v>
      </c>
      <c r="C225" s="11">
        <v>2023</v>
      </c>
      <c r="D225" s="11">
        <f t="shared" si="0"/>
        <v>0</v>
      </c>
      <c r="E225" s="2" t="s">
        <v>48</v>
      </c>
      <c r="F225" s="2" t="s">
        <v>7</v>
      </c>
      <c r="G225" s="20">
        <v>12831001</v>
      </c>
      <c r="H225" s="17">
        <f t="shared" si="14"/>
        <v>0.10100000000000001</v>
      </c>
      <c r="I225" s="21">
        <f t="shared" si="15"/>
        <v>30000</v>
      </c>
      <c r="J225" s="21">
        <f t="shared" si="16"/>
        <v>1325931.101</v>
      </c>
      <c r="N225" s="7"/>
    </row>
    <row r="226" spans="1:14" ht="14.25" customHeight="1">
      <c r="A226" s="11">
        <v>225</v>
      </c>
      <c r="B226" s="11" t="s">
        <v>267</v>
      </c>
      <c r="C226" s="11">
        <v>2014</v>
      </c>
      <c r="D226" s="11">
        <f t="shared" si="0"/>
        <v>9</v>
      </c>
      <c r="E226" s="2" t="s">
        <v>48</v>
      </c>
      <c r="F226" s="2" t="s">
        <v>7</v>
      </c>
      <c r="G226" s="20">
        <v>10246837</v>
      </c>
      <c r="H226" s="17">
        <f t="shared" si="14"/>
        <v>0.10100000000000001</v>
      </c>
      <c r="I226" s="21">
        <f t="shared" si="15"/>
        <v>480000</v>
      </c>
      <c r="J226" s="21">
        <f t="shared" si="16"/>
        <v>1514930.537</v>
      </c>
      <c r="N226" s="7"/>
    </row>
    <row r="227" spans="1:14" ht="14.25" customHeight="1">
      <c r="A227" s="11">
        <v>226</v>
      </c>
      <c r="B227" s="11" t="s">
        <v>268</v>
      </c>
      <c r="C227" s="11">
        <v>2014</v>
      </c>
      <c r="D227" s="11">
        <f t="shared" si="0"/>
        <v>9</v>
      </c>
      <c r="E227" s="2" t="s">
        <v>48</v>
      </c>
      <c r="F227" s="2" t="s">
        <v>49</v>
      </c>
      <c r="G227" s="20">
        <v>4458736</v>
      </c>
      <c r="H227" s="17">
        <f t="shared" si="14"/>
        <v>1.7000000000000001E-2</v>
      </c>
      <c r="I227" s="21">
        <f t="shared" si="15"/>
        <v>480000</v>
      </c>
      <c r="J227" s="21">
        <f t="shared" si="16"/>
        <v>555798.51199999999</v>
      </c>
      <c r="N227" s="7"/>
    </row>
    <row r="228" spans="1:14" ht="14.25" customHeight="1">
      <c r="A228" s="11">
        <v>227</v>
      </c>
      <c r="B228" s="11" t="s">
        <v>269</v>
      </c>
      <c r="C228" s="11">
        <v>2022</v>
      </c>
      <c r="D228" s="11">
        <f t="shared" si="0"/>
        <v>1</v>
      </c>
      <c r="E228" s="2" t="s">
        <v>46</v>
      </c>
      <c r="F228" s="2" t="s">
        <v>7</v>
      </c>
      <c r="G228" s="20">
        <v>2248901</v>
      </c>
      <c r="H228" s="17">
        <f t="shared" si="14"/>
        <v>1.6E-2</v>
      </c>
      <c r="I228" s="21">
        <f t="shared" si="15"/>
        <v>90000</v>
      </c>
      <c r="J228" s="21">
        <f t="shared" si="16"/>
        <v>125982.416</v>
      </c>
      <c r="N228" s="7"/>
    </row>
    <row r="229" spans="1:14" ht="14.25" customHeight="1">
      <c r="A229" s="11">
        <v>228</v>
      </c>
      <c r="B229" s="11" t="s">
        <v>270</v>
      </c>
      <c r="C229" s="11">
        <v>2015</v>
      </c>
      <c r="D229" s="11">
        <f t="shared" si="0"/>
        <v>8</v>
      </c>
      <c r="E229" s="2" t="s">
        <v>46</v>
      </c>
      <c r="F229" s="2" t="s">
        <v>7</v>
      </c>
      <c r="G229" s="20">
        <v>8235433</v>
      </c>
      <c r="H229" s="17">
        <f t="shared" si="14"/>
        <v>5.0999999999999997E-2</v>
      </c>
      <c r="I229" s="21">
        <f t="shared" si="15"/>
        <v>440000</v>
      </c>
      <c r="J229" s="21">
        <f t="shared" si="16"/>
        <v>860007.08299999998</v>
      </c>
      <c r="N229" s="7"/>
    </row>
    <row r="230" spans="1:14" ht="14.25" customHeight="1">
      <c r="A230" s="11">
        <v>229</v>
      </c>
      <c r="B230" s="11" t="s">
        <v>271</v>
      </c>
      <c r="C230" s="11">
        <v>2021</v>
      </c>
      <c r="D230" s="11">
        <f t="shared" si="0"/>
        <v>2</v>
      </c>
      <c r="E230" s="2" t="s">
        <v>48</v>
      </c>
      <c r="F230" s="2" t="s">
        <v>7</v>
      </c>
      <c r="G230" s="20">
        <v>1454573</v>
      </c>
      <c r="H230" s="17">
        <f t="shared" si="14"/>
        <v>0</v>
      </c>
      <c r="I230" s="21">
        <f t="shared" si="15"/>
        <v>130000</v>
      </c>
      <c r="J230" s="21">
        <f t="shared" si="16"/>
        <v>130000</v>
      </c>
      <c r="N230" s="7"/>
    </row>
    <row r="231" spans="1:14" ht="14.25" customHeight="1">
      <c r="A231" s="11">
        <v>230</v>
      </c>
      <c r="B231" s="11" t="s">
        <v>272</v>
      </c>
      <c r="C231" s="11">
        <v>2021</v>
      </c>
      <c r="D231" s="11">
        <f t="shared" si="0"/>
        <v>2</v>
      </c>
      <c r="E231" s="2" t="s">
        <v>58</v>
      </c>
      <c r="F231" s="2" t="s">
        <v>49</v>
      </c>
      <c r="G231" s="20">
        <v>19339903</v>
      </c>
      <c r="H231" s="17">
        <f t="shared" si="14"/>
        <v>0.10199999999999999</v>
      </c>
      <c r="I231" s="21">
        <f t="shared" si="15"/>
        <v>120000</v>
      </c>
      <c r="J231" s="21">
        <f t="shared" si="16"/>
        <v>2092670.1059999999</v>
      </c>
      <c r="N231" s="7"/>
    </row>
    <row r="232" spans="1:14" ht="14.25" customHeight="1">
      <c r="A232" s="11">
        <v>231</v>
      </c>
      <c r="B232" s="11" t="s">
        <v>273</v>
      </c>
      <c r="C232" s="11">
        <v>2018</v>
      </c>
      <c r="D232" s="11">
        <f t="shared" si="0"/>
        <v>5</v>
      </c>
      <c r="E232" s="2" t="s">
        <v>48</v>
      </c>
      <c r="F232" s="2" t="s">
        <v>6</v>
      </c>
      <c r="G232" s="20">
        <v>17493859</v>
      </c>
      <c r="H232" s="17">
        <f t="shared" si="14"/>
        <v>0.1</v>
      </c>
      <c r="I232" s="21">
        <f t="shared" si="15"/>
        <v>280000</v>
      </c>
      <c r="J232" s="21">
        <f t="shared" si="16"/>
        <v>2029385.9000000001</v>
      </c>
      <c r="N232" s="7"/>
    </row>
    <row r="233" spans="1:14" ht="14.25" customHeight="1">
      <c r="A233" s="11">
        <v>232</v>
      </c>
      <c r="B233" s="11" t="s">
        <v>274</v>
      </c>
      <c r="C233" s="11">
        <v>2018</v>
      </c>
      <c r="D233" s="11">
        <f t="shared" si="0"/>
        <v>5</v>
      </c>
      <c r="E233" s="2" t="s">
        <v>48</v>
      </c>
      <c r="F233" s="2" t="s">
        <v>49</v>
      </c>
      <c r="G233" s="20">
        <v>14412263</v>
      </c>
      <c r="H233" s="17">
        <f t="shared" si="14"/>
        <v>0.10199999999999999</v>
      </c>
      <c r="I233" s="21">
        <f t="shared" si="15"/>
        <v>280000</v>
      </c>
      <c r="J233" s="21">
        <f t="shared" si="16"/>
        <v>1750050.8259999999</v>
      </c>
      <c r="N233" s="7"/>
    </row>
    <row r="234" spans="1:14" ht="14.25" customHeight="1">
      <c r="A234" s="11">
        <v>233</v>
      </c>
      <c r="B234" s="11" t="s">
        <v>275</v>
      </c>
      <c r="C234" s="11">
        <v>2021</v>
      </c>
      <c r="D234" s="11">
        <f t="shared" si="0"/>
        <v>2</v>
      </c>
      <c r="E234" s="2" t="s">
        <v>58</v>
      </c>
      <c r="F234" s="2" t="s">
        <v>7</v>
      </c>
      <c r="G234" s="20">
        <v>18130858</v>
      </c>
      <c r="H234" s="17">
        <f t="shared" si="14"/>
        <v>0.10100000000000001</v>
      </c>
      <c r="I234" s="21">
        <f t="shared" si="15"/>
        <v>120000</v>
      </c>
      <c r="J234" s="21">
        <f t="shared" si="16"/>
        <v>1951216.6580000001</v>
      </c>
      <c r="N234" s="7"/>
    </row>
    <row r="235" spans="1:14" ht="14.25" customHeight="1">
      <c r="A235" s="11">
        <v>234</v>
      </c>
      <c r="B235" s="11" t="s">
        <v>276</v>
      </c>
      <c r="C235" s="11">
        <v>2018</v>
      </c>
      <c r="D235" s="11">
        <f t="shared" si="0"/>
        <v>5</v>
      </c>
      <c r="E235" s="2" t="s">
        <v>48</v>
      </c>
      <c r="F235" s="2" t="s">
        <v>6</v>
      </c>
      <c r="G235" s="20">
        <v>16743810</v>
      </c>
      <c r="H235" s="17">
        <f t="shared" si="14"/>
        <v>0.1</v>
      </c>
      <c r="I235" s="21">
        <f t="shared" si="15"/>
        <v>280000</v>
      </c>
      <c r="J235" s="21">
        <f t="shared" si="16"/>
        <v>1954381</v>
      </c>
      <c r="N235" s="7"/>
    </row>
    <row r="236" spans="1:14" ht="14.25" customHeight="1">
      <c r="A236" s="11">
        <v>235</v>
      </c>
      <c r="B236" s="11" t="s">
        <v>277</v>
      </c>
      <c r="C236" s="11">
        <v>2020</v>
      </c>
      <c r="D236" s="11">
        <f t="shared" si="0"/>
        <v>3</v>
      </c>
      <c r="E236" s="2" t="s">
        <v>48</v>
      </c>
      <c r="F236" s="2" t="s">
        <v>7</v>
      </c>
      <c r="G236" s="20">
        <v>13042145</v>
      </c>
      <c r="H236" s="17">
        <f t="shared" si="14"/>
        <v>0.10100000000000001</v>
      </c>
      <c r="I236" s="21">
        <f t="shared" si="15"/>
        <v>180000</v>
      </c>
      <c r="J236" s="21">
        <f t="shared" si="16"/>
        <v>1497256.645</v>
      </c>
      <c r="N236" s="7"/>
    </row>
    <row r="237" spans="1:14" ht="14.25" customHeight="1">
      <c r="A237" s="11">
        <v>236</v>
      </c>
      <c r="B237" s="11" t="s">
        <v>278</v>
      </c>
      <c r="C237" s="11">
        <v>2017</v>
      </c>
      <c r="D237" s="11">
        <f t="shared" si="0"/>
        <v>6</v>
      </c>
      <c r="E237" s="2" t="s">
        <v>48</v>
      </c>
      <c r="F237" s="2" t="s">
        <v>7</v>
      </c>
      <c r="G237" s="20">
        <v>13453913</v>
      </c>
      <c r="H237" s="17">
        <f t="shared" si="14"/>
        <v>0.10100000000000001</v>
      </c>
      <c r="I237" s="21">
        <f t="shared" si="15"/>
        <v>330000</v>
      </c>
      <c r="J237" s="21">
        <f t="shared" si="16"/>
        <v>1688845.213</v>
      </c>
      <c r="N237" s="7"/>
    </row>
    <row r="238" spans="1:14" ht="14.25" customHeight="1">
      <c r="A238" s="11">
        <v>237</v>
      </c>
      <c r="B238" s="11" t="s">
        <v>279</v>
      </c>
      <c r="C238" s="11">
        <v>2018</v>
      </c>
      <c r="D238" s="11">
        <f t="shared" si="0"/>
        <v>5</v>
      </c>
      <c r="E238" s="2" t="s">
        <v>48</v>
      </c>
      <c r="F238" s="2" t="s">
        <v>7</v>
      </c>
      <c r="G238" s="20">
        <v>7206543</v>
      </c>
      <c r="H238" s="17">
        <f t="shared" si="14"/>
        <v>5.0999999999999997E-2</v>
      </c>
      <c r="I238" s="21">
        <f t="shared" si="15"/>
        <v>280000</v>
      </c>
      <c r="J238" s="21">
        <f t="shared" si="16"/>
        <v>647533.69299999997</v>
      </c>
      <c r="N238" s="7"/>
    </row>
    <row r="239" spans="1:14" ht="14.25" customHeight="1">
      <c r="A239" s="11">
        <v>238</v>
      </c>
      <c r="B239" s="11" t="s">
        <v>280</v>
      </c>
      <c r="C239" s="11">
        <v>2023</v>
      </c>
      <c r="D239" s="11">
        <f t="shared" si="0"/>
        <v>0</v>
      </c>
      <c r="E239" s="2" t="s">
        <v>48</v>
      </c>
      <c r="F239" s="2" t="s">
        <v>7</v>
      </c>
      <c r="G239" s="20">
        <v>9065939</v>
      </c>
      <c r="H239" s="17">
        <f t="shared" si="14"/>
        <v>5.0999999999999997E-2</v>
      </c>
      <c r="I239" s="21">
        <f t="shared" si="15"/>
        <v>30000</v>
      </c>
      <c r="J239" s="21">
        <f t="shared" si="16"/>
        <v>492362.88899999997</v>
      </c>
      <c r="N239" s="7"/>
    </row>
    <row r="240" spans="1:14" ht="14.25" customHeight="1">
      <c r="A240" s="11">
        <v>239</v>
      </c>
      <c r="B240" s="11" t="s">
        <v>281</v>
      </c>
      <c r="C240" s="11">
        <v>2023</v>
      </c>
      <c r="D240" s="11">
        <f t="shared" si="0"/>
        <v>0</v>
      </c>
      <c r="E240" s="2" t="s">
        <v>48</v>
      </c>
      <c r="F240" s="2" t="s">
        <v>49</v>
      </c>
      <c r="G240" s="20">
        <v>2450247</v>
      </c>
      <c r="H240" s="17">
        <f t="shared" si="14"/>
        <v>1.7000000000000001E-2</v>
      </c>
      <c r="I240" s="21">
        <f t="shared" si="15"/>
        <v>30000</v>
      </c>
      <c r="J240" s="21">
        <f t="shared" si="16"/>
        <v>71654.198999999993</v>
      </c>
      <c r="N240" s="7"/>
    </row>
    <row r="241" spans="1:14" ht="14.25" customHeight="1">
      <c r="A241" s="11">
        <v>240</v>
      </c>
      <c r="B241" s="11" t="s">
        <v>282</v>
      </c>
      <c r="C241" s="11">
        <v>2020</v>
      </c>
      <c r="D241" s="11">
        <f t="shared" si="0"/>
        <v>3</v>
      </c>
      <c r="E241" s="2" t="s">
        <v>48</v>
      </c>
      <c r="F241" s="2" t="s">
        <v>6</v>
      </c>
      <c r="G241" s="20">
        <v>17832100</v>
      </c>
      <c r="H241" s="17">
        <f t="shared" si="14"/>
        <v>0.1</v>
      </c>
      <c r="I241" s="21">
        <f t="shared" si="15"/>
        <v>180000</v>
      </c>
      <c r="J241" s="21">
        <f t="shared" si="16"/>
        <v>1963210</v>
      </c>
      <c r="N241" s="7"/>
    </row>
    <row r="242" spans="1:14" ht="14.25" customHeight="1">
      <c r="A242" s="11">
        <v>241</v>
      </c>
      <c r="B242" s="11" t="s">
        <v>283</v>
      </c>
      <c r="C242" s="11">
        <v>2022</v>
      </c>
      <c r="D242" s="11">
        <f t="shared" si="0"/>
        <v>1</v>
      </c>
      <c r="E242" s="2" t="s">
        <v>48</v>
      </c>
      <c r="F242" s="2" t="s">
        <v>7</v>
      </c>
      <c r="G242" s="20">
        <v>14717829</v>
      </c>
      <c r="H242" s="17">
        <f t="shared" si="14"/>
        <v>0.10100000000000001</v>
      </c>
      <c r="I242" s="21">
        <f t="shared" si="15"/>
        <v>80000</v>
      </c>
      <c r="J242" s="21">
        <f t="shared" si="16"/>
        <v>1566500.7290000001</v>
      </c>
      <c r="N242" s="7"/>
    </row>
    <row r="243" spans="1:14" ht="14.25" customHeight="1">
      <c r="A243" s="11">
        <v>242</v>
      </c>
      <c r="B243" s="11" t="s">
        <v>284</v>
      </c>
      <c r="C243" s="11">
        <v>2019</v>
      </c>
      <c r="D243" s="11">
        <f t="shared" si="0"/>
        <v>4</v>
      </c>
      <c r="E243" s="2" t="s">
        <v>48</v>
      </c>
      <c r="F243" s="2" t="s">
        <v>7</v>
      </c>
      <c r="G243" s="20">
        <v>13814204</v>
      </c>
      <c r="H243" s="17">
        <f t="shared" si="14"/>
        <v>0.10100000000000001</v>
      </c>
      <c r="I243" s="21">
        <f t="shared" si="15"/>
        <v>230000</v>
      </c>
      <c r="J243" s="21">
        <f t="shared" si="16"/>
        <v>1625234.6040000001</v>
      </c>
      <c r="N243" s="7"/>
    </row>
    <row r="244" spans="1:14" ht="14.25" customHeight="1">
      <c r="A244" s="11">
        <v>243</v>
      </c>
      <c r="B244" s="11" t="s">
        <v>285</v>
      </c>
      <c r="C244" s="11">
        <v>2015</v>
      </c>
      <c r="D244" s="11">
        <f t="shared" si="0"/>
        <v>8</v>
      </c>
      <c r="E244" s="2" t="s">
        <v>48</v>
      </c>
      <c r="F244" s="2" t="s">
        <v>7</v>
      </c>
      <c r="G244" s="20">
        <v>6947351</v>
      </c>
      <c r="H244" s="17">
        <f t="shared" si="14"/>
        <v>5.0999999999999997E-2</v>
      </c>
      <c r="I244" s="21">
        <f t="shared" si="15"/>
        <v>430000</v>
      </c>
      <c r="J244" s="21">
        <f t="shared" si="16"/>
        <v>784314.90099999995</v>
      </c>
      <c r="N244" s="7"/>
    </row>
    <row r="245" spans="1:14" ht="14.25" customHeight="1">
      <c r="A245" s="11">
        <v>244</v>
      </c>
      <c r="B245" s="11" t="s">
        <v>286</v>
      </c>
      <c r="C245" s="11">
        <v>2019</v>
      </c>
      <c r="D245" s="11">
        <f t="shared" si="0"/>
        <v>4</v>
      </c>
      <c r="E245" s="2" t="s">
        <v>48</v>
      </c>
      <c r="F245" s="2" t="s">
        <v>7</v>
      </c>
      <c r="G245" s="20">
        <v>13598935</v>
      </c>
      <c r="H245" s="17">
        <f t="shared" si="14"/>
        <v>0.10100000000000001</v>
      </c>
      <c r="I245" s="21">
        <f t="shared" si="15"/>
        <v>230000</v>
      </c>
      <c r="J245" s="21">
        <f t="shared" si="16"/>
        <v>1603492.4350000001</v>
      </c>
      <c r="N245" s="7"/>
    </row>
    <row r="246" spans="1:14" ht="14.25" customHeight="1">
      <c r="A246" s="11">
        <v>245</v>
      </c>
      <c r="B246" s="11" t="s">
        <v>287</v>
      </c>
      <c r="C246" s="11">
        <v>2019</v>
      </c>
      <c r="D246" s="11">
        <f t="shared" si="0"/>
        <v>4</v>
      </c>
      <c r="E246" s="2" t="s">
        <v>48</v>
      </c>
      <c r="F246" s="2" t="s">
        <v>7</v>
      </c>
      <c r="G246" s="20">
        <v>15498505</v>
      </c>
      <c r="H246" s="17">
        <f t="shared" si="14"/>
        <v>0.10100000000000001</v>
      </c>
      <c r="I246" s="21">
        <f t="shared" si="15"/>
        <v>230000</v>
      </c>
      <c r="J246" s="21">
        <f t="shared" si="16"/>
        <v>1795349.0050000001</v>
      </c>
      <c r="N246" s="7"/>
    </row>
    <row r="247" spans="1:14" ht="14.25" customHeight="1">
      <c r="A247" s="11">
        <v>246</v>
      </c>
      <c r="B247" s="11" t="s">
        <v>288</v>
      </c>
      <c r="C247" s="11">
        <v>2018</v>
      </c>
      <c r="D247" s="11">
        <f t="shared" si="0"/>
        <v>5</v>
      </c>
      <c r="E247" s="2" t="s">
        <v>48</v>
      </c>
      <c r="F247" s="2" t="s">
        <v>7</v>
      </c>
      <c r="G247" s="20">
        <v>2410147</v>
      </c>
      <c r="H247" s="17">
        <f t="shared" si="14"/>
        <v>1.6E-2</v>
      </c>
      <c r="I247" s="21">
        <f t="shared" si="15"/>
        <v>280000</v>
      </c>
      <c r="J247" s="21">
        <f t="shared" si="16"/>
        <v>318562.35200000001</v>
      </c>
      <c r="N247" s="7"/>
    </row>
    <row r="248" spans="1:14" ht="14.25" customHeight="1">
      <c r="A248" s="11">
        <v>247</v>
      </c>
      <c r="B248" s="11" t="s">
        <v>289</v>
      </c>
      <c r="C248" s="11">
        <v>2015</v>
      </c>
      <c r="D248" s="11">
        <f t="shared" si="0"/>
        <v>8</v>
      </c>
      <c r="E248" s="2" t="s">
        <v>48</v>
      </c>
      <c r="F248" s="2" t="s">
        <v>7</v>
      </c>
      <c r="G248" s="20">
        <v>1623567</v>
      </c>
      <c r="H248" s="17">
        <f t="shared" si="14"/>
        <v>0</v>
      </c>
      <c r="I248" s="21">
        <f t="shared" si="15"/>
        <v>430000</v>
      </c>
      <c r="J248" s="21">
        <f t="shared" si="16"/>
        <v>430000</v>
      </c>
      <c r="N248" s="7"/>
    </row>
    <row r="249" spans="1:14" ht="14.25" customHeight="1">
      <c r="A249" s="11">
        <v>248</v>
      </c>
      <c r="B249" s="11" t="s">
        <v>290</v>
      </c>
      <c r="C249" s="11">
        <v>2013</v>
      </c>
      <c r="D249" s="11">
        <f t="shared" si="0"/>
        <v>10</v>
      </c>
      <c r="E249" s="2" t="s">
        <v>48</v>
      </c>
      <c r="F249" s="2" t="s">
        <v>7</v>
      </c>
      <c r="G249" s="20">
        <v>6795215</v>
      </c>
      <c r="H249" s="17">
        <f t="shared" si="14"/>
        <v>5.0999999999999997E-2</v>
      </c>
      <c r="I249" s="21">
        <f t="shared" si="15"/>
        <v>530000</v>
      </c>
      <c r="J249" s="21">
        <f t="shared" si="16"/>
        <v>876555.96499999997</v>
      </c>
      <c r="N249" s="7"/>
    </row>
    <row r="250" spans="1:14" ht="14.25" customHeight="1">
      <c r="A250" s="11">
        <v>249</v>
      </c>
      <c r="B250" s="11" t="s">
        <v>291</v>
      </c>
      <c r="C250" s="11">
        <v>2014</v>
      </c>
      <c r="D250" s="11">
        <f t="shared" si="0"/>
        <v>9</v>
      </c>
      <c r="E250" s="2" t="s">
        <v>48</v>
      </c>
      <c r="F250" s="2" t="s">
        <v>6</v>
      </c>
      <c r="G250" s="20">
        <v>3599128</v>
      </c>
      <c r="H250" s="17">
        <f t="shared" si="14"/>
        <v>1.4999999999999999E-2</v>
      </c>
      <c r="I250" s="21">
        <f t="shared" si="15"/>
        <v>480000</v>
      </c>
      <c r="J250" s="21">
        <f t="shared" si="16"/>
        <v>533986.92000000004</v>
      </c>
      <c r="N250" s="7"/>
    </row>
    <row r="251" spans="1:14" ht="14.25" customHeight="1">
      <c r="A251" s="11">
        <v>250</v>
      </c>
      <c r="B251" s="11" t="s">
        <v>292</v>
      </c>
      <c r="C251" s="11">
        <v>2016</v>
      </c>
      <c r="D251" s="11">
        <f t="shared" si="0"/>
        <v>7</v>
      </c>
      <c r="E251" s="2" t="s">
        <v>58</v>
      </c>
      <c r="F251" s="2" t="s">
        <v>7</v>
      </c>
      <c r="G251" s="20">
        <v>5272761</v>
      </c>
      <c r="H251" s="17">
        <f t="shared" si="14"/>
        <v>5.0999999999999997E-2</v>
      </c>
      <c r="I251" s="21">
        <f t="shared" si="15"/>
        <v>370000</v>
      </c>
      <c r="J251" s="21">
        <f t="shared" si="16"/>
        <v>638910.81099999999</v>
      </c>
      <c r="N251" s="7"/>
    </row>
    <row r="252" spans="1:14" ht="14.25" customHeight="1">
      <c r="A252" s="11">
        <v>251</v>
      </c>
      <c r="B252" s="11" t="s">
        <v>293</v>
      </c>
      <c r="C252" s="11">
        <v>2023</v>
      </c>
      <c r="D252" s="11">
        <f t="shared" si="0"/>
        <v>0</v>
      </c>
      <c r="E252" s="2" t="s">
        <v>58</v>
      </c>
      <c r="F252" s="2" t="s">
        <v>7</v>
      </c>
      <c r="G252" s="20">
        <v>5757357</v>
      </c>
      <c r="H252" s="17">
        <f t="shared" si="14"/>
        <v>5.0999999999999997E-2</v>
      </c>
      <c r="I252" s="21">
        <f t="shared" si="15"/>
        <v>20000</v>
      </c>
      <c r="J252" s="21">
        <f t="shared" si="16"/>
        <v>313625.20699999999</v>
      </c>
      <c r="N252" s="7"/>
    </row>
    <row r="253" spans="1:14" ht="14.25" customHeight="1">
      <c r="A253" s="11">
        <v>252</v>
      </c>
      <c r="B253" s="11" t="s">
        <v>294</v>
      </c>
      <c r="C253" s="11">
        <v>2013</v>
      </c>
      <c r="D253" s="11">
        <f t="shared" si="0"/>
        <v>10</v>
      </c>
      <c r="E253" s="2" t="s">
        <v>58</v>
      </c>
      <c r="F253" s="2" t="s">
        <v>6</v>
      </c>
      <c r="G253" s="20">
        <v>18839619</v>
      </c>
      <c r="H253" s="17">
        <f t="shared" si="14"/>
        <v>0.1</v>
      </c>
      <c r="I253" s="21">
        <f t="shared" si="15"/>
        <v>520000</v>
      </c>
      <c r="J253" s="21">
        <f t="shared" si="16"/>
        <v>2403961.9000000004</v>
      </c>
      <c r="N253" s="7"/>
    </row>
    <row r="254" spans="1:14" ht="14.25" customHeight="1">
      <c r="A254" s="11">
        <v>253</v>
      </c>
      <c r="B254" s="11" t="s">
        <v>295</v>
      </c>
      <c r="C254" s="11">
        <v>2014</v>
      </c>
      <c r="D254" s="11">
        <f t="shared" si="0"/>
        <v>9</v>
      </c>
      <c r="E254" s="2" t="s">
        <v>58</v>
      </c>
      <c r="F254" s="2" t="s">
        <v>7</v>
      </c>
      <c r="G254" s="20">
        <v>11270475</v>
      </c>
      <c r="H254" s="17">
        <f t="shared" si="14"/>
        <v>0.10100000000000001</v>
      </c>
      <c r="I254" s="21">
        <f t="shared" si="15"/>
        <v>470000</v>
      </c>
      <c r="J254" s="21">
        <f t="shared" si="16"/>
        <v>1608317.9750000001</v>
      </c>
      <c r="N254" s="7"/>
    </row>
    <row r="255" spans="1:14" ht="14.25" customHeight="1">
      <c r="A255" s="11">
        <v>254</v>
      </c>
      <c r="B255" s="11" t="s">
        <v>296</v>
      </c>
      <c r="C255" s="11">
        <v>2014</v>
      </c>
      <c r="D255" s="11">
        <f t="shared" si="0"/>
        <v>9</v>
      </c>
      <c r="E255" s="2" t="s">
        <v>46</v>
      </c>
      <c r="F255" s="2" t="s">
        <v>6</v>
      </c>
      <c r="G255" s="20">
        <v>5890729</v>
      </c>
      <c r="H255" s="17">
        <f t="shared" si="14"/>
        <v>0.05</v>
      </c>
      <c r="I255" s="21">
        <f t="shared" si="15"/>
        <v>490000</v>
      </c>
      <c r="J255" s="21">
        <f t="shared" si="16"/>
        <v>784536.45</v>
      </c>
      <c r="N255" s="7"/>
    </row>
    <row r="256" spans="1:14" ht="14.25" customHeight="1">
      <c r="A256" s="11">
        <v>255</v>
      </c>
      <c r="B256" s="11" t="s">
        <v>297</v>
      </c>
      <c r="C256" s="11">
        <v>2013</v>
      </c>
      <c r="D256" s="11">
        <f t="shared" si="0"/>
        <v>10</v>
      </c>
      <c r="E256" s="2" t="s">
        <v>46</v>
      </c>
      <c r="F256" s="2" t="s">
        <v>7</v>
      </c>
      <c r="G256" s="20">
        <v>9818442</v>
      </c>
      <c r="H256" s="17">
        <f t="shared" si="14"/>
        <v>5.0999999999999997E-2</v>
      </c>
      <c r="I256" s="21">
        <f t="shared" si="15"/>
        <v>540000</v>
      </c>
      <c r="J256" s="21">
        <f t="shared" si="16"/>
        <v>1040740.5419999999</v>
      </c>
      <c r="N256" s="7"/>
    </row>
    <row r="257" spans="1:14" ht="14.25" customHeight="1">
      <c r="A257" s="11">
        <v>256</v>
      </c>
      <c r="B257" s="11" t="s">
        <v>298</v>
      </c>
      <c r="C257" s="11">
        <v>2018</v>
      </c>
      <c r="D257" s="11">
        <f t="shared" si="0"/>
        <v>5</v>
      </c>
      <c r="E257" s="2" t="s">
        <v>46</v>
      </c>
      <c r="F257" s="2" t="s">
        <v>7</v>
      </c>
      <c r="G257" s="20">
        <v>19220504</v>
      </c>
      <c r="H257" s="17">
        <f t="shared" si="14"/>
        <v>0.10100000000000001</v>
      </c>
      <c r="I257" s="21">
        <f t="shared" si="15"/>
        <v>290000</v>
      </c>
      <c r="J257" s="21">
        <f t="shared" si="16"/>
        <v>2231270.9040000001</v>
      </c>
      <c r="N257" s="7"/>
    </row>
    <row r="258" spans="1:14" ht="14.25" customHeight="1">
      <c r="A258" s="11">
        <v>257</v>
      </c>
      <c r="B258" s="11" t="s">
        <v>299</v>
      </c>
      <c r="C258" s="11">
        <v>2022</v>
      </c>
      <c r="D258" s="11">
        <f t="shared" si="0"/>
        <v>1</v>
      </c>
      <c r="E258" s="2" t="s">
        <v>58</v>
      </c>
      <c r="F258" s="2" t="s">
        <v>6</v>
      </c>
      <c r="G258" s="20">
        <v>2592808</v>
      </c>
      <c r="H258" s="17">
        <f t="shared" si="14"/>
        <v>1.4999999999999999E-2</v>
      </c>
      <c r="I258" s="21">
        <f t="shared" si="15"/>
        <v>70000</v>
      </c>
      <c r="J258" s="21">
        <f t="shared" si="16"/>
        <v>108892.12</v>
      </c>
      <c r="N258" s="7"/>
    </row>
    <row r="259" spans="1:14" ht="14.25" customHeight="1">
      <c r="A259" s="11">
        <v>258</v>
      </c>
      <c r="B259" s="11" t="s">
        <v>300</v>
      </c>
      <c r="C259" s="11">
        <v>2014</v>
      </c>
      <c r="D259" s="11">
        <f t="shared" si="0"/>
        <v>9</v>
      </c>
      <c r="E259" s="2" t="s">
        <v>48</v>
      </c>
      <c r="F259" s="2" t="s">
        <v>7</v>
      </c>
      <c r="G259" s="20">
        <v>11839788</v>
      </c>
      <c r="H259" s="17">
        <f t="shared" ref="H259:H322" si="17">+INDEX($O$6:$V$8,MATCH(F259,$N$6:$N$8,0),MATCH(G259,$O$5:$V$5,1))</f>
        <v>0.10100000000000001</v>
      </c>
      <c r="I259" s="21">
        <f t="shared" ref="I259:I322" si="18">+INDEX($O$14:$Y$17,MATCH(E259,$N$14:$N$17,0),MATCH(D259,$O$13:$Y$13))</f>
        <v>480000</v>
      </c>
      <c r="J259" s="21">
        <f t="shared" ref="J259:J322" si="19">+(G259*H259)+I259</f>
        <v>1675818.588</v>
      </c>
      <c r="N259" s="7"/>
    </row>
    <row r="260" spans="1:14" ht="14.25" customHeight="1">
      <c r="A260" s="11">
        <v>259</v>
      </c>
      <c r="B260" s="11" t="s">
        <v>301</v>
      </c>
      <c r="C260" s="11">
        <v>2015</v>
      </c>
      <c r="D260" s="11">
        <f t="shared" si="0"/>
        <v>8</v>
      </c>
      <c r="E260" s="2" t="s">
        <v>48</v>
      </c>
      <c r="F260" s="2" t="s">
        <v>7</v>
      </c>
      <c r="G260" s="20">
        <v>13476381</v>
      </c>
      <c r="H260" s="17">
        <f t="shared" si="17"/>
        <v>0.10100000000000001</v>
      </c>
      <c r="I260" s="21">
        <f t="shared" si="18"/>
        <v>430000</v>
      </c>
      <c r="J260" s="21">
        <f t="shared" si="19"/>
        <v>1791114.4810000001</v>
      </c>
      <c r="N260" s="7"/>
    </row>
    <row r="261" spans="1:14" ht="14.25" customHeight="1">
      <c r="A261" s="11">
        <v>260</v>
      </c>
      <c r="B261" s="11" t="s">
        <v>302</v>
      </c>
      <c r="C261" s="11">
        <v>2022</v>
      </c>
      <c r="D261" s="11">
        <f t="shared" si="0"/>
        <v>1</v>
      </c>
      <c r="E261" s="2" t="s">
        <v>46</v>
      </c>
      <c r="F261" s="2" t="s">
        <v>7</v>
      </c>
      <c r="G261" s="20">
        <v>1038672</v>
      </c>
      <c r="H261" s="17">
        <f t="shared" si="17"/>
        <v>0</v>
      </c>
      <c r="I261" s="21">
        <f t="shared" si="18"/>
        <v>90000</v>
      </c>
      <c r="J261" s="21">
        <f t="shared" si="19"/>
        <v>90000</v>
      </c>
      <c r="N261" s="7"/>
    </row>
    <row r="262" spans="1:14" ht="14.25" customHeight="1">
      <c r="A262" s="11">
        <v>261</v>
      </c>
      <c r="B262" s="11" t="s">
        <v>303</v>
      </c>
      <c r="C262" s="11">
        <v>2022</v>
      </c>
      <c r="D262" s="11">
        <f t="shared" si="0"/>
        <v>1</v>
      </c>
      <c r="E262" s="2" t="s">
        <v>46</v>
      </c>
      <c r="F262" s="2" t="s">
        <v>7</v>
      </c>
      <c r="G262" s="20">
        <v>1704861</v>
      </c>
      <c r="H262" s="17">
        <f t="shared" si="17"/>
        <v>0</v>
      </c>
      <c r="I262" s="21">
        <f t="shared" si="18"/>
        <v>90000</v>
      </c>
      <c r="J262" s="21">
        <f t="shared" si="19"/>
        <v>90000</v>
      </c>
      <c r="N262" s="7"/>
    </row>
    <row r="263" spans="1:14" ht="14.25" customHeight="1">
      <c r="A263" s="11">
        <v>262</v>
      </c>
      <c r="B263" s="11" t="s">
        <v>304</v>
      </c>
      <c r="C263" s="11">
        <v>2014</v>
      </c>
      <c r="D263" s="11">
        <f t="shared" si="0"/>
        <v>9</v>
      </c>
      <c r="E263" s="2" t="s">
        <v>46</v>
      </c>
      <c r="F263" s="2" t="s">
        <v>7</v>
      </c>
      <c r="G263" s="20">
        <v>11467414</v>
      </c>
      <c r="H263" s="17">
        <f t="shared" si="17"/>
        <v>0.10100000000000001</v>
      </c>
      <c r="I263" s="21">
        <f t="shared" si="18"/>
        <v>490000</v>
      </c>
      <c r="J263" s="21">
        <f t="shared" si="19"/>
        <v>1648208.814</v>
      </c>
      <c r="N263" s="7"/>
    </row>
    <row r="264" spans="1:14" ht="14.25" customHeight="1">
      <c r="A264" s="11">
        <v>263</v>
      </c>
      <c r="B264" s="11" t="s">
        <v>305</v>
      </c>
      <c r="C264" s="11">
        <v>2014</v>
      </c>
      <c r="D264" s="11">
        <f t="shared" si="0"/>
        <v>9</v>
      </c>
      <c r="E264" s="2" t="s">
        <v>46</v>
      </c>
      <c r="F264" s="2" t="s">
        <v>49</v>
      </c>
      <c r="G264" s="20">
        <v>19586840</v>
      </c>
      <c r="H264" s="17">
        <f t="shared" si="17"/>
        <v>0.10199999999999999</v>
      </c>
      <c r="I264" s="21">
        <f t="shared" si="18"/>
        <v>490000</v>
      </c>
      <c r="J264" s="21">
        <f t="shared" si="19"/>
        <v>2487857.6799999997</v>
      </c>
      <c r="N264" s="7"/>
    </row>
    <row r="265" spans="1:14" ht="14.25" customHeight="1">
      <c r="A265" s="11">
        <v>264</v>
      </c>
      <c r="B265" s="11" t="s">
        <v>306</v>
      </c>
      <c r="C265" s="11">
        <v>2015</v>
      </c>
      <c r="D265" s="11">
        <f t="shared" si="0"/>
        <v>8</v>
      </c>
      <c r="E265" s="2" t="s">
        <v>46</v>
      </c>
      <c r="F265" s="2" t="s">
        <v>7</v>
      </c>
      <c r="G265" s="20">
        <v>8887360</v>
      </c>
      <c r="H265" s="17">
        <f t="shared" si="17"/>
        <v>5.0999999999999997E-2</v>
      </c>
      <c r="I265" s="21">
        <f t="shared" si="18"/>
        <v>440000</v>
      </c>
      <c r="J265" s="21">
        <f t="shared" si="19"/>
        <v>893255.36</v>
      </c>
      <c r="N265" s="7"/>
    </row>
    <row r="266" spans="1:14" ht="14.25" customHeight="1">
      <c r="A266" s="11">
        <v>265</v>
      </c>
      <c r="B266" s="11" t="s">
        <v>307</v>
      </c>
      <c r="C266" s="11">
        <v>2018</v>
      </c>
      <c r="D266" s="11">
        <f t="shared" si="0"/>
        <v>5</v>
      </c>
      <c r="E266" s="2" t="s">
        <v>48</v>
      </c>
      <c r="F266" s="2" t="s">
        <v>6</v>
      </c>
      <c r="G266" s="20">
        <v>2008887</v>
      </c>
      <c r="H266" s="17">
        <f t="shared" si="17"/>
        <v>1.4999999999999999E-2</v>
      </c>
      <c r="I266" s="21">
        <f t="shared" si="18"/>
        <v>280000</v>
      </c>
      <c r="J266" s="21">
        <f t="shared" si="19"/>
        <v>310133.30499999999</v>
      </c>
      <c r="N266" s="7"/>
    </row>
    <row r="267" spans="1:14" ht="14.25" customHeight="1">
      <c r="A267" s="11">
        <v>266</v>
      </c>
      <c r="B267" s="11" t="s">
        <v>308</v>
      </c>
      <c r="C267" s="11">
        <v>2019</v>
      </c>
      <c r="D267" s="11">
        <f t="shared" si="0"/>
        <v>4</v>
      </c>
      <c r="E267" s="2" t="s">
        <v>48</v>
      </c>
      <c r="F267" s="2" t="s">
        <v>6</v>
      </c>
      <c r="G267" s="20">
        <v>19818422</v>
      </c>
      <c r="H267" s="17">
        <f t="shared" si="17"/>
        <v>0.1</v>
      </c>
      <c r="I267" s="21">
        <f t="shared" si="18"/>
        <v>230000</v>
      </c>
      <c r="J267" s="21">
        <f t="shared" si="19"/>
        <v>2211842.2000000002</v>
      </c>
      <c r="N267" s="7"/>
    </row>
    <row r="268" spans="1:14" ht="14.25" customHeight="1">
      <c r="A268" s="11">
        <v>267</v>
      </c>
      <c r="B268" s="11" t="s">
        <v>309</v>
      </c>
      <c r="C268" s="11">
        <v>2019</v>
      </c>
      <c r="D268" s="11">
        <f t="shared" si="0"/>
        <v>4</v>
      </c>
      <c r="E268" s="2" t="s">
        <v>48</v>
      </c>
      <c r="F268" s="2" t="s">
        <v>49</v>
      </c>
      <c r="G268" s="20">
        <v>8424144</v>
      </c>
      <c r="H268" s="17">
        <f t="shared" si="17"/>
        <v>5.1999999999999998E-2</v>
      </c>
      <c r="I268" s="21">
        <f t="shared" si="18"/>
        <v>230000</v>
      </c>
      <c r="J268" s="21">
        <f t="shared" si="19"/>
        <v>668055.4879999999</v>
      </c>
      <c r="N268" s="7"/>
    </row>
    <row r="269" spans="1:14" ht="14.25" customHeight="1">
      <c r="A269" s="11">
        <v>268</v>
      </c>
      <c r="B269" s="11" t="s">
        <v>310</v>
      </c>
      <c r="C269" s="11">
        <v>2021</v>
      </c>
      <c r="D269" s="11">
        <f t="shared" si="0"/>
        <v>2</v>
      </c>
      <c r="E269" s="2" t="s">
        <v>48</v>
      </c>
      <c r="F269" s="2" t="s">
        <v>7</v>
      </c>
      <c r="G269" s="20">
        <v>1856484</v>
      </c>
      <c r="H269" s="17">
        <f t="shared" si="17"/>
        <v>0</v>
      </c>
      <c r="I269" s="21">
        <f t="shared" si="18"/>
        <v>130000</v>
      </c>
      <c r="J269" s="21">
        <f t="shared" si="19"/>
        <v>130000</v>
      </c>
      <c r="N269" s="7"/>
    </row>
    <row r="270" spans="1:14" ht="14.25" customHeight="1">
      <c r="A270" s="11">
        <v>269</v>
      </c>
      <c r="B270" s="11" t="s">
        <v>311</v>
      </c>
      <c r="C270" s="11">
        <v>2017</v>
      </c>
      <c r="D270" s="11">
        <f t="shared" si="0"/>
        <v>6</v>
      </c>
      <c r="E270" s="2" t="s">
        <v>48</v>
      </c>
      <c r="F270" s="2" t="s">
        <v>7</v>
      </c>
      <c r="G270" s="20">
        <v>13573222</v>
      </c>
      <c r="H270" s="17">
        <f t="shared" si="17"/>
        <v>0.10100000000000001</v>
      </c>
      <c r="I270" s="21">
        <f t="shared" si="18"/>
        <v>330000</v>
      </c>
      <c r="J270" s="21">
        <f t="shared" si="19"/>
        <v>1700895.422</v>
      </c>
      <c r="N270" s="7"/>
    </row>
    <row r="271" spans="1:14" ht="14.25" customHeight="1">
      <c r="A271" s="11">
        <v>270</v>
      </c>
      <c r="B271" s="11" t="s">
        <v>312</v>
      </c>
      <c r="C271" s="11">
        <v>2018</v>
      </c>
      <c r="D271" s="11">
        <f t="shared" si="0"/>
        <v>5</v>
      </c>
      <c r="E271" s="2" t="s">
        <v>48</v>
      </c>
      <c r="F271" s="2" t="s">
        <v>6</v>
      </c>
      <c r="G271" s="20">
        <v>9813628</v>
      </c>
      <c r="H271" s="17">
        <f t="shared" si="17"/>
        <v>0.05</v>
      </c>
      <c r="I271" s="21">
        <f t="shared" si="18"/>
        <v>280000</v>
      </c>
      <c r="J271" s="21">
        <f t="shared" si="19"/>
        <v>770681.4</v>
      </c>
      <c r="N271" s="7"/>
    </row>
    <row r="272" spans="1:14" ht="14.25" customHeight="1">
      <c r="A272" s="11">
        <v>271</v>
      </c>
      <c r="B272" s="11" t="s">
        <v>313</v>
      </c>
      <c r="C272" s="11">
        <v>2021</v>
      </c>
      <c r="D272" s="11">
        <f t="shared" si="0"/>
        <v>2</v>
      </c>
      <c r="E272" s="2" t="s">
        <v>48</v>
      </c>
      <c r="F272" s="2" t="s">
        <v>7</v>
      </c>
      <c r="G272" s="20">
        <v>3729587</v>
      </c>
      <c r="H272" s="17">
        <f t="shared" si="17"/>
        <v>1.6E-2</v>
      </c>
      <c r="I272" s="21">
        <f t="shared" si="18"/>
        <v>130000</v>
      </c>
      <c r="J272" s="21">
        <f t="shared" si="19"/>
        <v>189673.39199999999</v>
      </c>
      <c r="N272" s="7"/>
    </row>
    <row r="273" spans="1:14" ht="14.25" customHeight="1">
      <c r="A273" s="11">
        <v>272</v>
      </c>
      <c r="B273" s="11" t="s">
        <v>314</v>
      </c>
      <c r="C273" s="11">
        <v>2016</v>
      </c>
      <c r="D273" s="11">
        <f t="shared" si="0"/>
        <v>7</v>
      </c>
      <c r="E273" s="2" t="s">
        <v>48</v>
      </c>
      <c r="F273" s="2" t="s">
        <v>7</v>
      </c>
      <c r="G273" s="20">
        <v>11383065</v>
      </c>
      <c r="H273" s="17">
        <f t="shared" si="17"/>
        <v>0.10100000000000001</v>
      </c>
      <c r="I273" s="21">
        <f t="shared" si="18"/>
        <v>380000</v>
      </c>
      <c r="J273" s="21">
        <f t="shared" si="19"/>
        <v>1529689.5650000002</v>
      </c>
      <c r="N273" s="7"/>
    </row>
    <row r="274" spans="1:14" ht="14.25" customHeight="1">
      <c r="A274" s="11">
        <v>273</v>
      </c>
      <c r="B274" s="11" t="s">
        <v>315</v>
      </c>
      <c r="C274" s="11">
        <v>2018</v>
      </c>
      <c r="D274" s="11">
        <f t="shared" si="0"/>
        <v>5</v>
      </c>
      <c r="E274" s="2" t="s">
        <v>48</v>
      </c>
      <c r="F274" s="2" t="s">
        <v>6</v>
      </c>
      <c r="G274" s="20">
        <v>13421133</v>
      </c>
      <c r="H274" s="17">
        <f t="shared" si="17"/>
        <v>0.1</v>
      </c>
      <c r="I274" s="21">
        <f t="shared" si="18"/>
        <v>280000</v>
      </c>
      <c r="J274" s="21">
        <f t="shared" si="19"/>
        <v>1622113.3</v>
      </c>
      <c r="N274" s="7"/>
    </row>
    <row r="275" spans="1:14" ht="14.25" customHeight="1">
      <c r="A275" s="11">
        <v>274</v>
      </c>
      <c r="B275" s="11" t="s">
        <v>316</v>
      </c>
      <c r="C275" s="11">
        <v>2018</v>
      </c>
      <c r="D275" s="11">
        <f t="shared" si="0"/>
        <v>5</v>
      </c>
      <c r="E275" s="2" t="s">
        <v>48</v>
      </c>
      <c r="F275" s="2" t="s">
        <v>6</v>
      </c>
      <c r="G275" s="20">
        <v>11880365</v>
      </c>
      <c r="H275" s="17">
        <f t="shared" si="17"/>
        <v>0.1</v>
      </c>
      <c r="I275" s="21">
        <f t="shared" si="18"/>
        <v>280000</v>
      </c>
      <c r="J275" s="21">
        <f t="shared" si="19"/>
        <v>1468036.5</v>
      </c>
      <c r="N275" s="7"/>
    </row>
    <row r="276" spans="1:14" ht="14.25" customHeight="1">
      <c r="A276" s="11">
        <v>275</v>
      </c>
      <c r="B276" s="11" t="s">
        <v>317</v>
      </c>
      <c r="C276" s="11">
        <v>2022</v>
      </c>
      <c r="D276" s="11">
        <f t="shared" si="0"/>
        <v>1</v>
      </c>
      <c r="E276" s="2" t="s">
        <v>48</v>
      </c>
      <c r="F276" s="2" t="s">
        <v>6</v>
      </c>
      <c r="G276" s="20">
        <v>13021260</v>
      </c>
      <c r="H276" s="17">
        <f t="shared" si="17"/>
        <v>0.1</v>
      </c>
      <c r="I276" s="21">
        <f t="shared" si="18"/>
        <v>80000</v>
      </c>
      <c r="J276" s="21">
        <f t="shared" si="19"/>
        <v>1382126</v>
      </c>
      <c r="N276" s="7"/>
    </row>
    <row r="277" spans="1:14" ht="14.25" customHeight="1">
      <c r="A277" s="11">
        <v>276</v>
      </c>
      <c r="B277" s="11" t="s">
        <v>318</v>
      </c>
      <c r="C277" s="11">
        <v>2022</v>
      </c>
      <c r="D277" s="11">
        <f t="shared" si="0"/>
        <v>1</v>
      </c>
      <c r="E277" s="2" t="s">
        <v>48</v>
      </c>
      <c r="F277" s="2" t="s">
        <v>7</v>
      </c>
      <c r="G277" s="20">
        <v>18973279</v>
      </c>
      <c r="H277" s="17">
        <f t="shared" si="17"/>
        <v>0.10100000000000001</v>
      </c>
      <c r="I277" s="21">
        <f t="shared" si="18"/>
        <v>80000</v>
      </c>
      <c r="J277" s="21">
        <f t="shared" si="19"/>
        <v>1996301.1790000002</v>
      </c>
      <c r="N277" s="7"/>
    </row>
    <row r="278" spans="1:14" ht="14.25" customHeight="1">
      <c r="A278" s="11">
        <v>277</v>
      </c>
      <c r="B278" s="11" t="s">
        <v>319</v>
      </c>
      <c r="C278" s="11">
        <v>2021</v>
      </c>
      <c r="D278" s="11">
        <f t="shared" si="0"/>
        <v>2</v>
      </c>
      <c r="E278" s="2" t="s">
        <v>48</v>
      </c>
      <c r="F278" s="2" t="s">
        <v>6</v>
      </c>
      <c r="G278" s="20">
        <v>16546811</v>
      </c>
      <c r="H278" s="17">
        <f t="shared" si="17"/>
        <v>0.1</v>
      </c>
      <c r="I278" s="21">
        <f t="shared" si="18"/>
        <v>130000</v>
      </c>
      <c r="J278" s="21">
        <f t="shared" si="19"/>
        <v>1784681.1</v>
      </c>
      <c r="N278" s="7"/>
    </row>
    <row r="279" spans="1:14" ht="14.25" customHeight="1">
      <c r="A279" s="11">
        <v>278</v>
      </c>
      <c r="B279" s="11" t="s">
        <v>320</v>
      </c>
      <c r="C279" s="11">
        <v>2017</v>
      </c>
      <c r="D279" s="11">
        <f t="shared" si="0"/>
        <v>6</v>
      </c>
      <c r="E279" s="2" t="s">
        <v>48</v>
      </c>
      <c r="F279" s="2" t="s">
        <v>7</v>
      </c>
      <c r="G279" s="20">
        <v>9757362</v>
      </c>
      <c r="H279" s="17">
        <f t="shared" si="17"/>
        <v>5.0999999999999997E-2</v>
      </c>
      <c r="I279" s="21">
        <f t="shared" si="18"/>
        <v>330000</v>
      </c>
      <c r="J279" s="21">
        <f t="shared" si="19"/>
        <v>827625.46199999994</v>
      </c>
      <c r="N279" s="7"/>
    </row>
    <row r="280" spans="1:14" ht="14.25" customHeight="1">
      <c r="A280" s="11">
        <v>279</v>
      </c>
      <c r="B280" s="11" t="s">
        <v>321</v>
      </c>
      <c r="C280" s="11">
        <v>2022</v>
      </c>
      <c r="D280" s="11">
        <f t="shared" si="0"/>
        <v>1</v>
      </c>
      <c r="E280" s="2" t="s">
        <v>48</v>
      </c>
      <c r="F280" s="2" t="s">
        <v>7</v>
      </c>
      <c r="G280" s="20">
        <v>18247475</v>
      </c>
      <c r="H280" s="17">
        <f t="shared" si="17"/>
        <v>0.10100000000000001</v>
      </c>
      <c r="I280" s="21">
        <f t="shared" si="18"/>
        <v>80000</v>
      </c>
      <c r="J280" s="21">
        <f t="shared" si="19"/>
        <v>1922994.9750000001</v>
      </c>
      <c r="N280" s="7"/>
    </row>
    <row r="281" spans="1:14" ht="14.25" customHeight="1">
      <c r="A281" s="11">
        <v>280</v>
      </c>
      <c r="B281" s="11" t="s">
        <v>322</v>
      </c>
      <c r="C281" s="11">
        <v>2013</v>
      </c>
      <c r="D281" s="11">
        <f t="shared" si="0"/>
        <v>10</v>
      </c>
      <c r="E281" s="2" t="s">
        <v>58</v>
      </c>
      <c r="F281" s="2" t="s">
        <v>7</v>
      </c>
      <c r="G281" s="20">
        <v>5262603</v>
      </c>
      <c r="H281" s="17">
        <f t="shared" si="17"/>
        <v>5.0999999999999997E-2</v>
      </c>
      <c r="I281" s="21">
        <f t="shared" si="18"/>
        <v>520000</v>
      </c>
      <c r="J281" s="21">
        <f t="shared" si="19"/>
        <v>788392.75300000003</v>
      </c>
      <c r="N281" s="7"/>
    </row>
    <row r="282" spans="1:14" ht="14.25" customHeight="1">
      <c r="A282" s="11">
        <v>281</v>
      </c>
      <c r="B282" s="11" t="s">
        <v>323</v>
      </c>
      <c r="C282" s="11">
        <v>2019</v>
      </c>
      <c r="D282" s="11">
        <f t="shared" si="0"/>
        <v>4</v>
      </c>
      <c r="E282" s="2" t="s">
        <v>58</v>
      </c>
      <c r="F282" s="2" t="s">
        <v>7</v>
      </c>
      <c r="G282" s="20">
        <v>8348130</v>
      </c>
      <c r="H282" s="17">
        <f t="shared" si="17"/>
        <v>5.0999999999999997E-2</v>
      </c>
      <c r="I282" s="21">
        <f t="shared" si="18"/>
        <v>220000</v>
      </c>
      <c r="J282" s="21">
        <f t="shared" si="19"/>
        <v>645754.62999999989</v>
      </c>
      <c r="N282" s="7"/>
    </row>
    <row r="283" spans="1:14" ht="14.25" customHeight="1">
      <c r="A283" s="11">
        <v>282</v>
      </c>
      <c r="B283" s="11" t="s">
        <v>324</v>
      </c>
      <c r="C283" s="11">
        <v>2018</v>
      </c>
      <c r="D283" s="11">
        <f t="shared" si="0"/>
        <v>5</v>
      </c>
      <c r="E283" s="2" t="s">
        <v>58</v>
      </c>
      <c r="F283" s="2" t="s">
        <v>6</v>
      </c>
      <c r="G283" s="20">
        <v>4096389</v>
      </c>
      <c r="H283" s="17">
        <f t="shared" si="17"/>
        <v>1.4999999999999999E-2</v>
      </c>
      <c r="I283" s="21">
        <f t="shared" si="18"/>
        <v>270000</v>
      </c>
      <c r="J283" s="21">
        <f t="shared" si="19"/>
        <v>331445.83500000002</v>
      </c>
      <c r="N283" s="7"/>
    </row>
    <row r="284" spans="1:14" ht="14.25" customHeight="1">
      <c r="A284" s="11">
        <v>283</v>
      </c>
      <c r="B284" s="11" t="s">
        <v>325</v>
      </c>
      <c r="C284" s="11">
        <v>2015</v>
      </c>
      <c r="D284" s="11">
        <f t="shared" si="0"/>
        <v>8</v>
      </c>
      <c r="E284" s="2" t="s">
        <v>58</v>
      </c>
      <c r="F284" s="2" t="s">
        <v>49</v>
      </c>
      <c r="G284" s="20">
        <v>18327626</v>
      </c>
      <c r="H284" s="17">
        <f t="shared" si="17"/>
        <v>0.10199999999999999</v>
      </c>
      <c r="I284" s="21">
        <f t="shared" si="18"/>
        <v>420000</v>
      </c>
      <c r="J284" s="21">
        <f t="shared" si="19"/>
        <v>2289417.852</v>
      </c>
      <c r="N284" s="7"/>
    </row>
    <row r="285" spans="1:14" ht="14.25" customHeight="1">
      <c r="A285" s="11">
        <v>284</v>
      </c>
      <c r="B285" s="11" t="s">
        <v>326</v>
      </c>
      <c r="C285" s="11">
        <v>2016</v>
      </c>
      <c r="D285" s="11">
        <f t="shared" si="0"/>
        <v>7</v>
      </c>
      <c r="E285" s="2" t="s">
        <v>48</v>
      </c>
      <c r="F285" s="2" t="s">
        <v>7</v>
      </c>
      <c r="G285" s="20">
        <v>3886080</v>
      </c>
      <c r="H285" s="17">
        <f t="shared" si="17"/>
        <v>1.6E-2</v>
      </c>
      <c r="I285" s="21">
        <f t="shared" si="18"/>
        <v>380000</v>
      </c>
      <c r="J285" s="21">
        <f t="shared" si="19"/>
        <v>442177.28000000003</v>
      </c>
      <c r="N285" s="7"/>
    </row>
    <row r="286" spans="1:14" ht="14.25" customHeight="1">
      <c r="A286" s="11">
        <v>285</v>
      </c>
      <c r="B286" s="11" t="s">
        <v>327</v>
      </c>
      <c r="C286" s="11">
        <v>2013</v>
      </c>
      <c r="D286" s="11">
        <f t="shared" si="0"/>
        <v>10</v>
      </c>
      <c r="E286" s="2" t="s">
        <v>48</v>
      </c>
      <c r="F286" s="2" t="s">
        <v>7</v>
      </c>
      <c r="G286" s="20">
        <v>11120940</v>
      </c>
      <c r="H286" s="17">
        <f t="shared" si="17"/>
        <v>0.10100000000000001</v>
      </c>
      <c r="I286" s="21">
        <f t="shared" si="18"/>
        <v>530000</v>
      </c>
      <c r="J286" s="21">
        <f t="shared" si="19"/>
        <v>1653214.9400000002</v>
      </c>
      <c r="N286" s="7"/>
    </row>
    <row r="287" spans="1:14" ht="14.25" customHeight="1">
      <c r="A287" s="11">
        <v>286</v>
      </c>
      <c r="B287" s="11" t="s">
        <v>328</v>
      </c>
      <c r="C287" s="11">
        <v>2022</v>
      </c>
      <c r="D287" s="11">
        <f t="shared" si="0"/>
        <v>1</v>
      </c>
      <c r="E287" s="2" t="s">
        <v>48</v>
      </c>
      <c r="F287" s="2" t="s">
        <v>7</v>
      </c>
      <c r="G287" s="20">
        <v>13716021</v>
      </c>
      <c r="H287" s="17">
        <f t="shared" si="17"/>
        <v>0.10100000000000001</v>
      </c>
      <c r="I287" s="21">
        <f t="shared" si="18"/>
        <v>80000</v>
      </c>
      <c r="J287" s="21">
        <f t="shared" si="19"/>
        <v>1465318.121</v>
      </c>
      <c r="N287" s="7"/>
    </row>
    <row r="288" spans="1:14" ht="14.25" customHeight="1">
      <c r="A288" s="11">
        <v>287</v>
      </c>
      <c r="B288" s="11" t="s">
        <v>329</v>
      </c>
      <c r="C288" s="11">
        <v>2021</v>
      </c>
      <c r="D288" s="11">
        <f t="shared" si="0"/>
        <v>2</v>
      </c>
      <c r="E288" s="2" t="s">
        <v>48</v>
      </c>
      <c r="F288" s="2" t="s">
        <v>7</v>
      </c>
      <c r="G288" s="20">
        <v>12131849</v>
      </c>
      <c r="H288" s="17">
        <f t="shared" si="17"/>
        <v>0.10100000000000001</v>
      </c>
      <c r="I288" s="21">
        <f t="shared" si="18"/>
        <v>130000</v>
      </c>
      <c r="J288" s="21">
        <f t="shared" si="19"/>
        <v>1355316.7490000001</v>
      </c>
      <c r="N288" s="7"/>
    </row>
    <row r="289" spans="1:14" ht="14.25" customHeight="1">
      <c r="A289" s="11">
        <v>288</v>
      </c>
      <c r="B289" s="11" t="s">
        <v>330</v>
      </c>
      <c r="C289" s="11">
        <v>2014</v>
      </c>
      <c r="D289" s="11">
        <f t="shared" si="0"/>
        <v>9</v>
      </c>
      <c r="E289" s="2" t="s">
        <v>48</v>
      </c>
      <c r="F289" s="2" t="s">
        <v>49</v>
      </c>
      <c r="G289" s="20">
        <v>18173524</v>
      </c>
      <c r="H289" s="17">
        <f t="shared" si="17"/>
        <v>0.10199999999999999</v>
      </c>
      <c r="I289" s="21">
        <f t="shared" si="18"/>
        <v>480000</v>
      </c>
      <c r="J289" s="21">
        <f t="shared" si="19"/>
        <v>2333699.4479999999</v>
      </c>
      <c r="N289" s="7"/>
    </row>
    <row r="290" spans="1:14" ht="14.25" customHeight="1">
      <c r="A290" s="11">
        <v>289</v>
      </c>
      <c r="B290" s="11" t="s">
        <v>331</v>
      </c>
      <c r="C290" s="11">
        <v>2022</v>
      </c>
      <c r="D290" s="11">
        <f t="shared" si="0"/>
        <v>1</v>
      </c>
      <c r="E290" s="2" t="s">
        <v>48</v>
      </c>
      <c r="F290" s="2" t="s">
        <v>7</v>
      </c>
      <c r="G290" s="20">
        <v>5873071</v>
      </c>
      <c r="H290" s="17">
        <f t="shared" si="17"/>
        <v>5.0999999999999997E-2</v>
      </c>
      <c r="I290" s="21">
        <f t="shared" si="18"/>
        <v>80000</v>
      </c>
      <c r="J290" s="21">
        <f t="shared" si="19"/>
        <v>379526.62099999998</v>
      </c>
      <c r="N290" s="7"/>
    </row>
    <row r="291" spans="1:14" ht="14.25" customHeight="1">
      <c r="A291" s="11">
        <v>290</v>
      </c>
      <c r="B291" s="11" t="s">
        <v>332</v>
      </c>
      <c r="C291" s="11">
        <v>2017</v>
      </c>
      <c r="D291" s="11">
        <f t="shared" si="0"/>
        <v>6</v>
      </c>
      <c r="E291" s="2" t="s">
        <v>48</v>
      </c>
      <c r="F291" s="2" t="s">
        <v>7</v>
      </c>
      <c r="G291" s="20">
        <v>14854163</v>
      </c>
      <c r="H291" s="17">
        <f t="shared" si="17"/>
        <v>0.10100000000000001</v>
      </c>
      <c r="I291" s="21">
        <f t="shared" si="18"/>
        <v>330000</v>
      </c>
      <c r="J291" s="21">
        <f t="shared" si="19"/>
        <v>1830270.463</v>
      </c>
      <c r="N291" s="7"/>
    </row>
    <row r="292" spans="1:14" ht="14.25" customHeight="1">
      <c r="A292" s="11">
        <v>291</v>
      </c>
      <c r="B292" s="11" t="s">
        <v>333</v>
      </c>
      <c r="C292" s="11">
        <v>2014</v>
      </c>
      <c r="D292" s="11">
        <f t="shared" si="0"/>
        <v>9</v>
      </c>
      <c r="E292" s="2" t="s">
        <v>48</v>
      </c>
      <c r="F292" s="2" t="s">
        <v>49</v>
      </c>
      <c r="G292" s="20">
        <v>13404331</v>
      </c>
      <c r="H292" s="17">
        <f t="shared" si="17"/>
        <v>0.10199999999999999</v>
      </c>
      <c r="I292" s="21">
        <f t="shared" si="18"/>
        <v>480000</v>
      </c>
      <c r="J292" s="21">
        <f t="shared" si="19"/>
        <v>1847241.7619999999</v>
      </c>
      <c r="N292" s="7"/>
    </row>
    <row r="293" spans="1:14" ht="14.25" customHeight="1">
      <c r="A293" s="11">
        <v>292</v>
      </c>
      <c r="B293" s="11" t="s">
        <v>334</v>
      </c>
      <c r="C293" s="11">
        <v>2018</v>
      </c>
      <c r="D293" s="11">
        <f t="shared" si="0"/>
        <v>5</v>
      </c>
      <c r="E293" s="2" t="s">
        <v>48</v>
      </c>
      <c r="F293" s="2" t="s">
        <v>49</v>
      </c>
      <c r="G293" s="20">
        <v>14106495</v>
      </c>
      <c r="H293" s="17">
        <f t="shared" si="17"/>
        <v>0.10199999999999999</v>
      </c>
      <c r="I293" s="21">
        <f t="shared" si="18"/>
        <v>280000</v>
      </c>
      <c r="J293" s="21">
        <f t="shared" si="19"/>
        <v>1718862.49</v>
      </c>
      <c r="N293" s="7"/>
    </row>
    <row r="294" spans="1:14" ht="14.25" customHeight="1">
      <c r="A294" s="11">
        <v>293</v>
      </c>
      <c r="B294" s="11" t="s">
        <v>335</v>
      </c>
      <c r="C294" s="11">
        <v>2017</v>
      </c>
      <c r="D294" s="11">
        <f t="shared" si="0"/>
        <v>6</v>
      </c>
      <c r="E294" s="2" t="s">
        <v>48</v>
      </c>
      <c r="F294" s="2" t="s">
        <v>49</v>
      </c>
      <c r="G294" s="20">
        <v>2732995</v>
      </c>
      <c r="H294" s="17">
        <f t="shared" si="17"/>
        <v>1.7000000000000001E-2</v>
      </c>
      <c r="I294" s="21">
        <f t="shared" si="18"/>
        <v>330000</v>
      </c>
      <c r="J294" s="21">
        <f t="shared" si="19"/>
        <v>376460.91499999998</v>
      </c>
      <c r="N294" s="7"/>
    </row>
    <row r="295" spans="1:14" ht="14.25" customHeight="1">
      <c r="A295" s="11">
        <v>294</v>
      </c>
      <c r="B295" s="11" t="s">
        <v>336</v>
      </c>
      <c r="C295" s="11">
        <v>2021</v>
      </c>
      <c r="D295" s="11">
        <f t="shared" si="0"/>
        <v>2</v>
      </c>
      <c r="E295" s="2" t="s">
        <v>48</v>
      </c>
      <c r="F295" s="2" t="s">
        <v>49</v>
      </c>
      <c r="G295" s="20">
        <v>5941990</v>
      </c>
      <c r="H295" s="17">
        <f t="shared" si="17"/>
        <v>5.1999999999999998E-2</v>
      </c>
      <c r="I295" s="21">
        <f t="shared" si="18"/>
        <v>130000</v>
      </c>
      <c r="J295" s="21">
        <f t="shared" si="19"/>
        <v>438983.48</v>
      </c>
      <c r="N295" s="7"/>
    </row>
    <row r="296" spans="1:14" ht="14.25" customHeight="1">
      <c r="A296" s="11">
        <v>295</v>
      </c>
      <c r="B296" s="11" t="s">
        <v>337</v>
      </c>
      <c r="C296" s="11">
        <v>2017</v>
      </c>
      <c r="D296" s="11">
        <f t="shared" si="0"/>
        <v>6</v>
      </c>
      <c r="E296" s="2" t="s">
        <v>48</v>
      </c>
      <c r="F296" s="2" t="s">
        <v>6</v>
      </c>
      <c r="G296" s="20">
        <v>15338179</v>
      </c>
      <c r="H296" s="17">
        <f t="shared" si="17"/>
        <v>0.1</v>
      </c>
      <c r="I296" s="21">
        <f t="shared" si="18"/>
        <v>330000</v>
      </c>
      <c r="J296" s="21">
        <f t="shared" si="19"/>
        <v>1863817.9000000001</v>
      </c>
      <c r="N296" s="7"/>
    </row>
    <row r="297" spans="1:14" ht="14.25" customHeight="1">
      <c r="A297" s="11">
        <v>296</v>
      </c>
      <c r="B297" s="11" t="s">
        <v>338</v>
      </c>
      <c r="C297" s="11">
        <v>2019</v>
      </c>
      <c r="D297" s="11">
        <f t="shared" si="0"/>
        <v>4</v>
      </c>
      <c r="E297" s="2" t="s">
        <v>48</v>
      </c>
      <c r="F297" s="2" t="s">
        <v>49</v>
      </c>
      <c r="G297" s="20">
        <v>2825278</v>
      </c>
      <c r="H297" s="17">
        <f t="shared" si="17"/>
        <v>1.7000000000000001E-2</v>
      </c>
      <c r="I297" s="21">
        <f t="shared" si="18"/>
        <v>230000</v>
      </c>
      <c r="J297" s="21">
        <f t="shared" si="19"/>
        <v>278029.72600000002</v>
      </c>
      <c r="N297" s="7"/>
    </row>
    <row r="298" spans="1:14" ht="14.25" customHeight="1">
      <c r="A298" s="11">
        <v>297</v>
      </c>
      <c r="B298" s="11" t="s">
        <v>339</v>
      </c>
      <c r="C298" s="11">
        <v>2020</v>
      </c>
      <c r="D298" s="11">
        <f t="shared" si="0"/>
        <v>3</v>
      </c>
      <c r="E298" s="2" t="s">
        <v>48</v>
      </c>
      <c r="F298" s="2" t="s">
        <v>7</v>
      </c>
      <c r="G298" s="20">
        <v>10024113</v>
      </c>
      <c r="H298" s="17">
        <f t="shared" si="17"/>
        <v>0.10100000000000001</v>
      </c>
      <c r="I298" s="21">
        <f t="shared" si="18"/>
        <v>180000</v>
      </c>
      <c r="J298" s="21">
        <f t="shared" si="19"/>
        <v>1192435.4130000002</v>
      </c>
      <c r="N298" s="7"/>
    </row>
    <row r="299" spans="1:14" ht="14.25" customHeight="1">
      <c r="A299" s="11">
        <v>298</v>
      </c>
      <c r="B299" s="11" t="s">
        <v>340</v>
      </c>
      <c r="C299" s="11">
        <v>2014</v>
      </c>
      <c r="D299" s="11">
        <f t="shared" si="0"/>
        <v>9</v>
      </c>
      <c r="E299" s="2" t="s">
        <v>48</v>
      </c>
      <c r="F299" s="2" t="s">
        <v>7</v>
      </c>
      <c r="G299" s="20">
        <v>1229820</v>
      </c>
      <c r="H299" s="17">
        <f t="shared" si="17"/>
        <v>0</v>
      </c>
      <c r="I299" s="21">
        <f t="shared" si="18"/>
        <v>480000</v>
      </c>
      <c r="J299" s="21">
        <f t="shared" si="19"/>
        <v>480000</v>
      </c>
      <c r="N299" s="7"/>
    </row>
    <row r="300" spans="1:14" ht="14.25" customHeight="1">
      <c r="A300" s="11">
        <v>299</v>
      </c>
      <c r="B300" s="11" t="s">
        <v>341</v>
      </c>
      <c r="C300" s="11">
        <v>2014</v>
      </c>
      <c r="D300" s="11">
        <f t="shared" si="0"/>
        <v>9</v>
      </c>
      <c r="E300" s="2" t="s">
        <v>48</v>
      </c>
      <c r="F300" s="2" t="s">
        <v>7</v>
      </c>
      <c r="G300" s="20">
        <v>12809039</v>
      </c>
      <c r="H300" s="17">
        <f t="shared" si="17"/>
        <v>0.10100000000000001</v>
      </c>
      <c r="I300" s="21">
        <f t="shared" si="18"/>
        <v>480000</v>
      </c>
      <c r="J300" s="21">
        <f t="shared" si="19"/>
        <v>1773712.939</v>
      </c>
      <c r="N300" s="7"/>
    </row>
    <row r="301" spans="1:14" ht="14.25" customHeight="1">
      <c r="A301" s="11">
        <v>300</v>
      </c>
      <c r="B301" s="11" t="s">
        <v>342</v>
      </c>
      <c r="C301" s="11">
        <v>2015</v>
      </c>
      <c r="D301" s="11">
        <f t="shared" si="0"/>
        <v>8</v>
      </c>
      <c r="E301" s="2" t="s">
        <v>48</v>
      </c>
      <c r="F301" s="2" t="s">
        <v>7</v>
      </c>
      <c r="G301" s="20">
        <v>3518502</v>
      </c>
      <c r="H301" s="17">
        <f t="shared" si="17"/>
        <v>1.6E-2</v>
      </c>
      <c r="I301" s="21">
        <f t="shared" si="18"/>
        <v>430000</v>
      </c>
      <c r="J301" s="21">
        <f t="shared" si="19"/>
        <v>486296.03200000001</v>
      </c>
      <c r="N301" s="7"/>
    </row>
    <row r="302" spans="1:14" ht="14.25" customHeight="1">
      <c r="A302" s="11">
        <v>301</v>
      </c>
      <c r="B302" s="11" t="s">
        <v>343</v>
      </c>
      <c r="C302" s="11">
        <v>2021</v>
      </c>
      <c r="D302" s="11">
        <f t="shared" si="0"/>
        <v>2</v>
      </c>
      <c r="E302" s="2" t="s">
        <v>48</v>
      </c>
      <c r="F302" s="2" t="s">
        <v>7</v>
      </c>
      <c r="G302" s="20">
        <v>18412497</v>
      </c>
      <c r="H302" s="17">
        <f t="shared" si="17"/>
        <v>0.10100000000000001</v>
      </c>
      <c r="I302" s="21">
        <f t="shared" si="18"/>
        <v>130000</v>
      </c>
      <c r="J302" s="21">
        <f t="shared" si="19"/>
        <v>1989662.1970000002</v>
      </c>
      <c r="N302" s="7"/>
    </row>
    <row r="303" spans="1:14" ht="14.25" customHeight="1">
      <c r="A303" s="11">
        <v>302</v>
      </c>
      <c r="B303" s="11" t="s">
        <v>344</v>
      </c>
      <c r="C303" s="11">
        <v>2020</v>
      </c>
      <c r="D303" s="11">
        <f t="shared" si="0"/>
        <v>3</v>
      </c>
      <c r="E303" s="2" t="s">
        <v>48</v>
      </c>
      <c r="F303" s="2" t="s">
        <v>7</v>
      </c>
      <c r="G303" s="20">
        <v>13822275</v>
      </c>
      <c r="H303" s="17">
        <f t="shared" si="17"/>
        <v>0.10100000000000001</v>
      </c>
      <c r="I303" s="21">
        <f t="shared" si="18"/>
        <v>180000</v>
      </c>
      <c r="J303" s="21">
        <f t="shared" si="19"/>
        <v>1576049.7750000001</v>
      </c>
      <c r="N303" s="7"/>
    </row>
    <row r="304" spans="1:14" ht="14.25" customHeight="1">
      <c r="A304" s="11">
        <v>303</v>
      </c>
      <c r="B304" s="11" t="s">
        <v>345</v>
      </c>
      <c r="C304" s="11">
        <v>2019</v>
      </c>
      <c r="D304" s="11">
        <f t="shared" si="0"/>
        <v>4</v>
      </c>
      <c r="E304" s="2" t="s">
        <v>48</v>
      </c>
      <c r="F304" s="2" t="s">
        <v>6</v>
      </c>
      <c r="G304" s="20">
        <v>8895372</v>
      </c>
      <c r="H304" s="17">
        <f t="shared" si="17"/>
        <v>0.05</v>
      </c>
      <c r="I304" s="21">
        <f t="shared" si="18"/>
        <v>230000</v>
      </c>
      <c r="J304" s="21">
        <f t="shared" si="19"/>
        <v>674768.60000000009</v>
      </c>
      <c r="N304" s="7"/>
    </row>
    <row r="305" spans="1:14" ht="14.25" customHeight="1">
      <c r="A305" s="11">
        <v>304</v>
      </c>
      <c r="B305" s="11" t="s">
        <v>346</v>
      </c>
      <c r="C305" s="11">
        <v>2014</v>
      </c>
      <c r="D305" s="11">
        <f t="shared" si="0"/>
        <v>9</v>
      </c>
      <c r="E305" s="2" t="s">
        <v>48</v>
      </c>
      <c r="F305" s="2" t="s">
        <v>7</v>
      </c>
      <c r="G305" s="20">
        <v>11712414</v>
      </c>
      <c r="H305" s="17">
        <f t="shared" si="17"/>
        <v>0.10100000000000001</v>
      </c>
      <c r="I305" s="21">
        <f t="shared" si="18"/>
        <v>480000</v>
      </c>
      <c r="J305" s="21">
        <f t="shared" si="19"/>
        <v>1662953.814</v>
      </c>
      <c r="N305" s="7"/>
    </row>
    <row r="306" spans="1:14" ht="14.25" customHeight="1">
      <c r="A306" s="11">
        <v>305</v>
      </c>
      <c r="B306" s="11" t="s">
        <v>347</v>
      </c>
      <c r="C306" s="11">
        <v>2017</v>
      </c>
      <c r="D306" s="11">
        <f t="shared" si="0"/>
        <v>6</v>
      </c>
      <c r="E306" s="2" t="s">
        <v>48</v>
      </c>
      <c r="F306" s="2" t="s">
        <v>7</v>
      </c>
      <c r="G306" s="20">
        <v>19066838</v>
      </c>
      <c r="H306" s="17">
        <f t="shared" si="17"/>
        <v>0.10100000000000001</v>
      </c>
      <c r="I306" s="21">
        <f t="shared" si="18"/>
        <v>330000</v>
      </c>
      <c r="J306" s="21">
        <f t="shared" si="19"/>
        <v>2255750.6380000003</v>
      </c>
      <c r="N306" s="7"/>
    </row>
    <row r="307" spans="1:14" ht="14.25" customHeight="1">
      <c r="A307" s="11">
        <v>306</v>
      </c>
      <c r="B307" s="11" t="s">
        <v>348</v>
      </c>
      <c r="C307" s="11">
        <v>2018</v>
      </c>
      <c r="D307" s="11">
        <f t="shared" si="0"/>
        <v>5</v>
      </c>
      <c r="E307" s="2" t="s">
        <v>48</v>
      </c>
      <c r="F307" s="2" t="s">
        <v>6</v>
      </c>
      <c r="G307" s="20">
        <v>10777451</v>
      </c>
      <c r="H307" s="17">
        <f t="shared" si="17"/>
        <v>0.1</v>
      </c>
      <c r="I307" s="21">
        <f t="shared" si="18"/>
        <v>280000</v>
      </c>
      <c r="J307" s="21">
        <f t="shared" si="19"/>
        <v>1357745.1</v>
      </c>
      <c r="N307" s="7"/>
    </row>
    <row r="308" spans="1:14" ht="14.25" customHeight="1">
      <c r="A308" s="11">
        <v>307</v>
      </c>
      <c r="B308" s="11" t="s">
        <v>349</v>
      </c>
      <c r="C308" s="11">
        <v>2015</v>
      </c>
      <c r="D308" s="11">
        <f t="shared" si="0"/>
        <v>8</v>
      </c>
      <c r="E308" s="2" t="s">
        <v>48</v>
      </c>
      <c r="F308" s="2" t="s">
        <v>6</v>
      </c>
      <c r="G308" s="20">
        <v>8994510</v>
      </c>
      <c r="H308" s="17">
        <f t="shared" si="17"/>
        <v>0.05</v>
      </c>
      <c r="I308" s="21">
        <f t="shared" si="18"/>
        <v>430000</v>
      </c>
      <c r="J308" s="21">
        <f t="shared" si="19"/>
        <v>879725.5</v>
      </c>
      <c r="N308" s="7"/>
    </row>
    <row r="309" spans="1:14" ht="14.25" customHeight="1">
      <c r="A309" s="11">
        <v>308</v>
      </c>
      <c r="B309" s="11" t="s">
        <v>350</v>
      </c>
      <c r="C309" s="11">
        <v>2022</v>
      </c>
      <c r="D309" s="11">
        <f t="shared" si="0"/>
        <v>1</v>
      </c>
      <c r="E309" s="2" t="s">
        <v>48</v>
      </c>
      <c r="F309" s="2" t="s">
        <v>49</v>
      </c>
      <c r="G309" s="20">
        <v>16591253</v>
      </c>
      <c r="H309" s="17">
        <f t="shared" si="17"/>
        <v>0.10199999999999999</v>
      </c>
      <c r="I309" s="21">
        <f t="shared" si="18"/>
        <v>80000</v>
      </c>
      <c r="J309" s="21">
        <f t="shared" si="19"/>
        <v>1772307.8059999999</v>
      </c>
      <c r="N309" s="7"/>
    </row>
    <row r="310" spans="1:14" ht="14.25" customHeight="1">
      <c r="A310" s="11">
        <v>309</v>
      </c>
      <c r="B310" s="11" t="s">
        <v>351</v>
      </c>
      <c r="C310" s="11">
        <v>2017</v>
      </c>
      <c r="D310" s="11">
        <f t="shared" si="0"/>
        <v>6</v>
      </c>
      <c r="E310" s="2" t="s">
        <v>48</v>
      </c>
      <c r="F310" s="2" t="s">
        <v>6</v>
      </c>
      <c r="G310" s="20">
        <v>13157035</v>
      </c>
      <c r="H310" s="17">
        <f t="shared" si="17"/>
        <v>0.1</v>
      </c>
      <c r="I310" s="21">
        <f t="shared" si="18"/>
        <v>330000</v>
      </c>
      <c r="J310" s="21">
        <f t="shared" si="19"/>
        <v>1645703.5</v>
      </c>
      <c r="N310" s="7"/>
    </row>
    <row r="311" spans="1:14" ht="14.25" customHeight="1">
      <c r="A311" s="11">
        <v>310</v>
      </c>
      <c r="B311" s="11" t="s">
        <v>352</v>
      </c>
      <c r="C311" s="11">
        <v>2023</v>
      </c>
      <c r="D311" s="11">
        <f t="shared" si="0"/>
        <v>0</v>
      </c>
      <c r="E311" s="2" t="s">
        <v>48</v>
      </c>
      <c r="F311" s="2" t="s">
        <v>7</v>
      </c>
      <c r="G311" s="20">
        <v>14971353</v>
      </c>
      <c r="H311" s="17">
        <f t="shared" si="17"/>
        <v>0.10100000000000001</v>
      </c>
      <c r="I311" s="21">
        <f t="shared" si="18"/>
        <v>30000</v>
      </c>
      <c r="J311" s="21">
        <f t="shared" si="19"/>
        <v>1542106.6530000002</v>
      </c>
      <c r="N311" s="7"/>
    </row>
    <row r="312" spans="1:14" ht="14.25" customHeight="1">
      <c r="A312" s="11">
        <v>311</v>
      </c>
      <c r="B312" s="11" t="s">
        <v>353</v>
      </c>
      <c r="C312" s="11">
        <v>2019</v>
      </c>
      <c r="D312" s="11">
        <f t="shared" si="0"/>
        <v>4</v>
      </c>
      <c r="E312" s="2" t="s">
        <v>46</v>
      </c>
      <c r="F312" s="2" t="s">
        <v>7</v>
      </c>
      <c r="G312" s="20">
        <v>12743839</v>
      </c>
      <c r="H312" s="17">
        <f t="shared" si="17"/>
        <v>0.10100000000000001</v>
      </c>
      <c r="I312" s="21">
        <f t="shared" si="18"/>
        <v>240000</v>
      </c>
      <c r="J312" s="21">
        <f t="shared" si="19"/>
        <v>1527127.7390000001</v>
      </c>
      <c r="N312" s="7"/>
    </row>
    <row r="313" spans="1:14" ht="14.25" customHeight="1">
      <c r="A313" s="11">
        <v>312</v>
      </c>
      <c r="B313" s="11" t="s">
        <v>354</v>
      </c>
      <c r="C313" s="11">
        <v>2022</v>
      </c>
      <c r="D313" s="11">
        <f t="shared" si="0"/>
        <v>1</v>
      </c>
      <c r="E313" s="2" t="s">
        <v>48</v>
      </c>
      <c r="F313" s="2" t="s">
        <v>49</v>
      </c>
      <c r="G313" s="20">
        <v>7152564</v>
      </c>
      <c r="H313" s="17">
        <f t="shared" si="17"/>
        <v>5.1999999999999998E-2</v>
      </c>
      <c r="I313" s="21">
        <f t="shared" si="18"/>
        <v>80000</v>
      </c>
      <c r="J313" s="21">
        <f t="shared" si="19"/>
        <v>451933.32799999998</v>
      </c>
      <c r="N313" s="7"/>
    </row>
    <row r="314" spans="1:14" ht="14.25" customHeight="1">
      <c r="A314" s="11">
        <v>313</v>
      </c>
      <c r="B314" s="11" t="s">
        <v>355</v>
      </c>
      <c r="C314" s="11">
        <v>2013</v>
      </c>
      <c r="D314" s="11">
        <f t="shared" si="0"/>
        <v>10</v>
      </c>
      <c r="E314" s="2" t="s">
        <v>48</v>
      </c>
      <c r="F314" s="2" t="s">
        <v>6</v>
      </c>
      <c r="G314" s="20">
        <v>18622027</v>
      </c>
      <c r="H314" s="17">
        <f t="shared" si="17"/>
        <v>0.1</v>
      </c>
      <c r="I314" s="21">
        <f t="shared" si="18"/>
        <v>530000</v>
      </c>
      <c r="J314" s="21">
        <f t="shared" si="19"/>
        <v>2392202.7000000002</v>
      </c>
      <c r="N314" s="7"/>
    </row>
    <row r="315" spans="1:14" ht="14.25" customHeight="1">
      <c r="A315" s="11">
        <v>314</v>
      </c>
      <c r="B315" s="11" t="s">
        <v>356</v>
      </c>
      <c r="C315" s="11">
        <v>2015</v>
      </c>
      <c r="D315" s="11">
        <f t="shared" si="0"/>
        <v>8</v>
      </c>
      <c r="E315" s="2" t="s">
        <v>48</v>
      </c>
      <c r="F315" s="2" t="s">
        <v>6</v>
      </c>
      <c r="G315" s="20">
        <v>14015000</v>
      </c>
      <c r="H315" s="17">
        <f t="shared" si="17"/>
        <v>0.1</v>
      </c>
      <c r="I315" s="21">
        <f t="shared" si="18"/>
        <v>430000</v>
      </c>
      <c r="J315" s="21">
        <f t="shared" si="19"/>
        <v>1831500</v>
      </c>
      <c r="N315" s="7"/>
    </row>
    <row r="316" spans="1:14" ht="14.25" customHeight="1">
      <c r="A316" s="11">
        <v>315</v>
      </c>
      <c r="B316" s="11" t="s">
        <v>357</v>
      </c>
      <c r="C316" s="11">
        <v>2014</v>
      </c>
      <c r="D316" s="11">
        <f t="shared" si="0"/>
        <v>9</v>
      </c>
      <c r="E316" s="2" t="s">
        <v>48</v>
      </c>
      <c r="F316" s="2" t="s">
        <v>7</v>
      </c>
      <c r="G316" s="20">
        <v>16827559</v>
      </c>
      <c r="H316" s="17">
        <f t="shared" si="17"/>
        <v>0.10100000000000001</v>
      </c>
      <c r="I316" s="21">
        <f t="shared" si="18"/>
        <v>480000</v>
      </c>
      <c r="J316" s="21">
        <f t="shared" si="19"/>
        <v>2179583.4589999998</v>
      </c>
      <c r="N316" s="7"/>
    </row>
    <row r="317" spans="1:14" ht="14.25" customHeight="1">
      <c r="A317" s="11">
        <v>316</v>
      </c>
      <c r="B317" s="11" t="s">
        <v>358</v>
      </c>
      <c r="C317" s="11">
        <v>2017</v>
      </c>
      <c r="D317" s="11">
        <f t="shared" si="0"/>
        <v>6</v>
      </c>
      <c r="E317" s="2" t="s">
        <v>48</v>
      </c>
      <c r="F317" s="2" t="s">
        <v>49</v>
      </c>
      <c r="G317" s="20">
        <v>7229608</v>
      </c>
      <c r="H317" s="17">
        <f t="shared" si="17"/>
        <v>5.1999999999999998E-2</v>
      </c>
      <c r="I317" s="21">
        <f t="shared" si="18"/>
        <v>330000</v>
      </c>
      <c r="J317" s="21">
        <f t="shared" si="19"/>
        <v>705939.61599999992</v>
      </c>
      <c r="N317" s="7"/>
    </row>
    <row r="318" spans="1:14" ht="14.25" customHeight="1">
      <c r="A318" s="11">
        <v>317</v>
      </c>
      <c r="B318" s="11" t="s">
        <v>359</v>
      </c>
      <c r="C318" s="11">
        <v>2013</v>
      </c>
      <c r="D318" s="11">
        <f t="shared" si="0"/>
        <v>10</v>
      </c>
      <c r="E318" s="2" t="s">
        <v>48</v>
      </c>
      <c r="F318" s="2" t="s">
        <v>7</v>
      </c>
      <c r="G318" s="20">
        <v>2707440</v>
      </c>
      <c r="H318" s="17">
        <f t="shared" si="17"/>
        <v>1.6E-2</v>
      </c>
      <c r="I318" s="21">
        <f t="shared" si="18"/>
        <v>530000</v>
      </c>
      <c r="J318" s="21">
        <f t="shared" si="19"/>
        <v>573319.04</v>
      </c>
      <c r="N318" s="7"/>
    </row>
    <row r="319" spans="1:14" ht="14.25" customHeight="1">
      <c r="A319" s="11">
        <v>318</v>
      </c>
      <c r="B319" s="11" t="s">
        <v>360</v>
      </c>
      <c r="C319" s="11">
        <v>2017</v>
      </c>
      <c r="D319" s="11">
        <f t="shared" si="0"/>
        <v>6</v>
      </c>
      <c r="E319" s="2" t="s">
        <v>48</v>
      </c>
      <c r="F319" s="2" t="s">
        <v>7</v>
      </c>
      <c r="G319" s="20">
        <v>15572058</v>
      </c>
      <c r="H319" s="17">
        <f t="shared" si="17"/>
        <v>0.10100000000000001</v>
      </c>
      <c r="I319" s="21">
        <f t="shared" si="18"/>
        <v>330000</v>
      </c>
      <c r="J319" s="21">
        <f t="shared" si="19"/>
        <v>1902777.858</v>
      </c>
      <c r="N319" s="7"/>
    </row>
    <row r="320" spans="1:14" ht="14.25" customHeight="1">
      <c r="A320" s="11">
        <v>319</v>
      </c>
      <c r="B320" s="11" t="s">
        <v>361</v>
      </c>
      <c r="C320" s="11">
        <v>2017</v>
      </c>
      <c r="D320" s="11">
        <f t="shared" si="0"/>
        <v>6</v>
      </c>
      <c r="E320" s="2" t="s">
        <v>48</v>
      </c>
      <c r="F320" s="2" t="s">
        <v>7</v>
      </c>
      <c r="G320" s="20">
        <v>17874059</v>
      </c>
      <c r="H320" s="17">
        <f t="shared" si="17"/>
        <v>0.10100000000000001</v>
      </c>
      <c r="I320" s="21">
        <f t="shared" si="18"/>
        <v>330000</v>
      </c>
      <c r="J320" s="21">
        <f t="shared" si="19"/>
        <v>2135279.9589999998</v>
      </c>
      <c r="N320" s="7"/>
    </row>
    <row r="321" spans="1:14" ht="14.25" customHeight="1">
      <c r="A321" s="11">
        <v>320</v>
      </c>
      <c r="B321" s="11" t="s">
        <v>362</v>
      </c>
      <c r="C321" s="11">
        <v>2021</v>
      </c>
      <c r="D321" s="11">
        <f t="shared" si="0"/>
        <v>2</v>
      </c>
      <c r="E321" s="2" t="s">
        <v>48</v>
      </c>
      <c r="F321" s="2" t="s">
        <v>7</v>
      </c>
      <c r="G321" s="20">
        <v>10747423</v>
      </c>
      <c r="H321" s="17">
        <f t="shared" si="17"/>
        <v>0.10100000000000001</v>
      </c>
      <c r="I321" s="21">
        <f t="shared" si="18"/>
        <v>130000</v>
      </c>
      <c r="J321" s="21">
        <f t="shared" si="19"/>
        <v>1215489.723</v>
      </c>
      <c r="N321" s="7"/>
    </row>
    <row r="322" spans="1:14" ht="14.25" customHeight="1">
      <c r="A322" s="11">
        <v>321</v>
      </c>
      <c r="B322" s="11" t="s">
        <v>363</v>
      </c>
      <c r="C322" s="11">
        <v>2015</v>
      </c>
      <c r="D322" s="11">
        <f t="shared" si="0"/>
        <v>8</v>
      </c>
      <c r="E322" s="2" t="s">
        <v>48</v>
      </c>
      <c r="F322" s="2" t="s">
        <v>7</v>
      </c>
      <c r="G322" s="20">
        <v>3779361</v>
      </c>
      <c r="H322" s="17">
        <f t="shared" si="17"/>
        <v>1.6E-2</v>
      </c>
      <c r="I322" s="21">
        <f t="shared" si="18"/>
        <v>430000</v>
      </c>
      <c r="J322" s="21">
        <f t="shared" si="19"/>
        <v>490469.77600000001</v>
      </c>
      <c r="N322" s="7"/>
    </row>
    <row r="323" spans="1:14" ht="14.25" customHeight="1">
      <c r="A323" s="11">
        <v>322</v>
      </c>
      <c r="B323" s="11" t="s">
        <v>364</v>
      </c>
      <c r="C323" s="11">
        <v>2022</v>
      </c>
      <c r="D323" s="11">
        <f t="shared" si="0"/>
        <v>1</v>
      </c>
      <c r="E323" s="2" t="s">
        <v>48</v>
      </c>
      <c r="F323" s="2" t="s">
        <v>6</v>
      </c>
      <c r="G323" s="20">
        <v>16829917</v>
      </c>
      <c r="H323" s="17">
        <f t="shared" ref="H323:H381" si="20">+INDEX($O$6:$V$8,MATCH(F323,$N$6:$N$8,0),MATCH(G323,$O$5:$V$5,1))</f>
        <v>0.1</v>
      </c>
      <c r="I323" s="21">
        <f t="shared" ref="I323:I381" si="21">+INDEX($O$14:$Y$17,MATCH(E323,$N$14:$N$17,0),MATCH(D323,$O$13:$Y$13))</f>
        <v>80000</v>
      </c>
      <c r="J323" s="21">
        <f t="shared" ref="J323:J381" si="22">+(G323*H323)+I323</f>
        <v>1762991.7000000002</v>
      </c>
      <c r="N323" s="7"/>
    </row>
    <row r="324" spans="1:14" ht="14.25" customHeight="1">
      <c r="A324" s="11">
        <v>323</v>
      </c>
      <c r="B324" s="11" t="s">
        <v>365</v>
      </c>
      <c r="C324" s="11">
        <v>2018</v>
      </c>
      <c r="D324" s="11">
        <f t="shared" si="0"/>
        <v>5</v>
      </c>
      <c r="E324" s="2" t="s">
        <v>48</v>
      </c>
      <c r="F324" s="2" t="s">
        <v>7</v>
      </c>
      <c r="G324" s="20">
        <v>1252887</v>
      </c>
      <c r="H324" s="17">
        <f t="shared" si="20"/>
        <v>0</v>
      </c>
      <c r="I324" s="21">
        <f t="shared" si="21"/>
        <v>280000</v>
      </c>
      <c r="J324" s="21">
        <f t="shared" si="22"/>
        <v>280000</v>
      </c>
      <c r="N324" s="7"/>
    </row>
    <row r="325" spans="1:14" ht="14.25" customHeight="1">
      <c r="A325" s="11">
        <v>324</v>
      </c>
      <c r="B325" s="11" t="s">
        <v>366</v>
      </c>
      <c r="C325" s="11">
        <v>2013</v>
      </c>
      <c r="D325" s="11">
        <f t="shared" si="0"/>
        <v>10</v>
      </c>
      <c r="E325" s="2" t="s">
        <v>48</v>
      </c>
      <c r="F325" s="2" t="s">
        <v>7</v>
      </c>
      <c r="G325" s="20">
        <v>3815028</v>
      </c>
      <c r="H325" s="17">
        <f t="shared" si="20"/>
        <v>1.6E-2</v>
      </c>
      <c r="I325" s="21">
        <f t="shared" si="21"/>
        <v>530000</v>
      </c>
      <c r="J325" s="21">
        <f t="shared" si="22"/>
        <v>591040.44799999997</v>
      </c>
      <c r="N325" s="7"/>
    </row>
    <row r="326" spans="1:14" ht="14.25" customHeight="1">
      <c r="A326" s="11">
        <v>325</v>
      </c>
      <c r="B326" s="11" t="s">
        <v>367</v>
      </c>
      <c r="C326" s="11">
        <v>2016</v>
      </c>
      <c r="D326" s="11">
        <f t="shared" si="0"/>
        <v>7</v>
      </c>
      <c r="E326" s="2" t="s">
        <v>48</v>
      </c>
      <c r="F326" s="2" t="s">
        <v>49</v>
      </c>
      <c r="G326" s="20">
        <v>15300773</v>
      </c>
      <c r="H326" s="17">
        <f t="shared" si="20"/>
        <v>0.10199999999999999</v>
      </c>
      <c r="I326" s="21">
        <f t="shared" si="21"/>
        <v>380000</v>
      </c>
      <c r="J326" s="21">
        <f t="shared" si="22"/>
        <v>1940678.8459999999</v>
      </c>
      <c r="N326" s="7"/>
    </row>
    <row r="327" spans="1:14" ht="14.25" customHeight="1">
      <c r="A327" s="11">
        <v>326</v>
      </c>
      <c r="B327" s="11" t="s">
        <v>368</v>
      </c>
      <c r="C327" s="11">
        <v>2020</v>
      </c>
      <c r="D327" s="11">
        <f t="shared" si="0"/>
        <v>3</v>
      </c>
      <c r="E327" s="2" t="s">
        <v>48</v>
      </c>
      <c r="F327" s="2" t="s">
        <v>7</v>
      </c>
      <c r="G327" s="20">
        <v>15047025</v>
      </c>
      <c r="H327" s="17">
        <f t="shared" si="20"/>
        <v>0.10100000000000001</v>
      </c>
      <c r="I327" s="21">
        <f t="shared" si="21"/>
        <v>180000</v>
      </c>
      <c r="J327" s="21">
        <f t="shared" si="22"/>
        <v>1699749.5250000001</v>
      </c>
      <c r="N327" s="7"/>
    </row>
    <row r="328" spans="1:14" ht="14.25" customHeight="1">
      <c r="A328" s="11">
        <v>327</v>
      </c>
      <c r="B328" s="11" t="s">
        <v>369</v>
      </c>
      <c r="C328" s="11">
        <v>2020</v>
      </c>
      <c r="D328" s="11">
        <f t="shared" si="0"/>
        <v>3</v>
      </c>
      <c r="E328" s="2" t="s">
        <v>48</v>
      </c>
      <c r="F328" s="2" t="s">
        <v>6</v>
      </c>
      <c r="G328" s="20">
        <v>12600335</v>
      </c>
      <c r="H328" s="17">
        <f t="shared" si="20"/>
        <v>0.1</v>
      </c>
      <c r="I328" s="21">
        <f t="shared" si="21"/>
        <v>180000</v>
      </c>
      <c r="J328" s="21">
        <f t="shared" si="22"/>
        <v>1440033.5</v>
      </c>
      <c r="N328" s="7"/>
    </row>
    <row r="329" spans="1:14" ht="14.25" customHeight="1">
      <c r="A329" s="11">
        <v>328</v>
      </c>
      <c r="B329" s="11" t="s">
        <v>370</v>
      </c>
      <c r="C329" s="11">
        <v>2017</v>
      </c>
      <c r="D329" s="11">
        <f t="shared" si="0"/>
        <v>6</v>
      </c>
      <c r="E329" s="2" t="s">
        <v>48</v>
      </c>
      <c r="F329" s="2" t="s">
        <v>49</v>
      </c>
      <c r="G329" s="20">
        <v>19680818</v>
      </c>
      <c r="H329" s="17">
        <f t="shared" si="20"/>
        <v>0.10199999999999999</v>
      </c>
      <c r="I329" s="21">
        <f t="shared" si="21"/>
        <v>330000</v>
      </c>
      <c r="J329" s="21">
        <f t="shared" si="22"/>
        <v>2337443.4359999998</v>
      </c>
      <c r="N329" s="7"/>
    </row>
    <row r="330" spans="1:14" ht="14.25" customHeight="1">
      <c r="A330" s="11">
        <v>329</v>
      </c>
      <c r="B330" s="11" t="s">
        <v>371</v>
      </c>
      <c r="C330" s="11">
        <v>2015</v>
      </c>
      <c r="D330" s="11">
        <f t="shared" si="0"/>
        <v>8</v>
      </c>
      <c r="E330" s="2" t="s">
        <v>48</v>
      </c>
      <c r="F330" s="2" t="s">
        <v>7</v>
      </c>
      <c r="G330" s="20">
        <v>6844356</v>
      </c>
      <c r="H330" s="17">
        <f t="shared" si="20"/>
        <v>5.0999999999999997E-2</v>
      </c>
      <c r="I330" s="21">
        <f t="shared" si="21"/>
        <v>430000</v>
      </c>
      <c r="J330" s="21">
        <f t="shared" si="22"/>
        <v>779062.15599999996</v>
      </c>
      <c r="N330" s="7"/>
    </row>
    <row r="331" spans="1:14" ht="14.25" customHeight="1">
      <c r="A331" s="11">
        <v>330</v>
      </c>
      <c r="B331" s="11" t="s">
        <v>372</v>
      </c>
      <c r="C331" s="11">
        <v>2023</v>
      </c>
      <c r="D331" s="11">
        <f t="shared" si="0"/>
        <v>0</v>
      </c>
      <c r="E331" s="2" t="s">
        <v>46</v>
      </c>
      <c r="F331" s="2" t="s">
        <v>49</v>
      </c>
      <c r="G331" s="20">
        <v>13214966</v>
      </c>
      <c r="H331" s="17">
        <f t="shared" si="20"/>
        <v>0.10199999999999999</v>
      </c>
      <c r="I331" s="21">
        <f t="shared" si="21"/>
        <v>40000</v>
      </c>
      <c r="J331" s="21">
        <f t="shared" si="22"/>
        <v>1387926.5319999999</v>
      </c>
      <c r="N331" s="7"/>
    </row>
    <row r="332" spans="1:14" ht="14.25" customHeight="1">
      <c r="A332" s="11">
        <v>331</v>
      </c>
      <c r="B332" s="11" t="s">
        <v>373</v>
      </c>
      <c r="C332" s="11">
        <v>2014</v>
      </c>
      <c r="D332" s="11">
        <f t="shared" si="0"/>
        <v>9</v>
      </c>
      <c r="E332" s="2" t="s">
        <v>46</v>
      </c>
      <c r="F332" s="2" t="s">
        <v>6</v>
      </c>
      <c r="G332" s="20">
        <v>2956862</v>
      </c>
      <c r="H332" s="17">
        <f t="shared" si="20"/>
        <v>1.4999999999999999E-2</v>
      </c>
      <c r="I332" s="21">
        <f t="shared" si="21"/>
        <v>490000</v>
      </c>
      <c r="J332" s="21">
        <f t="shared" si="22"/>
        <v>534352.93000000005</v>
      </c>
      <c r="N332" s="7"/>
    </row>
    <row r="333" spans="1:14" ht="14.25" customHeight="1">
      <c r="A333" s="11">
        <v>332</v>
      </c>
      <c r="B333" s="11" t="s">
        <v>374</v>
      </c>
      <c r="C333" s="11">
        <v>2020</v>
      </c>
      <c r="D333" s="11">
        <f t="shared" si="0"/>
        <v>3</v>
      </c>
      <c r="E333" s="2" t="s">
        <v>46</v>
      </c>
      <c r="F333" s="2" t="s">
        <v>49</v>
      </c>
      <c r="G333" s="20">
        <v>16678829</v>
      </c>
      <c r="H333" s="17">
        <f t="shared" si="20"/>
        <v>0.10199999999999999</v>
      </c>
      <c r="I333" s="21">
        <f t="shared" si="21"/>
        <v>190000</v>
      </c>
      <c r="J333" s="21">
        <f t="shared" si="22"/>
        <v>1891240.558</v>
      </c>
      <c r="N333" s="7"/>
    </row>
    <row r="334" spans="1:14" ht="14.25" customHeight="1">
      <c r="A334" s="11">
        <v>333</v>
      </c>
      <c r="B334" s="11" t="s">
        <v>375</v>
      </c>
      <c r="C334" s="11">
        <v>2019</v>
      </c>
      <c r="D334" s="11">
        <f t="shared" si="0"/>
        <v>4</v>
      </c>
      <c r="E334" s="2" t="s">
        <v>58</v>
      </c>
      <c r="F334" s="2" t="s">
        <v>7</v>
      </c>
      <c r="G334" s="20">
        <v>2196053</v>
      </c>
      <c r="H334" s="17">
        <f t="shared" si="20"/>
        <v>1.6E-2</v>
      </c>
      <c r="I334" s="21">
        <f t="shared" si="21"/>
        <v>220000</v>
      </c>
      <c r="J334" s="21">
        <f t="shared" si="22"/>
        <v>255136.848</v>
      </c>
      <c r="N334" s="7"/>
    </row>
    <row r="335" spans="1:14" ht="14.25" customHeight="1">
      <c r="A335" s="11">
        <v>334</v>
      </c>
      <c r="B335" s="11" t="s">
        <v>376</v>
      </c>
      <c r="C335" s="11">
        <v>2021</v>
      </c>
      <c r="D335" s="11">
        <f t="shared" si="0"/>
        <v>2</v>
      </c>
      <c r="E335" s="2" t="s">
        <v>48</v>
      </c>
      <c r="F335" s="2" t="s">
        <v>6</v>
      </c>
      <c r="G335" s="20">
        <v>17086632</v>
      </c>
      <c r="H335" s="17">
        <f t="shared" si="20"/>
        <v>0.1</v>
      </c>
      <c r="I335" s="21">
        <f t="shared" si="21"/>
        <v>130000</v>
      </c>
      <c r="J335" s="21">
        <f t="shared" si="22"/>
        <v>1838663.2000000002</v>
      </c>
      <c r="N335" s="7"/>
    </row>
    <row r="336" spans="1:14" ht="14.25" customHeight="1">
      <c r="A336" s="11">
        <v>335</v>
      </c>
      <c r="B336" s="11" t="s">
        <v>377</v>
      </c>
      <c r="C336" s="11">
        <v>2015</v>
      </c>
      <c r="D336" s="11">
        <f t="shared" si="0"/>
        <v>8</v>
      </c>
      <c r="E336" s="2" t="s">
        <v>48</v>
      </c>
      <c r="F336" s="2" t="s">
        <v>6</v>
      </c>
      <c r="G336" s="20">
        <v>16720777</v>
      </c>
      <c r="H336" s="17">
        <f t="shared" si="20"/>
        <v>0.1</v>
      </c>
      <c r="I336" s="21">
        <f t="shared" si="21"/>
        <v>430000</v>
      </c>
      <c r="J336" s="21">
        <f t="shared" si="22"/>
        <v>2102077.7000000002</v>
      </c>
      <c r="N336" s="7"/>
    </row>
    <row r="337" spans="1:14" ht="14.25" customHeight="1">
      <c r="A337" s="11">
        <v>336</v>
      </c>
      <c r="B337" s="11" t="s">
        <v>378</v>
      </c>
      <c r="C337" s="11">
        <v>2015</v>
      </c>
      <c r="D337" s="11">
        <f t="shared" si="0"/>
        <v>8</v>
      </c>
      <c r="E337" s="2" t="s">
        <v>48</v>
      </c>
      <c r="F337" s="2" t="s">
        <v>7</v>
      </c>
      <c r="G337" s="20">
        <v>5076516</v>
      </c>
      <c r="H337" s="17">
        <f t="shared" si="20"/>
        <v>5.0999999999999997E-2</v>
      </c>
      <c r="I337" s="21">
        <f t="shared" si="21"/>
        <v>430000</v>
      </c>
      <c r="J337" s="21">
        <f t="shared" si="22"/>
        <v>688902.31599999999</v>
      </c>
      <c r="N337" s="7"/>
    </row>
    <row r="338" spans="1:14" ht="14.25" customHeight="1">
      <c r="A338" s="11">
        <v>337</v>
      </c>
      <c r="B338" s="11" t="s">
        <v>379</v>
      </c>
      <c r="C338" s="11">
        <v>2022</v>
      </c>
      <c r="D338" s="11">
        <f t="shared" si="0"/>
        <v>1</v>
      </c>
      <c r="E338" s="2" t="s">
        <v>48</v>
      </c>
      <c r="F338" s="2" t="s">
        <v>7</v>
      </c>
      <c r="G338" s="20">
        <v>8819320</v>
      </c>
      <c r="H338" s="17">
        <f t="shared" si="20"/>
        <v>5.0999999999999997E-2</v>
      </c>
      <c r="I338" s="21">
        <f t="shared" si="21"/>
        <v>80000</v>
      </c>
      <c r="J338" s="21">
        <f t="shared" si="22"/>
        <v>529785.31999999995</v>
      </c>
      <c r="N338" s="7"/>
    </row>
    <row r="339" spans="1:14" ht="14.25" customHeight="1">
      <c r="A339" s="11">
        <v>338</v>
      </c>
      <c r="B339" s="11" t="s">
        <v>380</v>
      </c>
      <c r="C339" s="11">
        <v>2017</v>
      </c>
      <c r="D339" s="11">
        <f t="shared" si="0"/>
        <v>6</v>
      </c>
      <c r="E339" s="2" t="s">
        <v>48</v>
      </c>
      <c r="F339" s="2" t="s">
        <v>6</v>
      </c>
      <c r="G339" s="20">
        <v>5887959</v>
      </c>
      <c r="H339" s="17">
        <f t="shared" si="20"/>
        <v>0.05</v>
      </c>
      <c r="I339" s="21">
        <f t="shared" si="21"/>
        <v>330000</v>
      </c>
      <c r="J339" s="21">
        <f t="shared" si="22"/>
        <v>624397.94999999995</v>
      </c>
      <c r="N339" s="7"/>
    </row>
    <row r="340" spans="1:14" ht="14.25" customHeight="1">
      <c r="A340" s="11">
        <v>339</v>
      </c>
      <c r="B340" s="11" t="s">
        <v>381</v>
      </c>
      <c r="C340" s="11">
        <v>2020</v>
      </c>
      <c r="D340" s="11">
        <f t="shared" si="0"/>
        <v>3</v>
      </c>
      <c r="E340" s="2" t="s">
        <v>48</v>
      </c>
      <c r="F340" s="2" t="s">
        <v>49</v>
      </c>
      <c r="G340" s="20">
        <v>14661023</v>
      </c>
      <c r="H340" s="17">
        <f t="shared" si="20"/>
        <v>0.10199999999999999</v>
      </c>
      <c r="I340" s="21">
        <f t="shared" si="21"/>
        <v>180000</v>
      </c>
      <c r="J340" s="21">
        <f t="shared" si="22"/>
        <v>1675424.3459999999</v>
      </c>
      <c r="N340" s="7"/>
    </row>
    <row r="341" spans="1:14" ht="14.25" customHeight="1">
      <c r="A341" s="11">
        <v>340</v>
      </c>
      <c r="B341" s="11" t="s">
        <v>382</v>
      </c>
      <c r="C341" s="11">
        <v>2019</v>
      </c>
      <c r="D341" s="11">
        <f t="shared" si="0"/>
        <v>4</v>
      </c>
      <c r="E341" s="2" t="s">
        <v>48</v>
      </c>
      <c r="F341" s="2" t="s">
        <v>49</v>
      </c>
      <c r="G341" s="20">
        <v>12813228</v>
      </c>
      <c r="H341" s="17">
        <f t="shared" si="20"/>
        <v>0.10199999999999999</v>
      </c>
      <c r="I341" s="21">
        <f t="shared" si="21"/>
        <v>230000</v>
      </c>
      <c r="J341" s="21">
        <f t="shared" si="22"/>
        <v>1536949.2559999998</v>
      </c>
      <c r="N341" s="7"/>
    </row>
    <row r="342" spans="1:14" ht="14.25" customHeight="1">
      <c r="A342" s="11">
        <v>341</v>
      </c>
      <c r="B342" s="11" t="s">
        <v>63</v>
      </c>
      <c r="C342" s="11">
        <v>2017</v>
      </c>
      <c r="D342" s="11">
        <f t="shared" si="0"/>
        <v>6</v>
      </c>
      <c r="E342" s="2" t="s">
        <v>48</v>
      </c>
      <c r="F342" s="2" t="s">
        <v>7</v>
      </c>
      <c r="G342" s="20">
        <v>4858252</v>
      </c>
      <c r="H342" s="17">
        <f t="shared" si="20"/>
        <v>1.6E-2</v>
      </c>
      <c r="I342" s="21">
        <f t="shared" si="21"/>
        <v>330000</v>
      </c>
      <c r="J342" s="21">
        <f t="shared" si="22"/>
        <v>407732.03200000001</v>
      </c>
      <c r="N342" s="7"/>
    </row>
    <row r="343" spans="1:14" ht="14.25" customHeight="1">
      <c r="A343" s="11">
        <v>342</v>
      </c>
      <c r="B343" s="11" t="s">
        <v>383</v>
      </c>
      <c r="C343" s="11">
        <v>2014</v>
      </c>
      <c r="D343" s="11">
        <f t="shared" si="0"/>
        <v>9</v>
      </c>
      <c r="E343" s="2" t="s">
        <v>48</v>
      </c>
      <c r="F343" s="2" t="s">
        <v>7</v>
      </c>
      <c r="G343" s="20">
        <v>13137009</v>
      </c>
      <c r="H343" s="17">
        <f t="shared" si="20"/>
        <v>0.10100000000000001</v>
      </c>
      <c r="I343" s="21">
        <f t="shared" si="21"/>
        <v>480000</v>
      </c>
      <c r="J343" s="21">
        <f t="shared" si="22"/>
        <v>1806837.909</v>
      </c>
      <c r="N343" s="7"/>
    </row>
    <row r="344" spans="1:14" ht="14.25" customHeight="1">
      <c r="A344" s="11">
        <v>343</v>
      </c>
      <c r="B344" s="11" t="s">
        <v>384</v>
      </c>
      <c r="C344" s="11">
        <v>2015</v>
      </c>
      <c r="D344" s="11">
        <f t="shared" si="0"/>
        <v>8</v>
      </c>
      <c r="E344" s="2" t="s">
        <v>48</v>
      </c>
      <c r="F344" s="2" t="s">
        <v>7</v>
      </c>
      <c r="G344" s="20">
        <v>14810844</v>
      </c>
      <c r="H344" s="17">
        <f t="shared" si="20"/>
        <v>0.10100000000000001</v>
      </c>
      <c r="I344" s="21">
        <f t="shared" si="21"/>
        <v>430000</v>
      </c>
      <c r="J344" s="21">
        <f t="shared" si="22"/>
        <v>1925895.2440000002</v>
      </c>
      <c r="N344" s="7"/>
    </row>
    <row r="345" spans="1:14" ht="14.25" customHeight="1">
      <c r="A345" s="11">
        <v>344</v>
      </c>
      <c r="B345" s="11" t="s">
        <v>385</v>
      </c>
      <c r="C345" s="11">
        <v>2021</v>
      </c>
      <c r="D345" s="11">
        <f t="shared" si="0"/>
        <v>2</v>
      </c>
      <c r="E345" s="2" t="s">
        <v>48</v>
      </c>
      <c r="F345" s="2" t="s">
        <v>7</v>
      </c>
      <c r="G345" s="20">
        <v>18080464</v>
      </c>
      <c r="H345" s="17">
        <f t="shared" si="20"/>
        <v>0.10100000000000001</v>
      </c>
      <c r="I345" s="21">
        <f t="shared" si="21"/>
        <v>130000</v>
      </c>
      <c r="J345" s="21">
        <f t="shared" si="22"/>
        <v>1956126.8640000001</v>
      </c>
      <c r="N345" s="7"/>
    </row>
    <row r="346" spans="1:14" ht="14.25" customHeight="1">
      <c r="A346" s="11">
        <v>345</v>
      </c>
      <c r="B346" s="11" t="s">
        <v>386</v>
      </c>
      <c r="C346" s="11">
        <v>2015</v>
      </c>
      <c r="D346" s="11">
        <f t="shared" si="0"/>
        <v>8</v>
      </c>
      <c r="E346" s="2" t="s">
        <v>48</v>
      </c>
      <c r="F346" s="2" t="s">
        <v>6</v>
      </c>
      <c r="G346" s="20">
        <v>9955851</v>
      </c>
      <c r="H346" s="17">
        <f t="shared" si="20"/>
        <v>0.05</v>
      </c>
      <c r="I346" s="21">
        <f t="shared" si="21"/>
        <v>430000</v>
      </c>
      <c r="J346" s="21">
        <f t="shared" si="22"/>
        <v>927792.55</v>
      </c>
      <c r="N346" s="7"/>
    </row>
    <row r="347" spans="1:14" ht="14.25" customHeight="1">
      <c r="A347" s="11">
        <v>346</v>
      </c>
      <c r="B347" s="11" t="s">
        <v>387</v>
      </c>
      <c r="C347" s="11">
        <v>2017</v>
      </c>
      <c r="D347" s="11">
        <f t="shared" si="0"/>
        <v>6</v>
      </c>
      <c r="E347" s="2" t="s">
        <v>48</v>
      </c>
      <c r="F347" s="2" t="s">
        <v>7</v>
      </c>
      <c r="G347" s="20">
        <v>8246442</v>
      </c>
      <c r="H347" s="17">
        <f t="shared" si="20"/>
        <v>5.0999999999999997E-2</v>
      </c>
      <c r="I347" s="21">
        <f t="shared" si="21"/>
        <v>330000</v>
      </c>
      <c r="J347" s="21">
        <f t="shared" si="22"/>
        <v>750568.5419999999</v>
      </c>
      <c r="N347" s="7"/>
    </row>
    <row r="348" spans="1:14" ht="14.25" customHeight="1">
      <c r="A348" s="11">
        <v>347</v>
      </c>
      <c r="B348" s="11" t="s">
        <v>312</v>
      </c>
      <c r="C348" s="11">
        <v>2015</v>
      </c>
      <c r="D348" s="11">
        <f t="shared" si="0"/>
        <v>8</v>
      </c>
      <c r="E348" s="2" t="s">
        <v>48</v>
      </c>
      <c r="F348" s="2" t="s">
        <v>6</v>
      </c>
      <c r="G348" s="20">
        <v>5489784</v>
      </c>
      <c r="H348" s="17">
        <f t="shared" si="20"/>
        <v>0.05</v>
      </c>
      <c r="I348" s="21">
        <f t="shared" si="21"/>
        <v>430000</v>
      </c>
      <c r="J348" s="21">
        <f t="shared" si="22"/>
        <v>704489.2</v>
      </c>
      <c r="N348" s="7"/>
    </row>
    <row r="349" spans="1:14" ht="14.25" customHeight="1">
      <c r="A349" s="11">
        <v>348</v>
      </c>
      <c r="B349" s="11" t="s">
        <v>388</v>
      </c>
      <c r="C349" s="11">
        <v>2017</v>
      </c>
      <c r="D349" s="11">
        <f t="shared" si="0"/>
        <v>6</v>
      </c>
      <c r="E349" s="2" t="s">
        <v>48</v>
      </c>
      <c r="F349" s="2" t="s">
        <v>7</v>
      </c>
      <c r="G349" s="20">
        <v>19285392</v>
      </c>
      <c r="H349" s="17">
        <f t="shared" si="20"/>
        <v>0.10100000000000001</v>
      </c>
      <c r="I349" s="21">
        <f t="shared" si="21"/>
        <v>330000</v>
      </c>
      <c r="J349" s="21">
        <f t="shared" si="22"/>
        <v>2277824.5920000002</v>
      </c>
      <c r="N349" s="7"/>
    </row>
    <row r="350" spans="1:14" ht="14.25" customHeight="1">
      <c r="A350" s="11">
        <v>349</v>
      </c>
      <c r="B350" s="11" t="s">
        <v>389</v>
      </c>
      <c r="C350" s="11">
        <v>2013</v>
      </c>
      <c r="D350" s="11">
        <f t="shared" si="0"/>
        <v>10</v>
      </c>
      <c r="E350" s="2" t="s">
        <v>48</v>
      </c>
      <c r="F350" s="2" t="s">
        <v>6</v>
      </c>
      <c r="G350" s="20">
        <v>18978699</v>
      </c>
      <c r="H350" s="17">
        <f t="shared" si="20"/>
        <v>0.1</v>
      </c>
      <c r="I350" s="21">
        <f t="shared" si="21"/>
        <v>530000</v>
      </c>
      <c r="J350" s="21">
        <f t="shared" si="22"/>
        <v>2427869.9000000004</v>
      </c>
      <c r="N350" s="7"/>
    </row>
    <row r="351" spans="1:14" ht="14.25" customHeight="1">
      <c r="A351" s="11">
        <v>350</v>
      </c>
      <c r="B351" s="11" t="s">
        <v>390</v>
      </c>
      <c r="C351" s="11">
        <v>2017</v>
      </c>
      <c r="D351" s="11">
        <f t="shared" si="0"/>
        <v>6</v>
      </c>
      <c r="E351" s="2" t="s">
        <v>48</v>
      </c>
      <c r="F351" s="2" t="s">
        <v>7</v>
      </c>
      <c r="G351" s="20">
        <v>10571934</v>
      </c>
      <c r="H351" s="17">
        <f t="shared" si="20"/>
        <v>0.10100000000000001</v>
      </c>
      <c r="I351" s="21">
        <f t="shared" si="21"/>
        <v>330000</v>
      </c>
      <c r="J351" s="21">
        <f t="shared" si="22"/>
        <v>1397765.334</v>
      </c>
      <c r="N351" s="7"/>
    </row>
    <row r="352" spans="1:14" ht="14.25" customHeight="1">
      <c r="A352" s="11">
        <v>351</v>
      </c>
      <c r="B352" s="11" t="s">
        <v>391</v>
      </c>
      <c r="C352" s="11">
        <v>2019</v>
      </c>
      <c r="D352" s="11">
        <f t="shared" si="0"/>
        <v>4</v>
      </c>
      <c r="E352" s="2" t="s">
        <v>48</v>
      </c>
      <c r="F352" s="2" t="s">
        <v>7</v>
      </c>
      <c r="G352" s="20">
        <v>19973784</v>
      </c>
      <c r="H352" s="17">
        <f t="shared" si="20"/>
        <v>0.10100000000000001</v>
      </c>
      <c r="I352" s="21">
        <f t="shared" si="21"/>
        <v>230000</v>
      </c>
      <c r="J352" s="21">
        <f t="shared" si="22"/>
        <v>2247352.1840000004</v>
      </c>
      <c r="N352" s="7"/>
    </row>
    <row r="353" spans="1:14" ht="14.25" customHeight="1">
      <c r="A353" s="11">
        <v>352</v>
      </c>
      <c r="B353" s="11" t="s">
        <v>392</v>
      </c>
      <c r="C353" s="11">
        <v>2015</v>
      </c>
      <c r="D353" s="11">
        <f t="shared" si="0"/>
        <v>8</v>
      </c>
      <c r="E353" s="2" t="s">
        <v>48</v>
      </c>
      <c r="F353" s="2" t="s">
        <v>7</v>
      </c>
      <c r="G353" s="20">
        <v>5502181</v>
      </c>
      <c r="H353" s="17">
        <f t="shared" si="20"/>
        <v>5.0999999999999997E-2</v>
      </c>
      <c r="I353" s="21">
        <f t="shared" si="21"/>
        <v>430000</v>
      </c>
      <c r="J353" s="21">
        <f t="shared" si="22"/>
        <v>710611.23099999991</v>
      </c>
      <c r="N353" s="7"/>
    </row>
    <row r="354" spans="1:14" ht="14.25" customHeight="1">
      <c r="A354" s="11">
        <v>353</v>
      </c>
      <c r="B354" s="11" t="s">
        <v>393</v>
      </c>
      <c r="C354" s="11">
        <v>2020</v>
      </c>
      <c r="D354" s="11">
        <f t="shared" si="0"/>
        <v>3</v>
      </c>
      <c r="E354" s="2" t="s">
        <v>47</v>
      </c>
      <c r="F354" s="2" t="s">
        <v>6</v>
      </c>
      <c r="G354" s="20">
        <v>10218491</v>
      </c>
      <c r="H354" s="17">
        <f t="shared" si="20"/>
        <v>0.1</v>
      </c>
      <c r="I354" s="21">
        <f t="shared" si="21"/>
        <v>200000</v>
      </c>
      <c r="J354" s="21">
        <f t="shared" si="22"/>
        <v>1221849.1000000001</v>
      </c>
      <c r="N354" s="7"/>
    </row>
    <row r="355" spans="1:14" ht="14.25" customHeight="1">
      <c r="A355" s="11">
        <v>354</v>
      </c>
      <c r="B355" s="11" t="s">
        <v>394</v>
      </c>
      <c r="C355" s="11">
        <v>2016</v>
      </c>
      <c r="D355" s="11">
        <f t="shared" si="0"/>
        <v>7</v>
      </c>
      <c r="E355" s="2" t="s">
        <v>47</v>
      </c>
      <c r="F355" s="2" t="s">
        <v>7</v>
      </c>
      <c r="G355" s="20">
        <v>19072056</v>
      </c>
      <c r="H355" s="17">
        <f t="shared" si="20"/>
        <v>0.10100000000000001</v>
      </c>
      <c r="I355" s="21">
        <f t="shared" si="21"/>
        <v>400000</v>
      </c>
      <c r="J355" s="21">
        <f t="shared" si="22"/>
        <v>2326277.6560000004</v>
      </c>
      <c r="N355" s="7"/>
    </row>
    <row r="356" spans="1:14" ht="14.25" customHeight="1">
      <c r="A356" s="11">
        <v>355</v>
      </c>
      <c r="B356" s="11" t="s">
        <v>395</v>
      </c>
      <c r="C356" s="11">
        <v>2023</v>
      </c>
      <c r="D356" s="11">
        <f t="shared" si="0"/>
        <v>0</v>
      </c>
      <c r="E356" s="2" t="s">
        <v>46</v>
      </c>
      <c r="F356" s="2" t="s">
        <v>7</v>
      </c>
      <c r="G356" s="20">
        <v>8573751</v>
      </c>
      <c r="H356" s="17">
        <f t="shared" si="20"/>
        <v>5.0999999999999997E-2</v>
      </c>
      <c r="I356" s="21">
        <f t="shared" si="21"/>
        <v>40000</v>
      </c>
      <c r="J356" s="21">
        <f t="shared" si="22"/>
        <v>477261.30099999998</v>
      </c>
      <c r="N356" s="7"/>
    </row>
    <row r="357" spans="1:14" ht="14.25" customHeight="1">
      <c r="A357" s="11">
        <v>356</v>
      </c>
      <c r="B357" s="11" t="s">
        <v>396</v>
      </c>
      <c r="C357" s="11">
        <v>2022</v>
      </c>
      <c r="D357" s="11">
        <f t="shared" si="0"/>
        <v>1</v>
      </c>
      <c r="E357" s="2" t="s">
        <v>46</v>
      </c>
      <c r="F357" s="2" t="s">
        <v>49</v>
      </c>
      <c r="G357" s="20">
        <v>18328549</v>
      </c>
      <c r="H357" s="17">
        <f t="shared" si="20"/>
        <v>0.10199999999999999</v>
      </c>
      <c r="I357" s="21">
        <f t="shared" si="21"/>
        <v>90000</v>
      </c>
      <c r="J357" s="21">
        <f t="shared" si="22"/>
        <v>1959511.9979999999</v>
      </c>
      <c r="N357" s="7"/>
    </row>
    <row r="358" spans="1:14" ht="14.25" customHeight="1">
      <c r="A358" s="11">
        <v>357</v>
      </c>
      <c r="B358" s="11" t="s">
        <v>397</v>
      </c>
      <c r="C358" s="11">
        <v>2014</v>
      </c>
      <c r="D358" s="11">
        <f t="shared" si="0"/>
        <v>9</v>
      </c>
      <c r="E358" s="2" t="s">
        <v>47</v>
      </c>
      <c r="F358" s="2" t="s">
        <v>7</v>
      </c>
      <c r="G358" s="20">
        <v>4150374</v>
      </c>
      <c r="H358" s="17">
        <f t="shared" si="20"/>
        <v>1.6E-2</v>
      </c>
      <c r="I358" s="21">
        <f t="shared" si="21"/>
        <v>500000</v>
      </c>
      <c r="J358" s="21">
        <f t="shared" si="22"/>
        <v>566405.98399999994</v>
      </c>
      <c r="N358" s="7"/>
    </row>
    <row r="359" spans="1:14" ht="14.25" customHeight="1">
      <c r="A359" s="11">
        <v>358</v>
      </c>
      <c r="B359" s="11" t="s">
        <v>398</v>
      </c>
      <c r="C359" s="11">
        <v>2018</v>
      </c>
      <c r="D359" s="11">
        <f t="shared" si="0"/>
        <v>5</v>
      </c>
      <c r="E359" s="2" t="s">
        <v>48</v>
      </c>
      <c r="F359" s="2" t="s">
        <v>7</v>
      </c>
      <c r="G359" s="20">
        <v>5969653</v>
      </c>
      <c r="H359" s="17">
        <f t="shared" si="20"/>
        <v>5.0999999999999997E-2</v>
      </c>
      <c r="I359" s="21">
        <f t="shared" si="21"/>
        <v>280000</v>
      </c>
      <c r="J359" s="21">
        <f t="shared" si="22"/>
        <v>584452.30299999996</v>
      </c>
      <c r="N359" s="7"/>
    </row>
    <row r="360" spans="1:14" ht="14.25" customHeight="1">
      <c r="A360" s="11">
        <v>359</v>
      </c>
      <c r="B360" s="11" t="s">
        <v>399</v>
      </c>
      <c r="C360" s="11">
        <v>2021</v>
      </c>
      <c r="D360" s="11">
        <f t="shared" si="0"/>
        <v>2</v>
      </c>
      <c r="E360" s="2" t="s">
        <v>48</v>
      </c>
      <c r="F360" s="2" t="s">
        <v>6</v>
      </c>
      <c r="G360" s="20">
        <v>6035865</v>
      </c>
      <c r="H360" s="17">
        <f t="shared" si="20"/>
        <v>0.05</v>
      </c>
      <c r="I360" s="21">
        <f t="shared" si="21"/>
        <v>130000</v>
      </c>
      <c r="J360" s="21">
        <f t="shared" si="22"/>
        <v>431793.25</v>
      </c>
      <c r="N360" s="7"/>
    </row>
    <row r="361" spans="1:14" ht="14.25" customHeight="1">
      <c r="A361" s="11">
        <v>360</v>
      </c>
      <c r="B361" s="11" t="s">
        <v>400</v>
      </c>
      <c r="C361" s="11">
        <v>2018</v>
      </c>
      <c r="D361" s="11">
        <f t="shared" si="0"/>
        <v>5</v>
      </c>
      <c r="E361" s="2" t="s">
        <v>48</v>
      </c>
      <c r="F361" s="2" t="s">
        <v>6</v>
      </c>
      <c r="G361" s="20">
        <v>1860643</v>
      </c>
      <c r="H361" s="17">
        <f t="shared" si="20"/>
        <v>0</v>
      </c>
      <c r="I361" s="21">
        <f t="shared" si="21"/>
        <v>280000</v>
      </c>
      <c r="J361" s="21">
        <f t="shared" si="22"/>
        <v>280000</v>
      </c>
      <c r="N361" s="7"/>
    </row>
    <row r="362" spans="1:14" ht="14.25" customHeight="1">
      <c r="A362" s="11">
        <v>361</v>
      </c>
      <c r="B362" s="11" t="s">
        <v>401</v>
      </c>
      <c r="C362" s="11">
        <v>2021</v>
      </c>
      <c r="D362" s="11">
        <f t="shared" si="0"/>
        <v>2</v>
      </c>
      <c r="E362" s="2" t="s">
        <v>48</v>
      </c>
      <c r="F362" s="2" t="s">
        <v>6</v>
      </c>
      <c r="G362" s="20">
        <v>17831101</v>
      </c>
      <c r="H362" s="17">
        <f t="shared" si="20"/>
        <v>0.1</v>
      </c>
      <c r="I362" s="21">
        <f t="shared" si="21"/>
        <v>130000</v>
      </c>
      <c r="J362" s="21">
        <f t="shared" si="22"/>
        <v>1913110.1</v>
      </c>
      <c r="N362" s="7"/>
    </row>
    <row r="363" spans="1:14" ht="14.25" customHeight="1">
      <c r="A363" s="11">
        <v>362</v>
      </c>
      <c r="B363" s="11" t="s">
        <v>402</v>
      </c>
      <c r="C363" s="11">
        <v>2016</v>
      </c>
      <c r="D363" s="11">
        <f t="shared" si="0"/>
        <v>7</v>
      </c>
      <c r="E363" s="2" t="s">
        <v>48</v>
      </c>
      <c r="F363" s="2" t="s">
        <v>49</v>
      </c>
      <c r="G363" s="20">
        <v>9857449</v>
      </c>
      <c r="H363" s="17">
        <f t="shared" si="20"/>
        <v>5.1999999999999998E-2</v>
      </c>
      <c r="I363" s="21">
        <f t="shared" si="21"/>
        <v>380000</v>
      </c>
      <c r="J363" s="21">
        <f t="shared" si="22"/>
        <v>892587.348</v>
      </c>
      <c r="N363" s="7"/>
    </row>
    <row r="364" spans="1:14" ht="14.25" customHeight="1">
      <c r="A364" s="11">
        <v>363</v>
      </c>
      <c r="B364" s="11" t="s">
        <v>403</v>
      </c>
      <c r="C364" s="11">
        <v>2015</v>
      </c>
      <c r="D364" s="11">
        <f t="shared" si="0"/>
        <v>8</v>
      </c>
      <c r="E364" s="2" t="s">
        <v>48</v>
      </c>
      <c r="F364" s="2" t="s">
        <v>7</v>
      </c>
      <c r="G364" s="20">
        <v>17551629</v>
      </c>
      <c r="H364" s="17">
        <f t="shared" si="20"/>
        <v>0.10100000000000001</v>
      </c>
      <c r="I364" s="21">
        <f t="shared" si="21"/>
        <v>430000</v>
      </c>
      <c r="J364" s="21">
        <f t="shared" si="22"/>
        <v>2202714.5290000001</v>
      </c>
      <c r="N364" s="7"/>
    </row>
    <row r="365" spans="1:14" ht="14.25" customHeight="1">
      <c r="A365" s="11">
        <v>364</v>
      </c>
      <c r="B365" s="11" t="s">
        <v>404</v>
      </c>
      <c r="C365" s="11">
        <v>2023</v>
      </c>
      <c r="D365" s="11">
        <f t="shared" si="0"/>
        <v>0</v>
      </c>
      <c r="E365" s="2" t="s">
        <v>48</v>
      </c>
      <c r="F365" s="2" t="s">
        <v>7</v>
      </c>
      <c r="G365" s="20">
        <v>14890864</v>
      </c>
      <c r="H365" s="17">
        <f t="shared" si="20"/>
        <v>0.10100000000000001</v>
      </c>
      <c r="I365" s="21">
        <f t="shared" si="21"/>
        <v>30000</v>
      </c>
      <c r="J365" s="21">
        <f t="shared" si="22"/>
        <v>1533977.2640000002</v>
      </c>
      <c r="N365" s="7"/>
    </row>
    <row r="366" spans="1:14" ht="14.25" customHeight="1">
      <c r="A366" s="11">
        <v>365</v>
      </c>
      <c r="B366" s="11" t="s">
        <v>405</v>
      </c>
      <c r="C366" s="11">
        <v>2022</v>
      </c>
      <c r="D366" s="11">
        <f t="shared" si="0"/>
        <v>1</v>
      </c>
      <c r="E366" s="2" t="s">
        <v>48</v>
      </c>
      <c r="F366" s="2" t="s">
        <v>7</v>
      </c>
      <c r="G366" s="20">
        <v>4171982</v>
      </c>
      <c r="H366" s="17">
        <f t="shared" si="20"/>
        <v>1.6E-2</v>
      </c>
      <c r="I366" s="21">
        <f t="shared" si="21"/>
        <v>80000</v>
      </c>
      <c r="J366" s="21">
        <f t="shared" si="22"/>
        <v>146751.712</v>
      </c>
      <c r="N366" s="7"/>
    </row>
    <row r="367" spans="1:14" ht="14.25" customHeight="1">
      <c r="A367" s="11">
        <v>366</v>
      </c>
      <c r="B367" s="11" t="s">
        <v>406</v>
      </c>
      <c r="C367" s="11">
        <v>2023</v>
      </c>
      <c r="D367" s="11">
        <f t="shared" si="0"/>
        <v>0</v>
      </c>
      <c r="E367" s="2" t="s">
        <v>58</v>
      </c>
      <c r="F367" s="2" t="s">
        <v>7</v>
      </c>
      <c r="G367" s="20">
        <v>18337272</v>
      </c>
      <c r="H367" s="17">
        <f t="shared" si="20"/>
        <v>0.10100000000000001</v>
      </c>
      <c r="I367" s="21">
        <f t="shared" si="21"/>
        <v>20000</v>
      </c>
      <c r="J367" s="21">
        <f t="shared" si="22"/>
        <v>1872064.4720000001</v>
      </c>
      <c r="N367" s="7"/>
    </row>
    <row r="368" spans="1:14" ht="14.25" customHeight="1">
      <c r="A368" s="11">
        <v>367</v>
      </c>
      <c r="B368" s="11" t="s">
        <v>407</v>
      </c>
      <c r="C368" s="11">
        <v>2018</v>
      </c>
      <c r="D368" s="11">
        <f t="shared" si="0"/>
        <v>5</v>
      </c>
      <c r="E368" s="2" t="s">
        <v>58</v>
      </c>
      <c r="F368" s="2" t="s">
        <v>7</v>
      </c>
      <c r="G368" s="20">
        <v>8889419</v>
      </c>
      <c r="H368" s="17">
        <f t="shared" si="20"/>
        <v>5.0999999999999997E-2</v>
      </c>
      <c r="I368" s="21">
        <f t="shared" si="21"/>
        <v>270000</v>
      </c>
      <c r="J368" s="21">
        <f t="shared" si="22"/>
        <v>723360.36899999995</v>
      </c>
      <c r="N368" s="7"/>
    </row>
    <row r="369" spans="1:14" ht="14.25" customHeight="1">
      <c r="A369" s="11">
        <v>368</v>
      </c>
      <c r="B369" s="11" t="s">
        <v>408</v>
      </c>
      <c r="C369" s="11">
        <v>2020</v>
      </c>
      <c r="D369" s="11">
        <f t="shared" si="0"/>
        <v>3</v>
      </c>
      <c r="E369" s="2" t="s">
        <v>48</v>
      </c>
      <c r="F369" s="2" t="s">
        <v>7</v>
      </c>
      <c r="G369" s="20">
        <v>17745796</v>
      </c>
      <c r="H369" s="17">
        <f t="shared" si="20"/>
        <v>0.10100000000000001</v>
      </c>
      <c r="I369" s="21">
        <f t="shared" si="21"/>
        <v>180000</v>
      </c>
      <c r="J369" s="21">
        <f t="shared" si="22"/>
        <v>1972325.3960000002</v>
      </c>
      <c r="N369" s="7"/>
    </row>
    <row r="370" spans="1:14" ht="14.25" customHeight="1">
      <c r="A370" s="11">
        <v>369</v>
      </c>
      <c r="B370" s="11" t="s">
        <v>409</v>
      </c>
      <c r="C370" s="11">
        <v>2016</v>
      </c>
      <c r="D370" s="11">
        <f t="shared" si="0"/>
        <v>7</v>
      </c>
      <c r="E370" s="2" t="s">
        <v>48</v>
      </c>
      <c r="F370" s="2" t="s">
        <v>7</v>
      </c>
      <c r="G370" s="20">
        <v>16962958</v>
      </c>
      <c r="H370" s="17">
        <f t="shared" si="20"/>
        <v>0.10100000000000001</v>
      </c>
      <c r="I370" s="21">
        <f t="shared" si="21"/>
        <v>380000</v>
      </c>
      <c r="J370" s="21">
        <f t="shared" si="22"/>
        <v>2093258.7580000001</v>
      </c>
      <c r="N370" s="7"/>
    </row>
    <row r="371" spans="1:14" ht="14.25" customHeight="1">
      <c r="A371" s="11">
        <v>370</v>
      </c>
      <c r="B371" s="11" t="s">
        <v>410</v>
      </c>
      <c r="C371" s="11">
        <v>2014</v>
      </c>
      <c r="D371" s="11">
        <f t="shared" si="0"/>
        <v>9</v>
      </c>
      <c r="E371" s="2" t="s">
        <v>48</v>
      </c>
      <c r="F371" s="2" t="s">
        <v>49</v>
      </c>
      <c r="G371" s="20">
        <v>5900603</v>
      </c>
      <c r="H371" s="17">
        <f t="shared" si="20"/>
        <v>5.1999999999999998E-2</v>
      </c>
      <c r="I371" s="21">
        <f t="shared" si="21"/>
        <v>480000</v>
      </c>
      <c r="J371" s="21">
        <f t="shared" si="22"/>
        <v>786831.35599999991</v>
      </c>
      <c r="N371" s="7"/>
    </row>
    <row r="372" spans="1:14" ht="14.25" customHeight="1">
      <c r="A372" s="11">
        <v>371</v>
      </c>
      <c r="B372" s="11" t="s">
        <v>411</v>
      </c>
      <c r="C372" s="11">
        <v>2019</v>
      </c>
      <c r="D372" s="11">
        <f t="shared" si="0"/>
        <v>4</v>
      </c>
      <c r="E372" s="2" t="s">
        <v>48</v>
      </c>
      <c r="F372" s="2" t="s">
        <v>7</v>
      </c>
      <c r="G372" s="20">
        <v>9984389</v>
      </c>
      <c r="H372" s="17">
        <f t="shared" si="20"/>
        <v>5.0999999999999997E-2</v>
      </c>
      <c r="I372" s="21">
        <f t="shared" si="21"/>
        <v>230000</v>
      </c>
      <c r="J372" s="21">
        <f t="shared" si="22"/>
        <v>739203.83899999992</v>
      </c>
      <c r="N372" s="7"/>
    </row>
    <row r="373" spans="1:14" ht="14.25" customHeight="1">
      <c r="A373" s="11">
        <v>372</v>
      </c>
      <c r="B373" s="11" t="s">
        <v>412</v>
      </c>
      <c r="C373" s="11">
        <v>2017</v>
      </c>
      <c r="D373" s="11">
        <f t="shared" si="0"/>
        <v>6</v>
      </c>
      <c r="E373" s="2" t="s">
        <v>48</v>
      </c>
      <c r="F373" s="2" t="s">
        <v>7</v>
      </c>
      <c r="G373" s="20">
        <v>3953199</v>
      </c>
      <c r="H373" s="17">
        <f t="shared" si="20"/>
        <v>1.6E-2</v>
      </c>
      <c r="I373" s="21">
        <f t="shared" si="21"/>
        <v>330000</v>
      </c>
      <c r="J373" s="21">
        <f t="shared" si="22"/>
        <v>393251.18400000001</v>
      </c>
      <c r="N373" s="7"/>
    </row>
    <row r="374" spans="1:14" ht="14.25" customHeight="1">
      <c r="A374" s="11">
        <v>373</v>
      </c>
      <c r="B374" s="11" t="s">
        <v>413</v>
      </c>
      <c r="C374" s="11">
        <v>2020</v>
      </c>
      <c r="D374" s="11">
        <f t="shared" si="0"/>
        <v>3</v>
      </c>
      <c r="E374" s="2" t="s">
        <v>48</v>
      </c>
      <c r="F374" s="2" t="s">
        <v>6</v>
      </c>
      <c r="G374" s="20">
        <v>1715975</v>
      </c>
      <c r="H374" s="17">
        <f t="shared" si="20"/>
        <v>0</v>
      </c>
      <c r="I374" s="21">
        <f t="shared" si="21"/>
        <v>180000</v>
      </c>
      <c r="J374" s="21">
        <f t="shared" si="22"/>
        <v>180000</v>
      </c>
      <c r="N374" s="7"/>
    </row>
    <row r="375" spans="1:14" ht="14.25" customHeight="1">
      <c r="A375" s="11">
        <v>374</v>
      </c>
      <c r="B375" s="11" t="s">
        <v>414</v>
      </c>
      <c r="C375" s="11">
        <v>2019</v>
      </c>
      <c r="D375" s="11">
        <f t="shared" si="0"/>
        <v>4</v>
      </c>
      <c r="E375" s="2" t="s">
        <v>48</v>
      </c>
      <c r="F375" s="2" t="s">
        <v>7</v>
      </c>
      <c r="G375" s="20">
        <v>8101092</v>
      </c>
      <c r="H375" s="17">
        <f t="shared" si="20"/>
        <v>5.0999999999999997E-2</v>
      </c>
      <c r="I375" s="21">
        <f t="shared" si="21"/>
        <v>230000</v>
      </c>
      <c r="J375" s="21">
        <f t="shared" si="22"/>
        <v>643155.69200000004</v>
      </c>
      <c r="N375" s="7"/>
    </row>
    <row r="376" spans="1:14" ht="14.25" customHeight="1">
      <c r="A376" s="11">
        <v>375</v>
      </c>
      <c r="B376" s="11" t="s">
        <v>415</v>
      </c>
      <c r="C376" s="11">
        <v>2015</v>
      </c>
      <c r="D376" s="11">
        <f t="shared" si="0"/>
        <v>8</v>
      </c>
      <c r="E376" s="2" t="s">
        <v>48</v>
      </c>
      <c r="F376" s="2" t="s">
        <v>7</v>
      </c>
      <c r="G376" s="20">
        <v>16802672</v>
      </c>
      <c r="H376" s="17">
        <f t="shared" si="20"/>
        <v>0.10100000000000001</v>
      </c>
      <c r="I376" s="21">
        <f t="shared" si="21"/>
        <v>430000</v>
      </c>
      <c r="J376" s="21">
        <f t="shared" si="22"/>
        <v>2127069.8720000004</v>
      </c>
      <c r="N376" s="7"/>
    </row>
    <row r="377" spans="1:14" ht="14.25" customHeight="1">
      <c r="A377" s="11">
        <v>376</v>
      </c>
      <c r="B377" s="11" t="s">
        <v>416</v>
      </c>
      <c r="C377" s="11">
        <v>2021</v>
      </c>
      <c r="D377" s="11">
        <f t="shared" si="0"/>
        <v>2</v>
      </c>
      <c r="E377" s="2" t="s">
        <v>48</v>
      </c>
      <c r="F377" s="2" t="s">
        <v>7</v>
      </c>
      <c r="G377" s="20">
        <v>14562131</v>
      </c>
      <c r="H377" s="17">
        <f t="shared" si="20"/>
        <v>0.10100000000000001</v>
      </c>
      <c r="I377" s="21">
        <f t="shared" si="21"/>
        <v>130000</v>
      </c>
      <c r="J377" s="21">
        <f t="shared" si="22"/>
        <v>1600775.2310000001</v>
      </c>
      <c r="N377" s="7"/>
    </row>
    <row r="378" spans="1:14" ht="14.25" customHeight="1">
      <c r="A378" s="11">
        <v>377</v>
      </c>
      <c r="B378" s="11" t="s">
        <v>417</v>
      </c>
      <c r="C378" s="11">
        <v>2020</v>
      </c>
      <c r="D378" s="11">
        <f t="shared" si="0"/>
        <v>3</v>
      </c>
      <c r="E378" s="2" t="s">
        <v>48</v>
      </c>
      <c r="F378" s="2" t="s">
        <v>7</v>
      </c>
      <c r="G378" s="20">
        <v>18965665</v>
      </c>
      <c r="H378" s="17">
        <f t="shared" si="20"/>
        <v>0.10100000000000001</v>
      </c>
      <c r="I378" s="21">
        <f t="shared" si="21"/>
        <v>180000</v>
      </c>
      <c r="J378" s="21">
        <f t="shared" si="22"/>
        <v>2095532.165</v>
      </c>
      <c r="N378" s="7"/>
    </row>
    <row r="379" spans="1:14" ht="14.25" customHeight="1">
      <c r="A379" s="11">
        <v>378</v>
      </c>
      <c r="B379" s="11" t="s">
        <v>418</v>
      </c>
      <c r="C379" s="11">
        <v>2022</v>
      </c>
      <c r="D379" s="11">
        <f t="shared" si="0"/>
        <v>1</v>
      </c>
      <c r="E379" s="2" t="s">
        <v>48</v>
      </c>
      <c r="F379" s="2" t="s">
        <v>6</v>
      </c>
      <c r="G379" s="20">
        <v>9409416</v>
      </c>
      <c r="H379" s="17">
        <f t="shared" si="20"/>
        <v>0.05</v>
      </c>
      <c r="I379" s="21">
        <f t="shared" si="21"/>
        <v>80000</v>
      </c>
      <c r="J379" s="21">
        <f t="shared" si="22"/>
        <v>550470.80000000005</v>
      </c>
      <c r="N379" s="7"/>
    </row>
    <row r="380" spans="1:14" ht="14.25" customHeight="1">
      <c r="A380" s="11">
        <v>379</v>
      </c>
      <c r="B380" s="11" t="s">
        <v>419</v>
      </c>
      <c r="C380" s="11">
        <v>2015</v>
      </c>
      <c r="D380" s="11">
        <f t="shared" si="0"/>
        <v>8</v>
      </c>
      <c r="E380" s="2" t="s">
        <v>48</v>
      </c>
      <c r="F380" s="2" t="s">
        <v>7</v>
      </c>
      <c r="G380" s="20">
        <v>13163446</v>
      </c>
      <c r="H380" s="17">
        <f t="shared" si="20"/>
        <v>0.10100000000000001</v>
      </c>
      <c r="I380" s="21">
        <f t="shared" si="21"/>
        <v>430000</v>
      </c>
      <c r="J380" s="21">
        <f t="shared" si="22"/>
        <v>1759508.0460000001</v>
      </c>
      <c r="N380" s="7"/>
    </row>
    <row r="381" spans="1:14" ht="14.25" customHeight="1">
      <c r="A381" s="11">
        <v>380</v>
      </c>
      <c r="B381" s="11" t="s">
        <v>420</v>
      </c>
      <c r="C381" s="11">
        <v>2021</v>
      </c>
      <c r="D381" s="11">
        <f t="shared" si="0"/>
        <v>2</v>
      </c>
      <c r="E381" s="2" t="s">
        <v>48</v>
      </c>
      <c r="F381" s="2" t="s">
        <v>7</v>
      </c>
      <c r="G381" s="20">
        <v>16534673</v>
      </c>
      <c r="H381" s="17">
        <f t="shared" si="20"/>
        <v>0.10100000000000001</v>
      </c>
      <c r="I381" s="21">
        <f t="shared" si="21"/>
        <v>130000</v>
      </c>
      <c r="J381" s="21">
        <f t="shared" si="22"/>
        <v>1800001.973</v>
      </c>
      <c r="N381" s="7"/>
    </row>
    <row r="382" spans="1:14" ht="14.25" customHeight="1">
      <c r="A382" s="11"/>
      <c r="B382" s="11"/>
      <c r="C382" s="11"/>
      <c r="D382" s="11"/>
      <c r="E382" s="2"/>
      <c r="F382" s="2"/>
      <c r="G382" s="2"/>
      <c r="H382" s="17"/>
      <c r="I382" s="21"/>
      <c r="J382" s="21"/>
      <c r="N382" s="7"/>
    </row>
    <row r="383" spans="1:14" ht="14.25" customHeight="1">
      <c r="A383" s="11"/>
      <c r="B383" s="11"/>
      <c r="C383" s="11"/>
      <c r="D383" s="11"/>
      <c r="E383" s="2"/>
      <c r="F383" s="2"/>
      <c r="G383" s="2"/>
      <c r="H383" s="17"/>
      <c r="I383" s="21"/>
      <c r="J383" s="21"/>
      <c r="N383" s="7"/>
    </row>
    <row r="384" spans="1:14" ht="14.25" customHeight="1">
      <c r="A384" s="2"/>
      <c r="B384" s="2"/>
      <c r="C384" s="2"/>
      <c r="D384" s="2"/>
      <c r="E384" s="2"/>
      <c r="F384" s="2"/>
      <c r="G384" s="2"/>
      <c r="H384" s="17"/>
      <c r="I384" s="21"/>
      <c r="J384" s="21"/>
      <c r="N384" s="7"/>
    </row>
    <row r="385" spans="1:14" ht="14.25" customHeight="1">
      <c r="A385" s="2"/>
      <c r="B385" s="2"/>
      <c r="C385" s="2"/>
      <c r="D385" s="2"/>
      <c r="E385" s="2"/>
      <c r="F385" s="2"/>
      <c r="G385" s="2"/>
      <c r="H385" s="17"/>
      <c r="I385" s="21"/>
      <c r="J385" s="21"/>
      <c r="N385" s="7"/>
    </row>
    <row r="386" spans="1:14" ht="14.25" customHeight="1">
      <c r="A386" s="2"/>
      <c r="B386" s="2"/>
      <c r="C386" s="2"/>
      <c r="D386" s="2"/>
      <c r="E386" s="2"/>
      <c r="F386" s="2"/>
      <c r="G386" s="2"/>
      <c r="H386" s="17"/>
      <c r="I386" s="21"/>
      <c r="J386" s="21"/>
      <c r="N386" s="7"/>
    </row>
    <row r="387" spans="1:14" ht="14.25" customHeight="1">
      <c r="A387" s="2"/>
      <c r="B387" s="2"/>
      <c r="C387" s="2"/>
      <c r="D387" s="2"/>
      <c r="E387" s="2"/>
      <c r="F387" s="2"/>
      <c r="G387" s="2"/>
      <c r="H387" s="17"/>
      <c r="I387" s="21"/>
      <c r="J387" s="21"/>
      <c r="N387" s="7"/>
    </row>
    <row r="388" spans="1:14" ht="14.25" customHeight="1">
      <c r="A388" s="2"/>
      <c r="B388" s="2"/>
      <c r="C388" s="2"/>
      <c r="D388" s="2"/>
      <c r="E388" s="2"/>
      <c r="F388" s="2"/>
      <c r="G388" s="2"/>
      <c r="H388" s="17"/>
      <c r="I388" s="21"/>
      <c r="J388" s="21"/>
      <c r="N388" s="7"/>
    </row>
    <row r="389" spans="1:14" ht="14.25" customHeight="1">
      <c r="A389" s="2"/>
      <c r="B389" s="2"/>
      <c r="C389" s="2"/>
      <c r="D389" s="2"/>
      <c r="E389" s="2"/>
      <c r="F389" s="2"/>
      <c r="G389" s="2"/>
      <c r="H389" s="17"/>
      <c r="I389" s="21"/>
      <c r="J389" s="21"/>
      <c r="N389" s="7"/>
    </row>
    <row r="390" spans="1:14" ht="14.25" customHeight="1">
      <c r="A390" s="2"/>
      <c r="B390" s="2"/>
      <c r="C390" s="2"/>
      <c r="D390" s="2"/>
      <c r="E390" s="2"/>
      <c r="F390" s="2"/>
      <c r="G390" s="2"/>
      <c r="H390" s="17"/>
      <c r="I390" s="21"/>
      <c r="J390" s="21"/>
      <c r="N390" s="7"/>
    </row>
    <row r="391" spans="1:14" ht="14.25" customHeight="1">
      <c r="A391" s="2"/>
      <c r="B391" s="2"/>
      <c r="C391" s="2"/>
      <c r="D391" s="2"/>
      <c r="E391" s="2"/>
      <c r="F391" s="2"/>
      <c r="G391" s="2"/>
      <c r="H391" s="17"/>
      <c r="I391" s="21"/>
      <c r="J391" s="21"/>
      <c r="N391" s="7"/>
    </row>
    <row r="392" spans="1:14" ht="14.25" customHeight="1">
      <c r="A392" s="2"/>
      <c r="B392" s="2"/>
      <c r="C392" s="2"/>
      <c r="D392" s="2"/>
      <c r="E392" s="2"/>
      <c r="F392" s="2"/>
      <c r="G392" s="2"/>
      <c r="H392" s="17"/>
      <c r="I392" s="21"/>
      <c r="J392" s="21"/>
      <c r="N392" s="7"/>
    </row>
    <row r="393" spans="1:14" ht="14.25" customHeight="1">
      <c r="A393" s="2"/>
      <c r="B393" s="2"/>
      <c r="C393" s="2"/>
      <c r="D393" s="2"/>
      <c r="E393" s="2"/>
      <c r="F393" s="2"/>
      <c r="G393" s="2"/>
      <c r="H393" s="17"/>
      <c r="I393" s="21"/>
      <c r="J393" s="21"/>
      <c r="N393" s="7"/>
    </row>
    <row r="394" spans="1:14" ht="14.25" customHeight="1">
      <c r="A394" s="2"/>
      <c r="B394" s="2"/>
      <c r="C394" s="2"/>
      <c r="D394" s="2"/>
      <c r="E394" s="2"/>
      <c r="F394" s="2"/>
      <c r="G394" s="2"/>
      <c r="H394" s="17"/>
      <c r="I394" s="21"/>
      <c r="J394" s="21"/>
      <c r="N394" s="7"/>
    </row>
    <row r="395" spans="1:14" ht="14.25" customHeight="1">
      <c r="A395" s="2"/>
      <c r="B395" s="2"/>
      <c r="C395" s="2"/>
      <c r="D395" s="2"/>
      <c r="E395" s="2"/>
      <c r="F395" s="2"/>
      <c r="G395" s="2"/>
      <c r="H395" s="17"/>
      <c r="I395" s="21"/>
      <c r="J395" s="21"/>
      <c r="N395" s="7"/>
    </row>
    <row r="396" spans="1:14" ht="14.25" customHeight="1">
      <c r="A396" s="2"/>
      <c r="B396" s="2"/>
      <c r="C396" s="2"/>
      <c r="D396" s="2"/>
      <c r="E396" s="2"/>
      <c r="F396" s="2"/>
      <c r="G396" s="2"/>
      <c r="H396" s="17"/>
      <c r="I396" s="21"/>
      <c r="J396" s="21"/>
      <c r="N396" s="7"/>
    </row>
    <row r="397" spans="1:14" ht="14.25" customHeight="1">
      <c r="A397" s="2"/>
      <c r="B397" s="2"/>
      <c r="C397" s="2"/>
      <c r="D397" s="2"/>
      <c r="E397" s="2"/>
      <c r="F397" s="2"/>
      <c r="G397" s="2"/>
      <c r="H397" s="17"/>
      <c r="I397" s="21"/>
      <c r="J397" s="21"/>
      <c r="N397" s="7"/>
    </row>
    <row r="398" spans="1:14" ht="14.25" customHeight="1">
      <c r="A398" s="2"/>
      <c r="B398" s="2"/>
      <c r="C398" s="2"/>
      <c r="D398" s="2"/>
      <c r="E398" s="2"/>
      <c r="F398" s="2"/>
      <c r="G398" s="2"/>
      <c r="H398" s="17"/>
      <c r="I398" s="21"/>
      <c r="J398" s="21"/>
      <c r="N398" s="7"/>
    </row>
    <row r="399" spans="1:14" ht="14.25" customHeight="1">
      <c r="A399" s="2"/>
      <c r="B399" s="2"/>
      <c r="C399" s="2"/>
      <c r="D399" s="2"/>
      <c r="E399" s="2"/>
      <c r="F399" s="2"/>
      <c r="G399" s="2"/>
      <c r="H399" s="17"/>
      <c r="I399" s="21"/>
      <c r="J399" s="21"/>
      <c r="N399" s="7"/>
    </row>
    <row r="400" spans="1:14" ht="14.25" customHeight="1">
      <c r="A400" s="2"/>
      <c r="B400" s="2"/>
      <c r="C400" s="2"/>
      <c r="D400" s="2"/>
      <c r="E400" s="2"/>
      <c r="F400" s="2"/>
      <c r="G400" s="2"/>
      <c r="H400" s="17"/>
      <c r="I400" s="21"/>
      <c r="J400" s="21"/>
      <c r="N400" s="7"/>
    </row>
    <row r="401" spans="1:14" ht="14.25" customHeight="1">
      <c r="A401" s="2"/>
      <c r="B401" s="2"/>
      <c r="C401" s="2"/>
      <c r="D401" s="2"/>
      <c r="E401" s="2"/>
      <c r="F401" s="2"/>
      <c r="G401" s="2"/>
      <c r="H401" s="17"/>
      <c r="I401" s="21"/>
      <c r="J401" s="21"/>
      <c r="N401" s="7"/>
    </row>
    <row r="402" spans="1:14" ht="14.25" customHeight="1">
      <c r="A402" s="2"/>
      <c r="B402" s="2"/>
      <c r="C402" s="2"/>
      <c r="D402" s="2"/>
      <c r="E402" s="2"/>
      <c r="F402" s="2"/>
      <c r="G402" s="2"/>
      <c r="H402" s="17"/>
      <c r="I402" s="21"/>
      <c r="J402" s="21"/>
      <c r="N402" s="7"/>
    </row>
    <row r="403" spans="1:14" ht="14.25" customHeight="1">
      <c r="A403" s="2"/>
      <c r="B403" s="2"/>
      <c r="C403" s="2"/>
      <c r="D403" s="2"/>
      <c r="E403" s="2"/>
      <c r="F403" s="2"/>
      <c r="G403" s="2"/>
      <c r="H403" s="17"/>
      <c r="I403" s="21"/>
      <c r="J403" s="21"/>
      <c r="N403" s="7"/>
    </row>
    <row r="404" spans="1:14" ht="14.25" customHeight="1">
      <c r="A404" s="2"/>
      <c r="B404" s="2"/>
      <c r="C404" s="2"/>
      <c r="D404" s="2"/>
      <c r="E404" s="2"/>
      <c r="F404" s="2"/>
      <c r="G404" s="2"/>
      <c r="H404" s="17"/>
      <c r="I404" s="21"/>
      <c r="J404" s="21"/>
      <c r="N404" s="7"/>
    </row>
    <row r="405" spans="1:14" ht="14.25" customHeight="1">
      <c r="A405" s="2"/>
      <c r="B405" s="2"/>
      <c r="C405" s="2"/>
      <c r="D405" s="2"/>
      <c r="E405" s="2"/>
      <c r="F405" s="2"/>
      <c r="G405" s="2"/>
      <c r="H405" s="17"/>
      <c r="I405" s="21"/>
      <c r="J405" s="21"/>
      <c r="N405" s="7"/>
    </row>
    <row r="406" spans="1:14" ht="14.25" customHeight="1">
      <c r="A406" s="2"/>
      <c r="B406" s="2"/>
      <c r="C406" s="2"/>
      <c r="D406" s="2"/>
      <c r="E406" s="2"/>
      <c r="F406" s="2"/>
      <c r="G406" s="2"/>
      <c r="H406" s="17"/>
      <c r="I406" s="21"/>
      <c r="J406" s="21"/>
      <c r="N406" s="7"/>
    </row>
    <row r="407" spans="1:14" ht="14.25" customHeight="1">
      <c r="A407" s="2"/>
      <c r="B407" s="2"/>
      <c r="C407" s="2"/>
      <c r="D407" s="2"/>
      <c r="E407" s="2"/>
      <c r="F407" s="2"/>
      <c r="G407" s="2"/>
      <c r="H407" s="17"/>
      <c r="I407" s="21"/>
      <c r="J407" s="21"/>
      <c r="N407" s="7"/>
    </row>
    <row r="408" spans="1:14" ht="14.25" customHeight="1">
      <c r="A408" s="2"/>
      <c r="B408" s="2"/>
      <c r="C408" s="2"/>
      <c r="D408" s="2"/>
      <c r="E408" s="2"/>
      <c r="F408" s="2"/>
      <c r="G408" s="2"/>
      <c r="H408" s="17"/>
      <c r="I408" s="21"/>
      <c r="J408" s="21"/>
      <c r="N408" s="7"/>
    </row>
    <row r="409" spans="1:14" ht="14.25" customHeight="1">
      <c r="A409" s="2"/>
      <c r="B409" s="2"/>
      <c r="C409" s="2"/>
      <c r="D409" s="2"/>
      <c r="E409" s="2"/>
      <c r="F409" s="2"/>
      <c r="G409" s="2"/>
      <c r="H409" s="17"/>
      <c r="I409" s="21"/>
      <c r="J409" s="21"/>
      <c r="N409" s="7"/>
    </row>
    <row r="410" spans="1:14" ht="14.25" customHeight="1">
      <c r="A410" s="2"/>
      <c r="B410" s="2"/>
      <c r="C410" s="2"/>
      <c r="D410" s="2"/>
      <c r="E410" s="2"/>
      <c r="F410" s="2"/>
      <c r="G410" s="2"/>
      <c r="H410" s="17"/>
      <c r="I410" s="21"/>
      <c r="J410" s="21"/>
      <c r="N410" s="7"/>
    </row>
    <row r="411" spans="1:14" ht="14.25" customHeight="1">
      <c r="A411" s="2"/>
      <c r="B411" s="2"/>
      <c r="C411" s="2"/>
      <c r="D411" s="2"/>
      <c r="E411" s="2"/>
      <c r="F411" s="2"/>
      <c r="G411" s="2"/>
      <c r="H411" s="17"/>
      <c r="I411" s="21"/>
      <c r="J411" s="21"/>
      <c r="N411" s="7"/>
    </row>
    <row r="412" spans="1:14" ht="14.25" customHeight="1">
      <c r="A412" s="2"/>
      <c r="B412" s="2"/>
      <c r="C412" s="2"/>
      <c r="D412" s="2"/>
      <c r="E412" s="2"/>
      <c r="F412" s="2"/>
      <c r="G412" s="2"/>
      <c r="H412" s="17"/>
      <c r="I412" s="21"/>
      <c r="J412" s="21"/>
      <c r="N412" s="7"/>
    </row>
    <row r="413" spans="1:14" ht="14.25" customHeight="1">
      <c r="A413" s="2"/>
      <c r="B413" s="2"/>
      <c r="C413" s="2"/>
      <c r="D413" s="2"/>
      <c r="E413" s="2"/>
      <c r="F413" s="2"/>
      <c r="G413" s="2"/>
      <c r="H413" s="17"/>
      <c r="I413" s="21"/>
      <c r="J413" s="21"/>
      <c r="N413" s="7"/>
    </row>
    <row r="414" spans="1:14" ht="14.25" customHeight="1">
      <c r="A414" s="2"/>
      <c r="B414" s="2"/>
      <c r="C414" s="2"/>
      <c r="D414" s="2"/>
      <c r="E414" s="2"/>
      <c r="F414" s="2"/>
      <c r="G414" s="2"/>
      <c r="H414" s="17"/>
      <c r="I414" s="21"/>
      <c r="J414" s="21"/>
      <c r="N414" s="7"/>
    </row>
    <row r="415" spans="1:14" ht="14.25" customHeight="1">
      <c r="A415" s="2"/>
      <c r="B415" s="2"/>
      <c r="C415" s="2"/>
      <c r="D415" s="2"/>
      <c r="E415" s="2"/>
      <c r="F415" s="2"/>
      <c r="G415" s="2"/>
      <c r="H415" s="17"/>
      <c r="I415" s="21"/>
      <c r="J415" s="21"/>
      <c r="N415" s="7"/>
    </row>
    <row r="416" spans="1:14" ht="14.25" customHeight="1">
      <c r="A416" s="2"/>
      <c r="B416" s="2"/>
      <c r="C416" s="2"/>
      <c r="D416" s="2"/>
      <c r="E416" s="2"/>
      <c r="F416" s="2"/>
      <c r="G416" s="2"/>
      <c r="H416" s="17"/>
      <c r="I416" s="21"/>
      <c r="J416" s="21"/>
      <c r="N416" s="7"/>
    </row>
    <row r="417" spans="1:14" ht="14.25" customHeight="1">
      <c r="A417" s="2"/>
      <c r="B417" s="2"/>
      <c r="C417" s="2"/>
      <c r="D417" s="2"/>
      <c r="E417" s="2"/>
      <c r="F417" s="2"/>
      <c r="G417" s="2"/>
      <c r="H417" s="17"/>
      <c r="I417" s="21"/>
      <c r="J417" s="21"/>
      <c r="N417" s="7"/>
    </row>
    <row r="418" spans="1:14" ht="14.25" customHeight="1">
      <c r="A418" s="2"/>
      <c r="B418" s="2"/>
      <c r="C418" s="2"/>
      <c r="D418" s="2"/>
      <c r="E418" s="2"/>
      <c r="F418" s="2"/>
      <c r="G418" s="2"/>
      <c r="H418" s="17"/>
      <c r="I418" s="21"/>
      <c r="J418" s="21"/>
      <c r="N418" s="7"/>
    </row>
    <row r="419" spans="1:14" ht="14.25" customHeight="1">
      <c r="A419" s="2"/>
      <c r="B419" s="2"/>
      <c r="C419" s="2"/>
      <c r="D419" s="2"/>
      <c r="E419" s="2"/>
      <c r="F419" s="2"/>
      <c r="G419" s="2"/>
      <c r="H419" s="17"/>
      <c r="I419" s="21"/>
      <c r="J419" s="21"/>
      <c r="N419" s="7"/>
    </row>
    <row r="420" spans="1:14" ht="14.25" customHeight="1">
      <c r="A420" s="2"/>
      <c r="B420" s="2"/>
      <c r="C420" s="2"/>
      <c r="D420" s="2"/>
      <c r="E420" s="2"/>
      <c r="F420" s="2"/>
      <c r="G420" s="2"/>
      <c r="H420" s="17"/>
      <c r="I420" s="21"/>
      <c r="J420" s="21"/>
      <c r="N420" s="7"/>
    </row>
    <row r="421" spans="1:14" ht="14.25" customHeight="1">
      <c r="A421" s="2"/>
      <c r="B421" s="2"/>
      <c r="C421" s="2"/>
      <c r="D421" s="2"/>
      <c r="E421" s="2"/>
      <c r="F421" s="2"/>
      <c r="G421" s="2"/>
      <c r="H421" s="17"/>
      <c r="I421" s="21"/>
      <c r="J421" s="21"/>
      <c r="N421" s="7"/>
    </row>
    <row r="422" spans="1:14" ht="14.25" customHeight="1">
      <c r="A422" s="2"/>
      <c r="B422" s="2"/>
      <c r="C422" s="2"/>
      <c r="D422" s="2"/>
      <c r="E422" s="2"/>
      <c r="F422" s="2"/>
      <c r="G422" s="2"/>
      <c r="H422" s="17"/>
      <c r="I422" s="21"/>
      <c r="J422" s="21"/>
      <c r="N422" s="7"/>
    </row>
    <row r="423" spans="1:14" ht="14.25" customHeight="1">
      <c r="A423" s="2"/>
      <c r="B423" s="2"/>
      <c r="C423" s="2"/>
      <c r="D423" s="2"/>
      <c r="E423" s="2"/>
      <c r="F423" s="2"/>
      <c r="G423" s="2"/>
      <c r="H423" s="17"/>
      <c r="I423" s="21"/>
      <c r="J423" s="21"/>
      <c r="N423" s="7"/>
    </row>
    <row r="424" spans="1:14" ht="14.25" customHeight="1">
      <c r="A424" s="2"/>
      <c r="B424" s="2"/>
      <c r="C424" s="2"/>
      <c r="D424" s="2"/>
      <c r="E424" s="2"/>
      <c r="F424" s="2"/>
      <c r="G424" s="2"/>
      <c r="H424" s="17"/>
      <c r="I424" s="21"/>
      <c r="J424" s="21"/>
      <c r="N424" s="7"/>
    </row>
    <row r="425" spans="1:14" ht="14.25" customHeight="1">
      <c r="A425" s="2"/>
      <c r="B425" s="2"/>
      <c r="C425" s="2"/>
      <c r="D425" s="2"/>
      <c r="E425" s="2"/>
      <c r="F425" s="2"/>
      <c r="G425" s="2"/>
      <c r="H425" s="17"/>
      <c r="I425" s="21"/>
      <c r="J425" s="21"/>
      <c r="N425" s="7"/>
    </row>
    <row r="426" spans="1:14" ht="14.25" customHeight="1">
      <c r="A426" s="2"/>
      <c r="B426" s="2"/>
      <c r="C426" s="2"/>
      <c r="D426" s="2"/>
      <c r="E426" s="2"/>
      <c r="F426" s="2"/>
      <c r="G426" s="2"/>
      <c r="H426" s="17"/>
      <c r="I426" s="21"/>
      <c r="J426" s="21"/>
      <c r="N426" s="7"/>
    </row>
    <row r="427" spans="1:14" ht="14.25" customHeight="1">
      <c r="A427" s="2"/>
      <c r="B427" s="2"/>
      <c r="C427" s="2"/>
      <c r="D427" s="2"/>
      <c r="E427" s="2"/>
      <c r="F427" s="2"/>
      <c r="G427" s="2"/>
      <c r="H427" s="17"/>
      <c r="I427" s="21"/>
      <c r="J427" s="21"/>
      <c r="N427" s="7"/>
    </row>
    <row r="428" spans="1:14" ht="14.25" customHeight="1">
      <c r="A428" s="2"/>
      <c r="B428" s="2"/>
      <c r="C428" s="2"/>
      <c r="D428" s="2"/>
      <c r="E428" s="2"/>
      <c r="F428" s="2"/>
      <c r="G428" s="2"/>
      <c r="H428" s="17"/>
      <c r="I428" s="21"/>
      <c r="J428" s="21"/>
      <c r="N428" s="7"/>
    </row>
    <row r="429" spans="1:14" ht="14.25" customHeight="1">
      <c r="A429" s="2"/>
      <c r="B429" s="2"/>
      <c r="C429" s="2"/>
      <c r="D429" s="2"/>
      <c r="E429" s="2"/>
      <c r="F429" s="2"/>
      <c r="G429" s="2"/>
      <c r="H429" s="17"/>
      <c r="I429" s="21"/>
      <c r="J429" s="21"/>
      <c r="N429" s="7"/>
    </row>
    <row r="430" spans="1:14" ht="14.25" customHeight="1">
      <c r="A430" s="2"/>
      <c r="B430" s="2"/>
      <c r="C430" s="2"/>
      <c r="D430" s="2"/>
      <c r="E430" s="2"/>
      <c r="F430" s="2"/>
      <c r="G430" s="2"/>
      <c r="H430" s="17"/>
      <c r="I430" s="21"/>
      <c r="J430" s="21"/>
      <c r="N430" s="7"/>
    </row>
    <row r="431" spans="1:14" ht="14.25" customHeight="1">
      <c r="A431" s="2"/>
      <c r="B431" s="2"/>
      <c r="C431" s="2"/>
      <c r="D431" s="2"/>
      <c r="E431" s="2"/>
      <c r="F431" s="2"/>
      <c r="G431" s="2"/>
      <c r="H431" s="17"/>
      <c r="I431" s="21"/>
      <c r="J431" s="21"/>
      <c r="N431" s="7"/>
    </row>
    <row r="432" spans="1:14" ht="14.25" customHeight="1">
      <c r="A432" s="2"/>
      <c r="B432" s="2"/>
      <c r="C432" s="2"/>
      <c r="D432" s="2"/>
      <c r="E432" s="2"/>
      <c r="F432" s="2"/>
      <c r="G432" s="2"/>
      <c r="H432" s="17"/>
      <c r="I432" s="21"/>
      <c r="J432" s="21"/>
      <c r="N432" s="7"/>
    </row>
    <row r="433" spans="1:14" ht="14.25" customHeight="1">
      <c r="A433" s="2"/>
      <c r="B433" s="2"/>
      <c r="C433" s="2"/>
      <c r="D433" s="2"/>
      <c r="E433" s="2"/>
      <c r="F433" s="2"/>
      <c r="G433" s="2"/>
      <c r="H433" s="17"/>
      <c r="I433" s="21"/>
      <c r="J433" s="21"/>
      <c r="N433" s="7"/>
    </row>
    <row r="434" spans="1:14" ht="14.25" customHeight="1">
      <c r="A434" s="2"/>
      <c r="B434" s="2"/>
      <c r="C434" s="2"/>
      <c r="D434" s="2"/>
      <c r="E434" s="2"/>
      <c r="F434" s="2"/>
      <c r="G434" s="2"/>
      <c r="H434" s="17"/>
      <c r="I434" s="21"/>
      <c r="J434" s="21"/>
      <c r="N434" s="7"/>
    </row>
    <row r="435" spans="1:14" ht="14.25" customHeight="1">
      <c r="A435" s="2"/>
      <c r="B435" s="2"/>
      <c r="C435" s="2"/>
      <c r="D435" s="2"/>
      <c r="E435" s="2"/>
      <c r="F435" s="2"/>
      <c r="G435" s="2"/>
      <c r="H435" s="17"/>
      <c r="I435" s="21"/>
      <c r="J435" s="21"/>
      <c r="N435" s="7"/>
    </row>
    <row r="436" spans="1:14" ht="14.25" customHeight="1">
      <c r="A436" s="2"/>
      <c r="B436" s="2"/>
      <c r="C436" s="2"/>
      <c r="D436" s="2"/>
      <c r="E436" s="2"/>
      <c r="F436" s="2"/>
      <c r="G436" s="2"/>
      <c r="H436" s="17"/>
      <c r="I436" s="21"/>
      <c r="J436" s="21"/>
      <c r="N436" s="7"/>
    </row>
    <row r="437" spans="1:14" ht="14.25" customHeight="1">
      <c r="A437" s="2"/>
      <c r="B437" s="2"/>
      <c r="C437" s="2"/>
      <c r="D437" s="2"/>
      <c r="E437" s="2"/>
      <c r="F437" s="2"/>
      <c r="G437" s="2"/>
      <c r="H437" s="17"/>
      <c r="I437" s="21"/>
      <c r="J437" s="21"/>
      <c r="N437" s="7"/>
    </row>
    <row r="438" spans="1:14" ht="14.25" customHeight="1">
      <c r="A438" s="2"/>
      <c r="B438" s="2"/>
      <c r="C438" s="2"/>
      <c r="D438" s="2"/>
      <c r="E438" s="2"/>
      <c r="F438" s="2"/>
      <c r="G438" s="2"/>
      <c r="H438" s="17"/>
      <c r="I438" s="21"/>
      <c r="J438" s="21"/>
      <c r="N438" s="7"/>
    </row>
    <row r="439" spans="1:14" ht="14.25" customHeight="1">
      <c r="A439" s="2"/>
      <c r="B439" s="2"/>
      <c r="C439" s="2"/>
      <c r="D439" s="2"/>
      <c r="E439" s="2"/>
      <c r="F439" s="2"/>
      <c r="G439" s="2"/>
      <c r="H439" s="17"/>
      <c r="I439" s="21"/>
      <c r="J439" s="21"/>
      <c r="N439" s="7"/>
    </row>
    <row r="440" spans="1:14" ht="14.25" customHeight="1">
      <c r="A440" s="2"/>
      <c r="B440" s="2"/>
      <c r="C440" s="2"/>
      <c r="D440" s="2"/>
      <c r="E440" s="2"/>
      <c r="F440" s="2"/>
      <c r="G440" s="2"/>
      <c r="H440" s="17"/>
      <c r="I440" s="21"/>
      <c r="J440" s="21"/>
      <c r="N440" s="7"/>
    </row>
    <row r="441" spans="1:14" ht="14.25" customHeight="1">
      <c r="A441" s="2"/>
      <c r="B441" s="2"/>
      <c r="C441" s="2"/>
      <c r="D441" s="2"/>
      <c r="E441" s="2"/>
      <c r="F441" s="2"/>
      <c r="G441" s="2"/>
      <c r="H441" s="17"/>
      <c r="I441" s="21"/>
      <c r="J441" s="21"/>
      <c r="N441" s="7"/>
    </row>
    <row r="442" spans="1:14" ht="14.25" customHeight="1">
      <c r="A442" s="2"/>
      <c r="B442" s="2"/>
      <c r="C442" s="2"/>
      <c r="D442" s="2"/>
      <c r="E442" s="2"/>
      <c r="F442" s="2"/>
      <c r="G442" s="2"/>
      <c r="H442" s="17"/>
      <c r="I442" s="21"/>
      <c r="J442" s="21"/>
      <c r="N442" s="7"/>
    </row>
    <row r="443" spans="1:14" ht="14.25" customHeight="1">
      <c r="A443" s="2"/>
      <c r="B443" s="2"/>
      <c r="C443" s="2"/>
      <c r="D443" s="2"/>
      <c r="E443" s="2"/>
      <c r="F443" s="2"/>
      <c r="G443" s="2"/>
      <c r="H443" s="17"/>
      <c r="I443" s="21"/>
      <c r="J443" s="21"/>
      <c r="N443" s="7"/>
    </row>
    <row r="444" spans="1:14" ht="14.25" customHeight="1">
      <c r="A444" s="2"/>
      <c r="B444" s="2"/>
      <c r="C444" s="2"/>
      <c r="D444" s="2"/>
      <c r="E444" s="2"/>
      <c r="F444" s="2"/>
      <c r="G444" s="2"/>
      <c r="H444" s="17"/>
      <c r="I444" s="21"/>
      <c r="J444" s="21"/>
      <c r="N444" s="7"/>
    </row>
    <row r="445" spans="1:14" ht="14.25" customHeight="1">
      <c r="A445" s="2"/>
      <c r="B445" s="2"/>
      <c r="C445" s="2"/>
      <c r="D445" s="2"/>
      <c r="E445" s="2"/>
      <c r="F445" s="2"/>
      <c r="G445" s="2"/>
      <c r="H445" s="17"/>
      <c r="I445" s="21"/>
      <c r="J445" s="21"/>
      <c r="N445" s="7"/>
    </row>
    <row r="446" spans="1:14" ht="14.25" customHeight="1">
      <c r="A446" s="2"/>
      <c r="B446" s="2"/>
      <c r="C446" s="2"/>
      <c r="D446" s="2"/>
      <c r="E446" s="2"/>
      <c r="F446" s="2"/>
      <c r="G446" s="2"/>
      <c r="H446" s="17"/>
      <c r="I446" s="21"/>
      <c r="J446" s="21"/>
      <c r="N446" s="7"/>
    </row>
    <row r="447" spans="1:14" ht="14.25" customHeight="1">
      <c r="A447" s="2"/>
      <c r="B447" s="2"/>
      <c r="C447" s="2"/>
      <c r="D447" s="2"/>
      <c r="E447" s="2"/>
      <c r="F447" s="2"/>
      <c r="G447" s="2"/>
      <c r="H447" s="17"/>
      <c r="I447" s="21"/>
      <c r="J447" s="21"/>
      <c r="N447" s="7"/>
    </row>
    <row r="448" spans="1:14" ht="14.25" customHeight="1">
      <c r="A448" s="2"/>
      <c r="B448" s="2"/>
      <c r="C448" s="2"/>
      <c r="D448" s="2"/>
      <c r="E448" s="2"/>
      <c r="F448" s="2"/>
      <c r="G448" s="2"/>
      <c r="H448" s="17"/>
      <c r="I448" s="21"/>
      <c r="J448" s="21"/>
      <c r="N448" s="7"/>
    </row>
    <row r="449" spans="1:14" ht="14.25" customHeight="1">
      <c r="A449" s="2"/>
      <c r="B449" s="2"/>
      <c r="C449" s="2"/>
      <c r="D449" s="2"/>
      <c r="E449" s="2"/>
      <c r="F449" s="2"/>
      <c r="G449" s="2"/>
      <c r="H449" s="17"/>
      <c r="I449" s="21"/>
      <c r="J449" s="21"/>
      <c r="N449" s="7"/>
    </row>
    <row r="450" spans="1:14" ht="14.25" customHeight="1">
      <c r="A450" s="2"/>
      <c r="B450" s="2"/>
      <c r="C450" s="2"/>
      <c r="D450" s="2"/>
      <c r="E450" s="2"/>
      <c r="F450" s="2"/>
      <c r="G450" s="2"/>
      <c r="H450" s="17"/>
      <c r="I450" s="21"/>
      <c r="J450" s="21"/>
      <c r="N450" s="7"/>
    </row>
    <row r="451" spans="1:14" ht="14.25" customHeight="1">
      <c r="A451" s="2"/>
      <c r="B451" s="2"/>
      <c r="C451" s="2"/>
      <c r="D451" s="2"/>
      <c r="E451" s="2"/>
      <c r="F451" s="2"/>
      <c r="G451" s="2"/>
      <c r="H451" s="17"/>
      <c r="I451" s="21"/>
      <c r="J451" s="21"/>
      <c r="N451" s="7"/>
    </row>
    <row r="452" spans="1:14" ht="14.25" customHeight="1">
      <c r="A452" s="2"/>
      <c r="B452" s="2"/>
      <c r="C452" s="2"/>
      <c r="D452" s="2"/>
      <c r="E452" s="2"/>
      <c r="F452" s="2"/>
      <c r="G452" s="2"/>
      <c r="H452" s="17"/>
      <c r="I452" s="21"/>
      <c r="J452" s="21"/>
      <c r="N452" s="7"/>
    </row>
    <row r="453" spans="1:14" ht="14.25" customHeight="1">
      <c r="A453" s="2"/>
      <c r="B453" s="2"/>
      <c r="C453" s="2"/>
      <c r="D453" s="2"/>
      <c r="E453" s="2"/>
      <c r="F453" s="2"/>
      <c r="G453" s="2"/>
      <c r="H453" s="17"/>
      <c r="I453" s="21"/>
      <c r="J453" s="21"/>
      <c r="N453" s="7"/>
    </row>
    <row r="454" spans="1:14" ht="14.25" customHeight="1">
      <c r="A454" s="2"/>
      <c r="B454" s="2"/>
      <c r="C454" s="2"/>
      <c r="D454" s="2"/>
      <c r="E454" s="2"/>
      <c r="F454" s="2"/>
      <c r="G454" s="2"/>
      <c r="H454" s="17"/>
      <c r="I454" s="21"/>
      <c r="J454" s="21"/>
      <c r="N454" s="7"/>
    </row>
    <row r="455" spans="1:14" ht="14.25" customHeight="1">
      <c r="A455" s="2"/>
      <c r="B455" s="2"/>
      <c r="C455" s="2"/>
      <c r="D455" s="2"/>
      <c r="E455" s="2"/>
      <c r="F455" s="2"/>
      <c r="G455" s="2"/>
      <c r="H455" s="17"/>
      <c r="I455" s="21"/>
      <c r="J455" s="21"/>
      <c r="N455" s="7"/>
    </row>
    <row r="456" spans="1:14" ht="14.25" customHeight="1">
      <c r="A456" s="2"/>
      <c r="B456" s="2"/>
      <c r="C456" s="2"/>
      <c r="D456" s="2"/>
      <c r="E456" s="2"/>
      <c r="F456" s="2"/>
      <c r="G456" s="2"/>
      <c r="H456" s="17"/>
      <c r="I456" s="21"/>
      <c r="J456" s="21"/>
      <c r="N456" s="7"/>
    </row>
    <row r="457" spans="1:14" ht="14.25" customHeight="1">
      <c r="A457" s="2"/>
      <c r="B457" s="2"/>
      <c r="C457" s="2"/>
      <c r="D457" s="2"/>
      <c r="E457" s="2"/>
      <c r="F457" s="2"/>
      <c r="G457" s="2"/>
      <c r="H457" s="17"/>
      <c r="I457" s="21"/>
      <c r="J457" s="21"/>
      <c r="N457" s="7"/>
    </row>
    <row r="458" spans="1:14" ht="14.25" customHeight="1">
      <c r="A458" s="2"/>
      <c r="B458" s="2"/>
      <c r="C458" s="2"/>
      <c r="D458" s="2"/>
      <c r="E458" s="2"/>
      <c r="F458" s="2"/>
      <c r="G458" s="2"/>
      <c r="H458" s="17"/>
      <c r="I458" s="21"/>
      <c r="J458" s="21"/>
      <c r="N458" s="7"/>
    </row>
    <row r="459" spans="1:14" ht="14.25" customHeight="1">
      <c r="A459" s="2"/>
      <c r="B459" s="2"/>
      <c r="C459" s="2"/>
      <c r="D459" s="2"/>
      <c r="E459" s="2"/>
      <c r="F459" s="2"/>
      <c r="G459" s="2"/>
      <c r="H459" s="17"/>
      <c r="I459" s="21"/>
      <c r="J459" s="21"/>
      <c r="N459" s="7"/>
    </row>
    <row r="460" spans="1:14" ht="14.25" customHeight="1">
      <c r="A460" s="2"/>
      <c r="B460" s="2"/>
      <c r="C460" s="2"/>
      <c r="D460" s="2"/>
      <c r="E460" s="2"/>
      <c r="F460" s="2"/>
      <c r="G460" s="2"/>
      <c r="H460" s="17"/>
      <c r="I460" s="21"/>
      <c r="J460" s="21"/>
      <c r="N460" s="7"/>
    </row>
    <row r="461" spans="1:14" ht="14.25" customHeight="1">
      <c r="A461" s="2"/>
      <c r="B461" s="2"/>
      <c r="C461" s="2"/>
      <c r="D461" s="2"/>
      <c r="E461" s="2"/>
      <c r="F461" s="2"/>
      <c r="G461" s="2"/>
      <c r="H461" s="17"/>
      <c r="I461" s="21"/>
      <c r="J461" s="21"/>
      <c r="N461" s="7"/>
    </row>
    <row r="462" spans="1:14" ht="14.25" customHeight="1">
      <c r="A462" s="2"/>
      <c r="B462" s="2"/>
      <c r="C462" s="2"/>
      <c r="D462" s="2"/>
      <c r="E462" s="2"/>
      <c r="F462" s="2"/>
      <c r="G462" s="2"/>
      <c r="H462" s="17"/>
      <c r="I462" s="21"/>
      <c r="J462" s="21"/>
      <c r="N462" s="7"/>
    </row>
    <row r="463" spans="1:14" ht="14.25" customHeight="1">
      <c r="A463" s="2"/>
      <c r="B463" s="2"/>
      <c r="C463" s="2"/>
      <c r="D463" s="2"/>
      <c r="E463" s="2"/>
      <c r="F463" s="2"/>
      <c r="G463" s="2"/>
      <c r="H463" s="17"/>
      <c r="I463" s="21"/>
      <c r="J463" s="21"/>
      <c r="N463" s="7"/>
    </row>
    <row r="464" spans="1:14" ht="14.25" customHeight="1">
      <c r="A464" s="2"/>
      <c r="B464" s="2"/>
      <c r="C464" s="2"/>
      <c r="D464" s="2"/>
      <c r="E464" s="2"/>
      <c r="F464" s="2"/>
      <c r="G464" s="2"/>
      <c r="H464" s="17"/>
      <c r="I464" s="21"/>
      <c r="J464" s="21"/>
      <c r="N464" s="7"/>
    </row>
    <row r="465" spans="1:14" ht="14.25" customHeight="1">
      <c r="A465" s="2"/>
      <c r="B465" s="2"/>
      <c r="C465" s="2"/>
      <c r="D465" s="2"/>
      <c r="E465" s="2"/>
      <c r="F465" s="2"/>
      <c r="G465" s="2"/>
      <c r="H465" s="17"/>
      <c r="I465" s="21"/>
      <c r="J465" s="21"/>
      <c r="N465" s="7"/>
    </row>
    <row r="466" spans="1:14" ht="14.25" customHeight="1">
      <c r="A466" s="2"/>
      <c r="B466" s="2"/>
      <c r="C466" s="2"/>
      <c r="D466" s="2"/>
      <c r="E466" s="2"/>
      <c r="F466" s="2"/>
      <c r="G466" s="2"/>
      <c r="H466" s="17"/>
      <c r="I466" s="21"/>
      <c r="J466" s="21"/>
      <c r="N466" s="7"/>
    </row>
    <row r="467" spans="1:14" ht="14.25" customHeight="1">
      <c r="A467" s="2"/>
      <c r="B467" s="2"/>
      <c r="C467" s="2"/>
      <c r="D467" s="2"/>
      <c r="E467" s="2"/>
      <c r="F467" s="2"/>
      <c r="G467" s="2"/>
      <c r="H467" s="17"/>
      <c r="I467" s="21"/>
      <c r="J467" s="21"/>
      <c r="N467" s="7"/>
    </row>
    <row r="468" spans="1:14" ht="14.25" customHeight="1">
      <c r="A468" s="2"/>
      <c r="B468" s="2"/>
      <c r="C468" s="2"/>
      <c r="D468" s="2"/>
      <c r="E468" s="2"/>
      <c r="F468" s="2"/>
      <c r="G468" s="2"/>
      <c r="H468" s="17"/>
      <c r="I468" s="21"/>
      <c r="J468" s="21"/>
      <c r="N468" s="7"/>
    </row>
    <row r="469" spans="1:14" ht="14.25" customHeight="1">
      <c r="A469" s="2"/>
      <c r="B469" s="2"/>
      <c r="C469" s="2"/>
      <c r="D469" s="2"/>
      <c r="E469" s="2"/>
      <c r="F469" s="2"/>
      <c r="G469" s="2"/>
      <c r="H469" s="17"/>
      <c r="I469" s="21"/>
      <c r="J469" s="21"/>
      <c r="N469" s="7"/>
    </row>
    <row r="470" spans="1:14" ht="14.25" customHeight="1">
      <c r="A470" s="2"/>
      <c r="B470" s="2"/>
      <c r="C470" s="2"/>
      <c r="D470" s="2"/>
      <c r="E470" s="2"/>
      <c r="F470" s="2"/>
      <c r="G470" s="2"/>
      <c r="H470" s="17"/>
      <c r="I470" s="21"/>
      <c r="J470" s="21"/>
      <c r="N470" s="7"/>
    </row>
    <row r="471" spans="1:14" ht="14.25" customHeight="1">
      <c r="A471" s="2"/>
      <c r="B471" s="2"/>
      <c r="C471" s="2"/>
      <c r="D471" s="2"/>
      <c r="E471" s="2"/>
      <c r="F471" s="2"/>
      <c r="G471" s="2"/>
      <c r="H471" s="17"/>
      <c r="I471" s="21"/>
      <c r="J471" s="21"/>
      <c r="N471" s="7"/>
    </row>
    <row r="472" spans="1:14" ht="14.25" customHeight="1">
      <c r="A472" s="2"/>
      <c r="B472" s="2"/>
      <c r="C472" s="2"/>
      <c r="D472" s="2"/>
      <c r="E472" s="2"/>
      <c r="F472" s="2"/>
      <c r="G472" s="2"/>
      <c r="H472" s="17"/>
      <c r="I472" s="21"/>
      <c r="J472" s="21"/>
      <c r="N472" s="7"/>
    </row>
    <row r="473" spans="1:14" ht="14.25" customHeight="1">
      <c r="A473" s="2"/>
      <c r="B473" s="2"/>
      <c r="C473" s="2"/>
      <c r="D473" s="2"/>
      <c r="E473" s="2"/>
      <c r="F473" s="2"/>
      <c r="G473" s="2"/>
      <c r="H473" s="17"/>
      <c r="I473" s="21"/>
      <c r="J473" s="21"/>
      <c r="N473" s="7"/>
    </row>
    <row r="474" spans="1:14" ht="14.25" customHeight="1">
      <c r="A474" s="2"/>
      <c r="B474" s="2"/>
      <c r="C474" s="2"/>
      <c r="D474" s="2"/>
      <c r="E474" s="2"/>
      <c r="F474" s="2"/>
      <c r="G474" s="2"/>
      <c r="H474" s="17"/>
      <c r="I474" s="21"/>
      <c r="J474" s="21"/>
      <c r="N474" s="7"/>
    </row>
    <row r="475" spans="1:14" ht="14.25" customHeight="1">
      <c r="A475" s="2"/>
      <c r="B475" s="2"/>
      <c r="C475" s="2"/>
      <c r="D475" s="2"/>
      <c r="E475" s="2"/>
      <c r="F475" s="2"/>
      <c r="G475" s="2"/>
      <c r="H475" s="17"/>
      <c r="I475" s="21"/>
      <c r="J475" s="21"/>
      <c r="N475" s="7"/>
    </row>
    <row r="476" spans="1:14" ht="14.25" customHeight="1">
      <c r="A476" s="2"/>
      <c r="B476" s="2"/>
      <c r="C476" s="2"/>
      <c r="D476" s="2"/>
      <c r="E476" s="2"/>
      <c r="F476" s="2"/>
      <c r="G476" s="2"/>
      <c r="H476" s="17"/>
      <c r="I476" s="21"/>
      <c r="J476" s="21"/>
      <c r="N476" s="7"/>
    </row>
    <row r="477" spans="1:14" ht="14.25" customHeight="1">
      <c r="A477" s="2"/>
      <c r="B477" s="2"/>
      <c r="C477" s="2"/>
      <c r="D477" s="2"/>
      <c r="E477" s="2"/>
      <c r="F477" s="2"/>
      <c r="G477" s="2"/>
      <c r="H477" s="17"/>
      <c r="I477" s="21"/>
      <c r="J477" s="21"/>
      <c r="N477" s="7"/>
    </row>
    <row r="478" spans="1:14" ht="14.25" customHeight="1">
      <c r="A478" s="2"/>
      <c r="B478" s="2"/>
      <c r="C478" s="2"/>
      <c r="D478" s="2"/>
      <c r="E478" s="2"/>
      <c r="F478" s="2"/>
      <c r="G478" s="2"/>
      <c r="H478" s="17"/>
      <c r="I478" s="21"/>
      <c r="J478" s="21"/>
      <c r="N478" s="7"/>
    </row>
    <row r="479" spans="1:14" ht="14.25" customHeight="1">
      <c r="A479" s="2"/>
      <c r="B479" s="2"/>
      <c r="C479" s="2"/>
      <c r="D479" s="2"/>
      <c r="E479" s="2"/>
      <c r="F479" s="2"/>
      <c r="G479" s="2"/>
      <c r="H479" s="17"/>
      <c r="I479" s="21"/>
      <c r="J479" s="21"/>
      <c r="N479" s="7"/>
    </row>
    <row r="480" spans="1:14" ht="14.25" customHeight="1">
      <c r="A480" s="2"/>
      <c r="B480" s="2"/>
      <c r="C480" s="2"/>
      <c r="D480" s="2"/>
      <c r="E480" s="2"/>
      <c r="F480" s="2"/>
      <c r="G480" s="2"/>
      <c r="H480" s="17"/>
      <c r="I480" s="21"/>
      <c r="J480" s="21"/>
      <c r="N480" s="7"/>
    </row>
    <row r="481" spans="1:14" ht="14.25" customHeight="1">
      <c r="A481" s="2"/>
      <c r="B481" s="2"/>
      <c r="C481" s="2"/>
      <c r="D481" s="2"/>
      <c r="E481" s="2"/>
      <c r="F481" s="2"/>
      <c r="G481" s="2"/>
      <c r="H481" s="17"/>
      <c r="I481" s="21"/>
      <c r="J481" s="21"/>
      <c r="N481" s="7"/>
    </row>
    <row r="482" spans="1:14" ht="14.25" customHeight="1">
      <c r="A482" s="2"/>
      <c r="B482" s="2"/>
      <c r="C482" s="2"/>
      <c r="D482" s="2"/>
      <c r="E482" s="2"/>
      <c r="F482" s="2"/>
      <c r="G482" s="2"/>
      <c r="H482" s="17"/>
      <c r="I482" s="21"/>
      <c r="J482" s="21"/>
      <c r="N482" s="7"/>
    </row>
    <row r="483" spans="1:14" ht="14.25" customHeight="1">
      <c r="A483" s="2"/>
      <c r="B483" s="2"/>
      <c r="C483" s="2"/>
      <c r="D483" s="2"/>
      <c r="E483" s="2"/>
      <c r="F483" s="2"/>
      <c r="G483" s="2"/>
      <c r="H483" s="17"/>
      <c r="I483" s="21"/>
      <c r="J483" s="21"/>
      <c r="N483" s="7"/>
    </row>
    <row r="484" spans="1:14" ht="14.25" customHeight="1">
      <c r="A484" s="2"/>
      <c r="B484" s="2"/>
      <c r="C484" s="2"/>
      <c r="D484" s="2"/>
      <c r="E484" s="2"/>
      <c r="F484" s="2"/>
      <c r="G484" s="2"/>
      <c r="H484" s="17"/>
      <c r="I484" s="21"/>
      <c r="J484" s="21"/>
      <c r="N484" s="7"/>
    </row>
    <row r="485" spans="1:14" ht="14.25" customHeight="1">
      <c r="A485" s="2"/>
      <c r="B485" s="2"/>
      <c r="C485" s="2"/>
      <c r="D485" s="2"/>
      <c r="E485" s="2"/>
      <c r="F485" s="2"/>
      <c r="G485" s="2"/>
      <c r="H485" s="17"/>
      <c r="I485" s="21"/>
      <c r="J485" s="21"/>
      <c r="N485" s="7"/>
    </row>
    <row r="486" spans="1:14" ht="14.25" customHeight="1">
      <c r="A486" s="2"/>
      <c r="B486" s="2"/>
      <c r="C486" s="2"/>
      <c r="D486" s="2"/>
      <c r="E486" s="2"/>
      <c r="F486" s="2"/>
      <c r="G486" s="2"/>
      <c r="H486" s="17"/>
      <c r="I486" s="21"/>
      <c r="J486" s="21"/>
      <c r="N486" s="7"/>
    </row>
    <row r="487" spans="1:14" ht="14.25" customHeight="1">
      <c r="A487" s="2"/>
      <c r="B487" s="2"/>
      <c r="C487" s="2"/>
      <c r="D487" s="2"/>
      <c r="E487" s="2"/>
      <c r="F487" s="2"/>
      <c r="G487" s="2"/>
      <c r="H487" s="17"/>
      <c r="I487" s="21"/>
      <c r="J487" s="21"/>
      <c r="N487" s="7"/>
    </row>
    <row r="488" spans="1:14" ht="14.25" customHeight="1">
      <c r="A488" s="2"/>
      <c r="B488" s="2"/>
      <c r="C488" s="2"/>
      <c r="D488" s="2"/>
      <c r="E488" s="2"/>
      <c r="F488" s="2"/>
      <c r="G488" s="2"/>
      <c r="H488" s="17"/>
      <c r="I488" s="21"/>
      <c r="J488" s="21"/>
      <c r="N488" s="7"/>
    </row>
    <row r="489" spans="1:14" ht="14.25" customHeight="1">
      <c r="A489" s="2"/>
      <c r="B489" s="2"/>
      <c r="C489" s="2"/>
      <c r="D489" s="2"/>
      <c r="E489" s="2"/>
      <c r="F489" s="2"/>
      <c r="G489" s="2"/>
      <c r="H489" s="17"/>
      <c r="I489" s="21"/>
      <c r="J489" s="21"/>
      <c r="N489" s="7"/>
    </row>
    <row r="490" spans="1:14" ht="14.25" customHeight="1">
      <c r="A490" s="2"/>
      <c r="B490" s="2"/>
      <c r="C490" s="2"/>
      <c r="D490" s="2"/>
      <c r="E490" s="2"/>
      <c r="F490" s="2"/>
      <c r="G490" s="2"/>
      <c r="H490" s="17"/>
      <c r="I490" s="21"/>
      <c r="J490" s="21"/>
      <c r="N490" s="7"/>
    </row>
    <row r="491" spans="1:14" ht="14.25" customHeight="1">
      <c r="A491" s="2"/>
      <c r="B491" s="2"/>
      <c r="C491" s="2"/>
      <c r="D491" s="2"/>
      <c r="E491" s="2"/>
      <c r="F491" s="2"/>
      <c r="G491" s="2"/>
      <c r="H491" s="17"/>
      <c r="I491" s="21"/>
      <c r="J491" s="21"/>
      <c r="N491" s="7"/>
    </row>
    <row r="492" spans="1:14" ht="14.25" customHeight="1">
      <c r="A492" s="2"/>
      <c r="B492" s="2"/>
      <c r="C492" s="2"/>
      <c r="D492" s="2"/>
      <c r="E492" s="2"/>
      <c r="F492" s="2"/>
      <c r="G492" s="2"/>
      <c r="H492" s="17"/>
      <c r="I492" s="21"/>
      <c r="J492" s="21"/>
      <c r="N492" s="7"/>
    </row>
    <row r="493" spans="1:14" ht="14.25" customHeight="1">
      <c r="A493" s="2"/>
      <c r="B493" s="2"/>
      <c r="C493" s="2"/>
      <c r="D493" s="2"/>
      <c r="E493" s="2"/>
      <c r="F493" s="2"/>
      <c r="G493" s="2"/>
      <c r="H493" s="17"/>
      <c r="I493" s="21"/>
      <c r="J493" s="21"/>
      <c r="N493" s="7"/>
    </row>
    <row r="494" spans="1:14" ht="14.25" customHeight="1">
      <c r="A494" s="2"/>
      <c r="B494" s="2"/>
      <c r="C494" s="2"/>
      <c r="D494" s="2"/>
      <c r="E494" s="2"/>
      <c r="F494" s="2"/>
      <c r="G494" s="2"/>
      <c r="H494" s="17"/>
      <c r="I494" s="21"/>
      <c r="J494" s="21"/>
      <c r="N494" s="7"/>
    </row>
    <row r="495" spans="1:14" ht="14.25" customHeight="1">
      <c r="A495" s="2"/>
      <c r="B495" s="2"/>
      <c r="C495" s="2"/>
      <c r="D495" s="2"/>
      <c r="E495" s="2"/>
      <c r="F495" s="2"/>
      <c r="G495" s="2"/>
      <c r="H495" s="17"/>
      <c r="I495" s="21"/>
      <c r="J495" s="21"/>
      <c r="N495" s="7"/>
    </row>
    <row r="496" spans="1:14" ht="14.25" customHeight="1">
      <c r="A496" s="2"/>
      <c r="B496" s="2"/>
      <c r="C496" s="2"/>
      <c r="D496" s="2"/>
      <c r="E496" s="2"/>
      <c r="F496" s="2"/>
      <c r="G496" s="2"/>
      <c r="H496" s="17"/>
      <c r="I496" s="21"/>
      <c r="J496" s="21"/>
      <c r="N496" s="7"/>
    </row>
    <row r="497" spans="1:14" ht="14.25" customHeight="1">
      <c r="A497" s="2"/>
      <c r="B497" s="2"/>
      <c r="C497" s="2"/>
      <c r="D497" s="2"/>
      <c r="E497" s="2"/>
      <c r="F497" s="2"/>
      <c r="G497" s="2"/>
      <c r="H497" s="17"/>
      <c r="I497" s="21"/>
      <c r="J497" s="21"/>
      <c r="N497" s="7"/>
    </row>
    <row r="498" spans="1:14" ht="14.25" customHeight="1">
      <c r="A498" s="2"/>
      <c r="B498" s="2"/>
      <c r="C498" s="2"/>
      <c r="D498" s="2"/>
      <c r="E498" s="2"/>
      <c r="F498" s="2"/>
      <c r="G498" s="2"/>
      <c r="H498" s="17"/>
      <c r="I498" s="21"/>
      <c r="J498" s="21"/>
      <c r="N498" s="7"/>
    </row>
    <row r="499" spans="1:14" ht="14.25" customHeight="1">
      <c r="A499" s="2"/>
      <c r="B499" s="2"/>
      <c r="C499" s="2"/>
      <c r="D499" s="2"/>
      <c r="E499" s="2"/>
      <c r="F499" s="2"/>
      <c r="G499" s="2"/>
      <c r="H499" s="17"/>
      <c r="I499" s="21"/>
      <c r="J499" s="21"/>
      <c r="N499" s="7"/>
    </row>
    <row r="500" spans="1:14" ht="14.25" customHeight="1">
      <c r="A500" s="2"/>
      <c r="B500" s="2"/>
      <c r="C500" s="2"/>
      <c r="D500" s="2"/>
      <c r="E500" s="2"/>
      <c r="F500" s="2"/>
      <c r="G500" s="2"/>
      <c r="H500" s="17"/>
      <c r="I500" s="21"/>
      <c r="J500" s="21"/>
      <c r="N500" s="7"/>
    </row>
    <row r="501" spans="1:14" ht="14.25" customHeight="1">
      <c r="A501" s="2"/>
      <c r="B501" s="2"/>
      <c r="C501" s="2"/>
      <c r="D501" s="2"/>
      <c r="E501" s="2"/>
      <c r="F501" s="2"/>
      <c r="G501" s="2"/>
      <c r="H501" s="17"/>
      <c r="I501" s="21"/>
      <c r="J501" s="21"/>
      <c r="N501" s="7"/>
    </row>
    <row r="502" spans="1:14" ht="14.25" customHeight="1">
      <c r="A502" s="2"/>
      <c r="B502" s="2"/>
      <c r="C502" s="2"/>
      <c r="D502" s="2"/>
      <c r="E502" s="2"/>
      <c r="F502" s="2"/>
      <c r="G502" s="2"/>
      <c r="H502" s="17"/>
      <c r="I502" s="21"/>
      <c r="J502" s="21"/>
      <c r="N502" s="7"/>
    </row>
    <row r="503" spans="1:14" ht="14.25" customHeight="1">
      <c r="A503" s="2"/>
      <c r="B503" s="2"/>
      <c r="C503" s="2"/>
      <c r="D503" s="2"/>
      <c r="E503" s="2"/>
      <c r="F503" s="2"/>
      <c r="G503" s="2"/>
      <c r="H503" s="17"/>
      <c r="I503" s="21"/>
      <c r="J503" s="21"/>
      <c r="N503" s="7"/>
    </row>
    <row r="504" spans="1:14" ht="14.25" customHeight="1">
      <c r="A504" s="2"/>
      <c r="B504" s="2"/>
      <c r="C504" s="2"/>
      <c r="D504" s="2"/>
      <c r="E504" s="2"/>
      <c r="F504" s="2"/>
      <c r="G504" s="2"/>
      <c r="H504" s="17"/>
      <c r="I504" s="21"/>
      <c r="J504" s="21"/>
      <c r="N504" s="7"/>
    </row>
    <row r="505" spans="1:14" ht="14.25" customHeight="1">
      <c r="A505" s="2"/>
      <c r="B505" s="2"/>
      <c r="C505" s="2"/>
      <c r="D505" s="2"/>
      <c r="E505" s="2"/>
      <c r="F505" s="2"/>
      <c r="G505" s="2"/>
      <c r="H505" s="17"/>
      <c r="I505" s="21"/>
      <c r="J505" s="21"/>
      <c r="N505" s="7"/>
    </row>
    <row r="506" spans="1:14" ht="14.25" customHeight="1">
      <c r="A506" s="2"/>
      <c r="B506" s="2"/>
      <c r="C506" s="2"/>
      <c r="D506" s="2"/>
      <c r="E506" s="2"/>
      <c r="F506" s="2"/>
      <c r="G506" s="2"/>
      <c r="H506" s="17"/>
      <c r="I506" s="21"/>
      <c r="J506" s="21"/>
      <c r="N506" s="7"/>
    </row>
    <row r="507" spans="1:14" ht="14.25" customHeight="1">
      <c r="A507" s="2"/>
      <c r="B507" s="2"/>
      <c r="C507" s="2"/>
      <c r="D507" s="2"/>
      <c r="E507" s="2"/>
      <c r="F507" s="2"/>
      <c r="G507" s="2"/>
      <c r="H507" s="17"/>
      <c r="I507" s="21"/>
      <c r="J507" s="21"/>
      <c r="N507" s="7"/>
    </row>
    <row r="508" spans="1:14" ht="14.25" customHeight="1">
      <c r="A508" s="2"/>
      <c r="B508" s="2"/>
      <c r="C508" s="2"/>
      <c r="D508" s="2"/>
      <c r="E508" s="2"/>
      <c r="F508" s="2"/>
      <c r="G508" s="2"/>
      <c r="H508" s="17"/>
      <c r="I508" s="21"/>
      <c r="J508" s="21"/>
      <c r="N508" s="7"/>
    </row>
    <row r="509" spans="1:14" ht="14.25" customHeight="1">
      <c r="A509" s="2"/>
      <c r="B509" s="2"/>
      <c r="C509" s="2"/>
      <c r="D509" s="2"/>
      <c r="E509" s="2"/>
      <c r="F509" s="2"/>
      <c r="G509" s="2"/>
      <c r="H509" s="17"/>
      <c r="I509" s="21"/>
      <c r="J509" s="21"/>
      <c r="N509" s="7"/>
    </row>
    <row r="510" spans="1:14" ht="14.25" customHeight="1">
      <c r="A510" s="2"/>
      <c r="B510" s="2"/>
      <c r="C510" s="2"/>
      <c r="D510" s="2"/>
      <c r="E510" s="2"/>
      <c r="F510" s="2"/>
      <c r="G510" s="2"/>
      <c r="H510" s="17"/>
      <c r="I510" s="21"/>
      <c r="J510" s="21"/>
      <c r="N510" s="7"/>
    </row>
    <row r="511" spans="1:14" ht="14.25" customHeight="1">
      <c r="A511" s="2"/>
      <c r="B511" s="2"/>
      <c r="C511" s="2"/>
      <c r="D511" s="2"/>
      <c r="E511" s="2"/>
      <c r="F511" s="2"/>
      <c r="G511" s="2"/>
      <c r="H511" s="17"/>
      <c r="I511" s="21"/>
      <c r="J511" s="21"/>
      <c r="N511" s="7"/>
    </row>
    <row r="512" spans="1:14" ht="14.25" customHeight="1">
      <c r="A512" s="2"/>
      <c r="B512" s="2"/>
      <c r="C512" s="2"/>
      <c r="D512" s="2"/>
      <c r="E512" s="2"/>
      <c r="F512" s="2"/>
      <c r="G512" s="2"/>
      <c r="H512" s="17"/>
      <c r="I512" s="21"/>
      <c r="J512" s="21"/>
      <c r="N512" s="7"/>
    </row>
    <row r="513" spans="1:14" ht="14.25" customHeight="1">
      <c r="A513" s="2"/>
      <c r="B513" s="2"/>
      <c r="C513" s="2"/>
      <c r="D513" s="2"/>
      <c r="E513" s="2"/>
      <c r="F513" s="2"/>
      <c r="G513" s="2"/>
      <c r="H513" s="17"/>
      <c r="I513" s="21"/>
      <c r="J513" s="21"/>
      <c r="N513" s="7"/>
    </row>
    <row r="514" spans="1:14" ht="14.25" customHeight="1">
      <c r="A514" s="2"/>
      <c r="B514" s="2"/>
      <c r="C514" s="2"/>
      <c r="D514" s="2"/>
      <c r="E514" s="2"/>
      <c r="F514" s="2"/>
      <c r="G514" s="2"/>
      <c r="H514" s="17"/>
      <c r="I514" s="21"/>
      <c r="J514" s="21"/>
      <c r="N514" s="7"/>
    </row>
    <row r="515" spans="1:14" ht="14.25" customHeight="1">
      <c r="A515" s="2"/>
      <c r="B515" s="2"/>
      <c r="C515" s="2"/>
      <c r="D515" s="2"/>
      <c r="E515" s="2"/>
      <c r="F515" s="2"/>
      <c r="G515" s="2"/>
      <c r="H515" s="17"/>
      <c r="I515" s="21"/>
      <c r="J515" s="21"/>
      <c r="N515" s="7"/>
    </row>
    <row r="516" spans="1:14" ht="14.25" customHeight="1">
      <c r="A516" s="2"/>
      <c r="B516" s="2"/>
      <c r="C516" s="2"/>
      <c r="D516" s="2"/>
      <c r="E516" s="2"/>
      <c r="F516" s="2"/>
      <c r="G516" s="2"/>
      <c r="H516" s="17"/>
      <c r="I516" s="21"/>
      <c r="J516" s="21"/>
      <c r="N516" s="7"/>
    </row>
    <row r="517" spans="1:14" ht="14.25" customHeight="1">
      <c r="A517" s="2"/>
      <c r="B517" s="2"/>
      <c r="C517" s="2"/>
      <c r="D517" s="2"/>
      <c r="E517" s="2"/>
      <c r="F517" s="2"/>
      <c r="G517" s="2"/>
      <c r="H517" s="17"/>
      <c r="I517" s="21"/>
      <c r="J517" s="21"/>
      <c r="N517" s="7"/>
    </row>
    <row r="518" spans="1:14" ht="14.25" customHeight="1">
      <c r="A518" s="2"/>
      <c r="B518" s="2"/>
      <c r="C518" s="2"/>
      <c r="D518" s="2"/>
      <c r="E518" s="2"/>
      <c r="F518" s="2"/>
      <c r="G518" s="2"/>
      <c r="H518" s="17"/>
      <c r="I518" s="21"/>
      <c r="J518" s="21"/>
      <c r="N518" s="7"/>
    </row>
    <row r="519" spans="1:14" ht="14.25" customHeight="1">
      <c r="A519" s="2"/>
      <c r="B519" s="2"/>
      <c r="C519" s="2"/>
      <c r="D519" s="2"/>
      <c r="E519" s="2"/>
      <c r="F519" s="2"/>
      <c r="G519" s="2"/>
      <c r="H519" s="17"/>
      <c r="I519" s="21"/>
      <c r="J519" s="21"/>
      <c r="N519" s="7"/>
    </row>
    <row r="520" spans="1:14" ht="14.25" customHeight="1">
      <c r="A520" s="2"/>
      <c r="B520" s="2"/>
      <c r="C520" s="2"/>
      <c r="D520" s="2"/>
      <c r="E520" s="2"/>
      <c r="F520" s="2"/>
      <c r="G520" s="2"/>
      <c r="H520" s="17"/>
      <c r="I520" s="21"/>
      <c r="J520" s="21"/>
      <c r="N520" s="7"/>
    </row>
    <row r="521" spans="1:14" ht="14.25" customHeight="1">
      <c r="A521" s="2"/>
      <c r="B521" s="2"/>
      <c r="C521" s="2"/>
      <c r="D521" s="2"/>
      <c r="E521" s="2"/>
      <c r="F521" s="2"/>
      <c r="G521" s="2"/>
      <c r="H521" s="17"/>
      <c r="I521" s="21"/>
      <c r="J521" s="21"/>
      <c r="N521" s="7"/>
    </row>
    <row r="522" spans="1:14" ht="14.25" customHeight="1">
      <c r="A522" s="2"/>
      <c r="B522" s="2"/>
      <c r="C522" s="2"/>
      <c r="D522" s="2"/>
      <c r="E522" s="2"/>
      <c r="F522" s="2"/>
      <c r="G522" s="2"/>
      <c r="H522" s="17"/>
      <c r="I522" s="21"/>
      <c r="J522" s="21"/>
      <c r="N522" s="7"/>
    </row>
    <row r="523" spans="1:14" ht="14.25" customHeight="1">
      <c r="A523" s="2"/>
      <c r="B523" s="2"/>
      <c r="C523" s="2"/>
      <c r="D523" s="2"/>
      <c r="E523" s="2"/>
      <c r="F523" s="2"/>
      <c r="G523" s="2"/>
      <c r="H523" s="17"/>
      <c r="I523" s="21"/>
      <c r="J523" s="21"/>
      <c r="N523" s="7"/>
    </row>
    <row r="524" spans="1:14" ht="14.25" customHeight="1">
      <c r="A524" s="2"/>
      <c r="B524" s="2"/>
      <c r="C524" s="2"/>
      <c r="D524" s="2"/>
      <c r="E524" s="2"/>
      <c r="F524" s="2"/>
      <c r="G524" s="2"/>
      <c r="H524" s="17"/>
      <c r="I524" s="21"/>
      <c r="J524" s="21"/>
      <c r="N524" s="7"/>
    </row>
    <row r="525" spans="1:14" ht="14.25" customHeight="1">
      <c r="A525" s="2"/>
      <c r="B525" s="2"/>
      <c r="C525" s="2"/>
      <c r="D525" s="2"/>
      <c r="E525" s="2"/>
      <c r="F525" s="2"/>
      <c r="G525" s="2"/>
      <c r="H525" s="17"/>
      <c r="I525" s="21"/>
      <c r="J525" s="21"/>
      <c r="N525" s="7"/>
    </row>
    <row r="526" spans="1:14" ht="14.25" customHeight="1">
      <c r="A526" s="2"/>
      <c r="B526" s="2"/>
      <c r="C526" s="2"/>
      <c r="D526" s="2"/>
      <c r="E526" s="2"/>
      <c r="F526" s="2"/>
      <c r="G526" s="2"/>
      <c r="H526" s="17"/>
      <c r="I526" s="21"/>
      <c r="J526" s="21"/>
      <c r="N526" s="7"/>
    </row>
    <row r="527" spans="1:14" ht="14.25" customHeight="1">
      <c r="A527" s="2"/>
      <c r="B527" s="2"/>
      <c r="C527" s="2"/>
      <c r="D527" s="2"/>
      <c r="E527" s="2"/>
      <c r="F527" s="2"/>
      <c r="G527" s="2"/>
      <c r="H527" s="17"/>
      <c r="I527" s="21"/>
      <c r="J527" s="21"/>
      <c r="N527" s="7"/>
    </row>
    <row r="528" spans="1:14" ht="14.25" customHeight="1">
      <c r="A528" s="2"/>
      <c r="B528" s="2"/>
      <c r="C528" s="2"/>
      <c r="D528" s="2"/>
      <c r="E528" s="2"/>
      <c r="F528" s="2"/>
      <c r="G528" s="2"/>
      <c r="H528" s="17"/>
      <c r="I528" s="21"/>
      <c r="J528" s="21"/>
      <c r="N528" s="7"/>
    </row>
    <row r="529" spans="1:14" ht="14.25" customHeight="1">
      <c r="A529" s="2"/>
      <c r="B529" s="2"/>
      <c r="C529" s="2"/>
      <c r="D529" s="2"/>
      <c r="E529" s="2"/>
      <c r="F529" s="2"/>
      <c r="G529" s="2"/>
      <c r="H529" s="17"/>
      <c r="I529" s="21"/>
      <c r="J529" s="21"/>
      <c r="N529" s="7"/>
    </row>
    <row r="530" spans="1:14" ht="14.25" customHeight="1">
      <c r="A530" s="2"/>
      <c r="B530" s="2"/>
      <c r="C530" s="2"/>
      <c r="D530" s="2"/>
      <c r="E530" s="2"/>
      <c r="F530" s="2"/>
      <c r="G530" s="2"/>
      <c r="H530" s="17"/>
      <c r="I530" s="21"/>
      <c r="J530" s="21"/>
      <c r="N530" s="7"/>
    </row>
    <row r="531" spans="1:14" ht="14.25" customHeight="1">
      <c r="A531" s="2"/>
      <c r="B531" s="2"/>
      <c r="C531" s="2"/>
      <c r="D531" s="2"/>
      <c r="E531" s="2"/>
      <c r="F531" s="2"/>
      <c r="G531" s="2"/>
      <c r="H531" s="17"/>
      <c r="I531" s="21"/>
      <c r="J531" s="21"/>
      <c r="N531" s="7"/>
    </row>
    <row r="532" spans="1:14" ht="14.25" customHeight="1">
      <c r="A532" s="2"/>
      <c r="B532" s="2"/>
      <c r="C532" s="2"/>
      <c r="D532" s="2"/>
      <c r="E532" s="2"/>
      <c r="F532" s="2"/>
      <c r="G532" s="2"/>
      <c r="H532" s="17"/>
      <c r="I532" s="21"/>
      <c r="J532" s="21"/>
      <c r="N532" s="7"/>
    </row>
    <row r="533" spans="1:14" ht="14.25" customHeight="1">
      <c r="A533" s="2"/>
      <c r="B533" s="2"/>
      <c r="C533" s="2"/>
      <c r="D533" s="2"/>
      <c r="E533" s="2"/>
      <c r="F533" s="2"/>
      <c r="G533" s="2"/>
      <c r="H533" s="17"/>
      <c r="I533" s="21"/>
      <c r="J533" s="21"/>
      <c r="N533" s="7"/>
    </row>
    <row r="534" spans="1:14" ht="14.25" customHeight="1">
      <c r="A534" s="2"/>
      <c r="B534" s="2"/>
      <c r="C534" s="2"/>
      <c r="D534" s="2"/>
      <c r="E534" s="2"/>
      <c r="F534" s="2"/>
      <c r="G534" s="2"/>
      <c r="H534" s="17"/>
      <c r="I534" s="21"/>
      <c r="J534" s="21"/>
      <c r="N534" s="7"/>
    </row>
    <row r="535" spans="1:14" ht="14.25" customHeight="1">
      <c r="A535" s="2"/>
      <c r="B535" s="2"/>
      <c r="C535" s="2"/>
      <c r="D535" s="2"/>
      <c r="E535" s="2"/>
      <c r="F535" s="2"/>
      <c r="G535" s="2"/>
      <c r="H535" s="17"/>
      <c r="I535" s="21"/>
      <c r="J535" s="21"/>
      <c r="N535" s="7"/>
    </row>
    <row r="536" spans="1:14" ht="14.25" customHeight="1">
      <c r="A536" s="2"/>
      <c r="B536" s="2"/>
      <c r="C536" s="2"/>
      <c r="D536" s="2"/>
      <c r="E536" s="2"/>
      <c r="F536" s="2"/>
      <c r="G536" s="2"/>
      <c r="H536" s="17"/>
      <c r="I536" s="21"/>
      <c r="J536" s="21"/>
      <c r="N536" s="7"/>
    </row>
    <row r="537" spans="1:14" ht="14.25" customHeight="1">
      <c r="A537" s="2"/>
      <c r="B537" s="2"/>
      <c r="C537" s="2"/>
      <c r="D537" s="2"/>
      <c r="E537" s="2"/>
      <c r="F537" s="2"/>
      <c r="G537" s="2"/>
      <c r="H537" s="17"/>
      <c r="I537" s="21"/>
      <c r="J537" s="21"/>
      <c r="N537" s="7"/>
    </row>
    <row r="538" spans="1:14" ht="14.25" customHeight="1">
      <c r="A538" s="2"/>
      <c r="B538" s="2"/>
      <c r="C538" s="2"/>
      <c r="D538" s="2"/>
      <c r="E538" s="2"/>
      <c r="F538" s="2"/>
      <c r="G538" s="2"/>
      <c r="H538" s="17"/>
      <c r="I538" s="21"/>
      <c r="J538" s="21"/>
      <c r="N538" s="7"/>
    </row>
    <row r="539" spans="1:14" ht="14.25" customHeight="1">
      <c r="A539" s="2"/>
      <c r="B539" s="2"/>
      <c r="C539" s="2"/>
      <c r="D539" s="2"/>
      <c r="E539" s="2"/>
      <c r="F539" s="2"/>
      <c r="G539" s="2"/>
      <c r="H539" s="17"/>
      <c r="I539" s="21"/>
      <c r="J539" s="21"/>
      <c r="N539" s="7"/>
    </row>
    <row r="540" spans="1:14" ht="14.25" customHeight="1">
      <c r="A540" s="2"/>
      <c r="B540" s="2"/>
      <c r="C540" s="2"/>
      <c r="D540" s="2"/>
      <c r="E540" s="2"/>
      <c r="F540" s="2"/>
      <c r="G540" s="2"/>
      <c r="H540" s="17"/>
      <c r="I540" s="21"/>
      <c r="J540" s="21"/>
      <c r="N540" s="7"/>
    </row>
    <row r="541" spans="1:14" ht="14.25" customHeight="1">
      <c r="A541" s="2"/>
      <c r="B541" s="2"/>
      <c r="C541" s="2"/>
      <c r="D541" s="2"/>
      <c r="E541" s="2"/>
      <c r="F541" s="2"/>
      <c r="G541" s="2"/>
      <c r="H541" s="17"/>
      <c r="I541" s="21"/>
      <c r="J541" s="21"/>
      <c r="N541" s="7"/>
    </row>
    <row r="542" spans="1:14" ht="14.25" customHeight="1">
      <c r="A542" s="2"/>
      <c r="B542" s="2"/>
      <c r="C542" s="2"/>
      <c r="D542" s="2"/>
      <c r="E542" s="2"/>
      <c r="F542" s="2"/>
      <c r="G542" s="2"/>
      <c r="H542" s="17"/>
      <c r="I542" s="21"/>
      <c r="J542" s="21"/>
      <c r="N542" s="7"/>
    </row>
    <row r="543" spans="1:14" ht="14.25" customHeight="1">
      <c r="A543" s="2"/>
      <c r="B543" s="2"/>
      <c r="C543" s="2"/>
      <c r="D543" s="2"/>
      <c r="E543" s="2"/>
      <c r="F543" s="2"/>
      <c r="G543" s="2"/>
      <c r="H543" s="17"/>
      <c r="I543" s="21"/>
      <c r="J543" s="21"/>
      <c r="N543" s="7"/>
    </row>
    <row r="544" spans="1:14" ht="14.25" customHeight="1">
      <c r="A544" s="2"/>
      <c r="B544" s="2"/>
      <c r="C544" s="2"/>
      <c r="D544" s="2"/>
      <c r="E544" s="2"/>
      <c r="F544" s="2"/>
      <c r="G544" s="2"/>
      <c r="H544" s="17"/>
      <c r="I544" s="21"/>
      <c r="J544" s="21"/>
      <c r="N544" s="7"/>
    </row>
    <row r="545" spans="1:14" ht="14.25" customHeight="1">
      <c r="A545" s="2"/>
      <c r="B545" s="2"/>
      <c r="C545" s="2"/>
      <c r="D545" s="2"/>
      <c r="E545" s="2"/>
      <c r="F545" s="2"/>
      <c r="G545" s="2"/>
      <c r="H545" s="17"/>
      <c r="I545" s="21"/>
      <c r="J545" s="21"/>
      <c r="N545" s="7"/>
    </row>
    <row r="546" spans="1:14" ht="14.25" customHeight="1">
      <c r="A546" s="2"/>
      <c r="B546" s="2"/>
      <c r="C546" s="2"/>
      <c r="D546" s="2"/>
      <c r="E546" s="2"/>
      <c r="F546" s="2"/>
      <c r="G546" s="2"/>
      <c r="H546" s="17"/>
      <c r="I546" s="21"/>
      <c r="J546" s="21"/>
      <c r="N546" s="7"/>
    </row>
    <row r="547" spans="1:14" ht="14.25" customHeight="1">
      <c r="A547" s="2"/>
      <c r="B547" s="2"/>
      <c r="C547" s="2"/>
      <c r="D547" s="2"/>
      <c r="E547" s="2"/>
      <c r="F547" s="2"/>
      <c r="G547" s="2"/>
      <c r="H547" s="17"/>
      <c r="I547" s="21"/>
      <c r="J547" s="21"/>
      <c r="N547" s="7"/>
    </row>
    <row r="548" spans="1:14" ht="14.25" customHeight="1">
      <c r="A548" s="2"/>
      <c r="B548" s="2"/>
      <c r="C548" s="2"/>
      <c r="D548" s="2"/>
      <c r="E548" s="2"/>
      <c r="F548" s="2"/>
      <c r="G548" s="2"/>
      <c r="H548" s="17"/>
      <c r="I548" s="21"/>
      <c r="J548" s="21"/>
      <c r="N548" s="7"/>
    </row>
    <row r="549" spans="1:14" ht="14.25" customHeight="1">
      <c r="A549" s="2"/>
      <c r="B549" s="2"/>
      <c r="C549" s="2"/>
      <c r="D549" s="2"/>
      <c r="E549" s="2"/>
      <c r="F549" s="2"/>
      <c r="G549" s="2"/>
      <c r="H549" s="17"/>
      <c r="I549" s="21"/>
      <c r="J549" s="21"/>
      <c r="N549" s="7"/>
    </row>
    <row r="550" spans="1:14" ht="14.25" customHeight="1">
      <c r="A550" s="2"/>
      <c r="B550" s="2"/>
      <c r="C550" s="2"/>
      <c r="D550" s="2"/>
      <c r="E550" s="2"/>
      <c r="F550" s="2"/>
      <c r="G550" s="2"/>
      <c r="H550" s="17"/>
      <c r="I550" s="21"/>
      <c r="J550" s="21"/>
      <c r="N550" s="7"/>
    </row>
    <row r="551" spans="1:14" ht="14.25" customHeight="1">
      <c r="A551" s="2"/>
      <c r="B551" s="2"/>
      <c r="C551" s="2"/>
      <c r="D551" s="2"/>
      <c r="E551" s="2"/>
      <c r="F551" s="2"/>
      <c r="G551" s="2"/>
      <c r="H551" s="17"/>
      <c r="I551" s="21"/>
      <c r="J551" s="21"/>
      <c r="N551" s="7"/>
    </row>
    <row r="552" spans="1:14" ht="14.25" customHeight="1">
      <c r="A552" s="2"/>
      <c r="B552" s="2"/>
      <c r="C552" s="2"/>
      <c r="D552" s="2"/>
      <c r="E552" s="2"/>
      <c r="F552" s="2"/>
      <c r="G552" s="2"/>
      <c r="H552" s="17"/>
      <c r="I552" s="21"/>
      <c r="J552" s="21"/>
      <c r="N552" s="7"/>
    </row>
    <row r="553" spans="1:14" ht="14.25" customHeight="1">
      <c r="A553" s="2"/>
      <c r="B553" s="2"/>
      <c r="C553" s="2"/>
      <c r="D553" s="2"/>
      <c r="E553" s="2"/>
      <c r="F553" s="2"/>
      <c r="G553" s="2"/>
      <c r="H553" s="17"/>
      <c r="I553" s="21"/>
      <c r="J553" s="21"/>
      <c r="N553" s="7"/>
    </row>
    <row r="554" spans="1:14" ht="14.25" customHeight="1">
      <c r="A554" s="2"/>
      <c r="B554" s="2"/>
      <c r="C554" s="2"/>
      <c r="D554" s="2"/>
      <c r="E554" s="2"/>
      <c r="F554" s="2"/>
      <c r="G554" s="2"/>
      <c r="H554" s="17"/>
      <c r="I554" s="21"/>
      <c r="J554" s="21"/>
      <c r="N554" s="7"/>
    </row>
    <row r="555" spans="1:14" ht="14.25" customHeight="1">
      <c r="A555" s="2"/>
      <c r="B555" s="2"/>
      <c r="C555" s="2"/>
      <c r="D555" s="2"/>
      <c r="E555" s="2"/>
      <c r="F555" s="2"/>
      <c r="G555" s="2"/>
      <c r="H555" s="17"/>
      <c r="I555" s="21"/>
      <c r="J555" s="21"/>
      <c r="N555" s="7"/>
    </row>
    <row r="556" spans="1:14" ht="14.25" customHeight="1">
      <c r="A556" s="2"/>
      <c r="B556" s="2"/>
      <c r="C556" s="2"/>
      <c r="D556" s="2"/>
      <c r="E556" s="2"/>
      <c r="F556" s="2"/>
      <c r="G556" s="2"/>
      <c r="H556" s="17"/>
      <c r="I556" s="21"/>
      <c r="J556" s="21"/>
      <c r="N556" s="7"/>
    </row>
    <row r="557" spans="1:14" ht="14.25" customHeight="1">
      <c r="A557" s="2"/>
      <c r="B557" s="2"/>
      <c r="C557" s="2"/>
      <c r="D557" s="2"/>
      <c r="E557" s="2"/>
      <c r="F557" s="2"/>
      <c r="G557" s="2"/>
      <c r="H557" s="17"/>
      <c r="I557" s="21"/>
      <c r="J557" s="21"/>
      <c r="N557" s="7"/>
    </row>
    <row r="558" spans="1:14" ht="14.25" customHeight="1">
      <c r="A558" s="2"/>
      <c r="B558" s="2"/>
      <c r="C558" s="2"/>
      <c r="D558" s="2"/>
      <c r="E558" s="2"/>
      <c r="F558" s="2"/>
      <c r="G558" s="2"/>
      <c r="H558" s="17"/>
      <c r="I558" s="21"/>
      <c r="J558" s="21"/>
      <c r="N558" s="7"/>
    </row>
    <row r="559" spans="1:14" ht="14.25" customHeight="1">
      <c r="A559" s="2"/>
      <c r="B559" s="2"/>
      <c r="C559" s="2"/>
      <c r="D559" s="2"/>
      <c r="E559" s="2"/>
      <c r="F559" s="2"/>
      <c r="G559" s="2"/>
      <c r="H559" s="17"/>
      <c r="I559" s="21"/>
      <c r="J559" s="21"/>
      <c r="N559" s="7"/>
    </row>
    <row r="560" spans="1:14" ht="14.25" customHeight="1">
      <c r="A560" s="2"/>
      <c r="B560" s="2"/>
      <c r="C560" s="2"/>
      <c r="D560" s="2"/>
      <c r="E560" s="2"/>
      <c r="F560" s="2"/>
      <c r="G560" s="2"/>
      <c r="H560" s="17"/>
      <c r="I560" s="21"/>
      <c r="J560" s="21"/>
      <c r="N560" s="7"/>
    </row>
    <row r="561" spans="1:14" ht="14.25" customHeight="1">
      <c r="A561" s="2"/>
      <c r="B561" s="2"/>
      <c r="C561" s="2"/>
      <c r="D561" s="2"/>
      <c r="E561" s="2"/>
      <c r="F561" s="2"/>
      <c r="G561" s="2"/>
      <c r="H561" s="17"/>
      <c r="I561" s="21"/>
      <c r="J561" s="21"/>
      <c r="N561" s="7"/>
    </row>
    <row r="562" spans="1:14" ht="14.25" customHeight="1">
      <c r="A562" s="2"/>
      <c r="B562" s="2"/>
      <c r="C562" s="2"/>
      <c r="D562" s="2"/>
      <c r="E562" s="2"/>
      <c r="F562" s="2"/>
      <c r="G562" s="2"/>
      <c r="H562" s="17"/>
      <c r="I562" s="21"/>
      <c r="J562" s="21"/>
      <c r="N562" s="7"/>
    </row>
    <row r="563" spans="1:14" ht="14.25" customHeight="1">
      <c r="A563" s="2"/>
      <c r="B563" s="2"/>
      <c r="C563" s="2"/>
      <c r="D563" s="2"/>
      <c r="E563" s="2"/>
      <c r="F563" s="2"/>
      <c r="G563" s="2"/>
      <c r="H563" s="17"/>
      <c r="I563" s="21"/>
      <c r="J563" s="21"/>
      <c r="N563" s="7"/>
    </row>
    <row r="564" spans="1:14" ht="14.25" customHeight="1">
      <c r="A564" s="2"/>
      <c r="B564" s="2"/>
      <c r="C564" s="2"/>
      <c r="D564" s="2"/>
      <c r="E564" s="2"/>
      <c r="F564" s="2"/>
      <c r="G564" s="2"/>
      <c r="H564" s="17"/>
      <c r="I564" s="21"/>
      <c r="J564" s="21"/>
      <c r="N564" s="7"/>
    </row>
    <row r="565" spans="1:14" ht="14.25" customHeight="1">
      <c r="A565" s="2"/>
      <c r="B565" s="2"/>
      <c r="C565" s="2"/>
      <c r="D565" s="2"/>
      <c r="E565" s="2"/>
      <c r="F565" s="2"/>
      <c r="G565" s="2"/>
      <c r="H565" s="17"/>
      <c r="I565" s="21"/>
      <c r="J565" s="21"/>
      <c r="N565" s="7"/>
    </row>
    <row r="566" spans="1:14" ht="14.25" customHeight="1">
      <c r="A566" s="2"/>
      <c r="B566" s="2"/>
      <c r="C566" s="2"/>
      <c r="D566" s="2"/>
      <c r="E566" s="2"/>
      <c r="F566" s="2"/>
      <c r="G566" s="2"/>
      <c r="H566" s="17"/>
      <c r="I566" s="21"/>
      <c r="J566" s="21"/>
      <c r="N566" s="7"/>
    </row>
    <row r="567" spans="1:14" ht="14.25" customHeight="1">
      <c r="A567" s="2"/>
      <c r="B567" s="2"/>
      <c r="C567" s="2"/>
      <c r="D567" s="2"/>
      <c r="E567" s="2"/>
      <c r="F567" s="2"/>
      <c r="G567" s="2"/>
      <c r="H567" s="17"/>
      <c r="I567" s="21"/>
      <c r="J567" s="21"/>
      <c r="N567" s="7"/>
    </row>
    <row r="568" spans="1:14" ht="14.25" customHeight="1">
      <c r="A568" s="2"/>
      <c r="B568" s="2"/>
      <c r="C568" s="2"/>
      <c r="D568" s="2"/>
      <c r="E568" s="2"/>
      <c r="F568" s="2"/>
      <c r="G568" s="2"/>
      <c r="H568" s="17"/>
      <c r="I568" s="21"/>
      <c r="J568" s="21"/>
      <c r="N568" s="7"/>
    </row>
    <row r="569" spans="1:14" ht="14.25" customHeight="1">
      <c r="A569" s="2"/>
      <c r="B569" s="2"/>
      <c r="C569" s="2"/>
      <c r="D569" s="2"/>
      <c r="E569" s="2"/>
      <c r="F569" s="2"/>
      <c r="G569" s="2"/>
      <c r="H569" s="17"/>
      <c r="I569" s="21"/>
      <c r="J569" s="21"/>
      <c r="N569" s="7"/>
    </row>
    <row r="570" spans="1:14" ht="14.25" customHeight="1">
      <c r="A570" s="2"/>
      <c r="B570" s="2"/>
      <c r="C570" s="2"/>
      <c r="D570" s="2"/>
      <c r="E570" s="2"/>
      <c r="F570" s="2"/>
      <c r="G570" s="2"/>
      <c r="H570" s="17"/>
      <c r="I570" s="21"/>
      <c r="J570" s="21"/>
      <c r="N570" s="7"/>
    </row>
    <row r="571" spans="1:14" ht="14.25" customHeight="1">
      <c r="A571" s="2"/>
      <c r="B571" s="2"/>
      <c r="C571" s="2"/>
      <c r="D571" s="2"/>
      <c r="E571" s="2"/>
      <c r="F571" s="2"/>
      <c r="G571" s="2"/>
      <c r="H571" s="17"/>
      <c r="I571" s="21"/>
      <c r="J571" s="21"/>
      <c r="N571" s="7"/>
    </row>
    <row r="572" spans="1:14" ht="14.25" customHeight="1">
      <c r="A572" s="2"/>
      <c r="B572" s="2"/>
      <c r="C572" s="2"/>
      <c r="D572" s="2"/>
      <c r="E572" s="2"/>
      <c r="F572" s="2"/>
      <c r="G572" s="2"/>
      <c r="H572" s="17"/>
      <c r="I572" s="21"/>
      <c r="J572" s="21"/>
      <c r="N572" s="7"/>
    </row>
    <row r="573" spans="1:14" ht="14.25" customHeight="1">
      <c r="A573" s="2"/>
      <c r="B573" s="2"/>
      <c r="C573" s="2"/>
      <c r="D573" s="2"/>
      <c r="E573" s="2"/>
      <c r="F573" s="2"/>
      <c r="G573" s="2"/>
      <c r="H573" s="17"/>
      <c r="I573" s="21"/>
      <c r="J573" s="21"/>
      <c r="N573" s="7"/>
    </row>
    <row r="574" spans="1:14" ht="14.25" customHeight="1">
      <c r="A574" s="2"/>
      <c r="B574" s="2"/>
      <c r="C574" s="2"/>
      <c r="D574" s="2"/>
      <c r="E574" s="2"/>
      <c r="F574" s="2"/>
      <c r="G574" s="2"/>
      <c r="H574" s="17"/>
      <c r="I574" s="21"/>
      <c r="J574" s="21"/>
      <c r="N574" s="7"/>
    </row>
    <row r="575" spans="1:14" ht="14.25" customHeight="1">
      <c r="A575" s="2"/>
      <c r="B575" s="2"/>
      <c r="C575" s="2"/>
      <c r="D575" s="2"/>
      <c r="E575" s="2"/>
      <c r="F575" s="2"/>
      <c r="G575" s="2"/>
      <c r="H575" s="17"/>
      <c r="I575" s="21"/>
      <c r="J575" s="21"/>
      <c r="N575" s="7"/>
    </row>
    <row r="576" spans="1:14" ht="14.25" customHeight="1">
      <c r="A576" s="2"/>
      <c r="B576" s="2"/>
      <c r="C576" s="2"/>
      <c r="D576" s="2"/>
      <c r="E576" s="2"/>
      <c r="F576" s="2"/>
      <c r="G576" s="2"/>
      <c r="H576" s="17"/>
      <c r="I576" s="21"/>
      <c r="J576" s="21"/>
      <c r="N576" s="7"/>
    </row>
    <row r="577" spans="1:14" ht="14.25" customHeight="1">
      <c r="A577" s="2"/>
      <c r="B577" s="2"/>
      <c r="C577" s="2"/>
      <c r="D577" s="2"/>
      <c r="E577" s="2"/>
      <c r="F577" s="2"/>
      <c r="G577" s="2"/>
      <c r="H577" s="17"/>
      <c r="I577" s="21"/>
      <c r="J577" s="21"/>
      <c r="N577" s="7"/>
    </row>
    <row r="578" spans="1:14" ht="14.25" customHeight="1">
      <c r="A578" s="2"/>
      <c r="B578" s="2"/>
      <c r="C578" s="2"/>
      <c r="D578" s="2"/>
      <c r="E578" s="2"/>
      <c r="F578" s="2"/>
      <c r="G578" s="2"/>
      <c r="H578" s="17"/>
      <c r="I578" s="21"/>
      <c r="J578" s="21"/>
      <c r="N578" s="7"/>
    </row>
    <row r="579" spans="1:14" ht="14.25" customHeight="1">
      <c r="A579" s="2"/>
      <c r="B579" s="2"/>
      <c r="C579" s="2"/>
      <c r="D579" s="2"/>
      <c r="E579" s="2"/>
      <c r="F579" s="2"/>
      <c r="G579" s="2"/>
      <c r="H579" s="17"/>
      <c r="I579" s="21"/>
      <c r="J579" s="21"/>
      <c r="N579" s="7"/>
    </row>
    <row r="580" spans="1:14" ht="14.25" customHeight="1">
      <c r="A580" s="2"/>
      <c r="B580" s="2"/>
      <c r="C580" s="2"/>
      <c r="D580" s="2"/>
      <c r="E580" s="2"/>
      <c r="F580" s="2"/>
      <c r="G580" s="2"/>
      <c r="H580" s="17"/>
      <c r="I580" s="21"/>
      <c r="J580" s="21"/>
      <c r="N580" s="7"/>
    </row>
    <row r="581" spans="1:14" ht="14.25" customHeight="1">
      <c r="A581" s="2"/>
      <c r="B581" s="2"/>
      <c r="C581" s="2"/>
      <c r="D581" s="2"/>
      <c r="E581" s="2"/>
      <c r="F581" s="2"/>
      <c r="G581" s="2"/>
      <c r="H581" s="17"/>
      <c r="I581" s="21"/>
      <c r="J581" s="21"/>
      <c r="N581" s="7"/>
    </row>
    <row r="582" spans="1:14" ht="14.25" customHeight="1">
      <c r="A582" s="2"/>
      <c r="B582" s="2"/>
      <c r="C582" s="2"/>
      <c r="D582" s="2"/>
      <c r="E582" s="2"/>
      <c r="F582" s="2"/>
      <c r="G582" s="2"/>
      <c r="H582" s="17"/>
      <c r="I582" s="21"/>
      <c r="J582" s="21"/>
      <c r="N582" s="7"/>
    </row>
    <row r="583" spans="1:14" ht="14.25" customHeight="1">
      <c r="A583" s="2"/>
      <c r="B583" s="2"/>
      <c r="C583" s="2"/>
      <c r="D583" s="2"/>
      <c r="E583" s="2"/>
      <c r="F583" s="2"/>
      <c r="G583" s="2"/>
      <c r="H583" s="17"/>
      <c r="I583" s="21"/>
      <c r="J583" s="21"/>
      <c r="N583" s="7"/>
    </row>
    <row r="584" spans="1:14" ht="14.25" customHeight="1">
      <c r="A584" s="2"/>
      <c r="B584" s="2"/>
      <c r="C584" s="2"/>
      <c r="D584" s="2"/>
      <c r="E584" s="2"/>
      <c r="F584" s="2"/>
      <c r="G584" s="2"/>
      <c r="H584" s="17"/>
      <c r="I584" s="21"/>
      <c r="J584" s="21"/>
      <c r="N584" s="7"/>
    </row>
    <row r="585" spans="1:14" ht="14.25" customHeight="1">
      <c r="A585" s="2"/>
      <c r="B585" s="2"/>
      <c r="C585" s="2"/>
      <c r="D585" s="2"/>
      <c r="E585" s="2"/>
      <c r="F585" s="2"/>
      <c r="G585" s="2"/>
      <c r="H585" s="17"/>
      <c r="I585" s="21"/>
      <c r="J585" s="21"/>
      <c r="N585" s="7"/>
    </row>
    <row r="586" spans="1:14" ht="14.25" customHeight="1">
      <c r="A586" s="2"/>
      <c r="B586" s="2"/>
      <c r="C586" s="2"/>
      <c r="D586" s="2"/>
      <c r="E586" s="2"/>
      <c r="F586" s="2"/>
      <c r="G586" s="2"/>
      <c r="H586" s="17"/>
      <c r="I586" s="21"/>
      <c r="J586" s="21"/>
      <c r="N586" s="7"/>
    </row>
    <row r="587" spans="1:14" ht="14.25" customHeight="1">
      <c r="A587" s="2"/>
      <c r="B587" s="2"/>
      <c r="C587" s="2"/>
      <c r="D587" s="2"/>
      <c r="E587" s="2"/>
      <c r="F587" s="2"/>
      <c r="G587" s="2"/>
      <c r="H587" s="17"/>
      <c r="I587" s="21"/>
      <c r="J587" s="21"/>
      <c r="N587" s="7"/>
    </row>
    <row r="588" spans="1:14" ht="14.25" customHeight="1">
      <c r="A588" s="2"/>
      <c r="B588" s="2"/>
      <c r="C588" s="2"/>
      <c r="D588" s="2"/>
      <c r="E588" s="2"/>
      <c r="F588" s="2"/>
      <c r="G588" s="2"/>
      <c r="H588" s="17"/>
      <c r="I588" s="21"/>
      <c r="J588" s="21"/>
      <c r="N588" s="7"/>
    </row>
    <row r="589" spans="1:14" ht="14.25" customHeight="1">
      <c r="A589" s="2"/>
      <c r="B589" s="2"/>
      <c r="C589" s="2"/>
      <c r="D589" s="2"/>
      <c r="E589" s="2"/>
      <c r="F589" s="2"/>
      <c r="G589" s="2"/>
      <c r="H589" s="17"/>
      <c r="I589" s="21"/>
      <c r="J589" s="21"/>
      <c r="N589" s="7"/>
    </row>
    <row r="590" spans="1:14" ht="14.25" customHeight="1">
      <c r="A590" s="2"/>
      <c r="B590" s="2"/>
      <c r="C590" s="2"/>
      <c r="D590" s="2"/>
      <c r="E590" s="2"/>
      <c r="F590" s="2"/>
      <c r="G590" s="2"/>
      <c r="H590" s="17"/>
      <c r="I590" s="21"/>
      <c r="J590" s="21"/>
      <c r="N590" s="7"/>
    </row>
    <row r="591" spans="1:14" ht="14.25" customHeight="1">
      <c r="A591" s="2"/>
      <c r="B591" s="2"/>
      <c r="C591" s="2"/>
      <c r="D591" s="2"/>
      <c r="E591" s="2"/>
      <c r="F591" s="2"/>
      <c r="G591" s="2"/>
      <c r="H591" s="17"/>
      <c r="I591" s="21"/>
      <c r="J591" s="21"/>
      <c r="N591" s="7"/>
    </row>
    <row r="592" spans="1:14" ht="14.25" customHeight="1">
      <c r="A592" s="2"/>
      <c r="B592" s="2"/>
      <c r="C592" s="2"/>
      <c r="D592" s="2"/>
      <c r="E592" s="2"/>
      <c r="F592" s="2"/>
      <c r="G592" s="2"/>
      <c r="H592" s="17"/>
      <c r="I592" s="21"/>
      <c r="J592" s="21"/>
      <c r="N592" s="7"/>
    </row>
    <row r="593" spans="1:14" ht="14.25" customHeight="1">
      <c r="A593" s="2"/>
      <c r="B593" s="2"/>
      <c r="C593" s="2"/>
      <c r="D593" s="2"/>
      <c r="E593" s="2"/>
      <c r="F593" s="2"/>
      <c r="G593" s="2"/>
      <c r="H593" s="17"/>
      <c r="I593" s="21"/>
      <c r="J593" s="21"/>
      <c r="N593" s="7"/>
    </row>
    <row r="594" spans="1:14" ht="14.25" customHeight="1">
      <c r="A594" s="2"/>
      <c r="B594" s="2"/>
      <c r="C594" s="2"/>
      <c r="D594" s="2"/>
      <c r="E594" s="2"/>
      <c r="F594" s="2"/>
      <c r="G594" s="2"/>
      <c r="H594" s="17"/>
      <c r="I594" s="21"/>
      <c r="J594" s="21"/>
      <c r="N594" s="7"/>
    </row>
    <row r="595" spans="1:14" ht="14.25" customHeight="1">
      <c r="A595" s="2"/>
      <c r="B595" s="2"/>
      <c r="C595" s="2"/>
      <c r="D595" s="2"/>
      <c r="E595" s="2"/>
      <c r="F595" s="2"/>
      <c r="G595" s="2"/>
      <c r="H595" s="17"/>
      <c r="I595" s="21"/>
      <c r="J595" s="21"/>
      <c r="N595" s="7"/>
    </row>
    <row r="596" spans="1:14" ht="14.25" customHeight="1">
      <c r="A596" s="2"/>
      <c r="B596" s="2"/>
      <c r="C596" s="2"/>
      <c r="D596" s="2"/>
      <c r="E596" s="2"/>
      <c r="F596" s="2"/>
      <c r="G596" s="2"/>
      <c r="H596" s="17"/>
      <c r="I596" s="21"/>
      <c r="J596" s="21"/>
      <c r="N596" s="7"/>
    </row>
    <row r="597" spans="1:14" ht="14.25" customHeight="1">
      <c r="A597" s="2"/>
      <c r="B597" s="2"/>
      <c r="C597" s="2"/>
      <c r="D597" s="2"/>
      <c r="E597" s="2"/>
      <c r="F597" s="2"/>
      <c r="G597" s="2"/>
      <c r="H597" s="17"/>
      <c r="I597" s="21"/>
      <c r="J597" s="21"/>
      <c r="N597" s="7"/>
    </row>
    <row r="598" spans="1:14" ht="14.25" customHeight="1">
      <c r="A598" s="2"/>
      <c r="B598" s="2"/>
      <c r="C598" s="2"/>
      <c r="D598" s="2"/>
      <c r="E598" s="2"/>
      <c r="F598" s="2"/>
      <c r="G598" s="2"/>
      <c r="H598" s="17"/>
      <c r="I598" s="21"/>
      <c r="J598" s="21"/>
      <c r="N598" s="7"/>
    </row>
    <row r="599" spans="1:14" ht="14.25" customHeight="1">
      <c r="A599" s="2"/>
      <c r="B599" s="2"/>
      <c r="C599" s="2"/>
      <c r="D599" s="2"/>
      <c r="E599" s="2"/>
      <c r="F599" s="2"/>
      <c r="G599" s="2"/>
      <c r="H599" s="17"/>
      <c r="I599" s="21"/>
      <c r="J599" s="21"/>
      <c r="N599" s="7"/>
    </row>
    <row r="600" spans="1:14" ht="14.25" customHeight="1">
      <c r="A600" s="2"/>
      <c r="B600" s="2"/>
      <c r="C600" s="2"/>
      <c r="D600" s="2"/>
      <c r="E600" s="2"/>
      <c r="F600" s="2"/>
      <c r="G600" s="2"/>
      <c r="H600" s="17"/>
      <c r="I600" s="21"/>
      <c r="J600" s="21"/>
      <c r="N600" s="7"/>
    </row>
    <row r="601" spans="1:14" ht="14.25" customHeight="1">
      <c r="A601" s="2"/>
      <c r="B601" s="2"/>
      <c r="C601" s="2"/>
      <c r="D601" s="2"/>
      <c r="E601" s="2"/>
      <c r="F601" s="2"/>
      <c r="G601" s="2"/>
      <c r="H601" s="17"/>
      <c r="I601" s="21"/>
      <c r="J601" s="21"/>
      <c r="N601" s="7"/>
    </row>
    <row r="602" spans="1:14" ht="14.25" customHeight="1">
      <c r="A602" s="2"/>
      <c r="B602" s="2"/>
      <c r="C602" s="2"/>
      <c r="D602" s="2"/>
      <c r="E602" s="2"/>
      <c r="F602" s="2"/>
      <c r="G602" s="2"/>
      <c r="H602" s="17"/>
      <c r="I602" s="21"/>
      <c r="J602" s="21"/>
      <c r="N602" s="7"/>
    </row>
    <row r="603" spans="1:14" ht="14.25" customHeight="1">
      <c r="A603" s="2"/>
      <c r="B603" s="2"/>
      <c r="C603" s="2"/>
      <c r="D603" s="2"/>
      <c r="E603" s="2"/>
      <c r="F603" s="2"/>
      <c r="G603" s="2"/>
      <c r="H603" s="17"/>
      <c r="I603" s="21"/>
      <c r="J603" s="21"/>
      <c r="N603" s="7"/>
    </row>
    <row r="604" spans="1:14" ht="14.25" customHeight="1">
      <c r="A604" s="2"/>
      <c r="B604" s="2"/>
      <c r="C604" s="2"/>
      <c r="D604" s="2"/>
      <c r="E604" s="2"/>
      <c r="F604" s="2"/>
      <c r="G604" s="2"/>
      <c r="H604" s="17"/>
      <c r="I604" s="21"/>
      <c r="J604" s="21"/>
      <c r="N604" s="7"/>
    </row>
    <row r="605" spans="1:14" ht="14.25" customHeight="1">
      <c r="A605" s="2"/>
      <c r="B605" s="2"/>
      <c r="C605" s="2"/>
      <c r="D605" s="2"/>
      <c r="E605" s="2"/>
      <c r="F605" s="2"/>
      <c r="G605" s="2"/>
      <c r="H605" s="17"/>
      <c r="I605" s="21"/>
      <c r="J605" s="21"/>
      <c r="N605" s="7"/>
    </row>
    <row r="606" spans="1:14" ht="14.25" customHeight="1">
      <c r="A606" s="2"/>
      <c r="B606" s="2"/>
      <c r="C606" s="2"/>
      <c r="D606" s="2"/>
      <c r="E606" s="2"/>
      <c r="F606" s="2"/>
      <c r="G606" s="2"/>
      <c r="H606" s="17"/>
      <c r="I606" s="21"/>
      <c r="J606" s="21"/>
      <c r="N606" s="7"/>
    </row>
    <row r="607" spans="1:14" ht="14.25" customHeight="1">
      <c r="A607" s="2"/>
      <c r="B607" s="2"/>
      <c r="C607" s="2"/>
      <c r="D607" s="2"/>
      <c r="E607" s="2"/>
      <c r="F607" s="2"/>
      <c r="G607" s="2"/>
      <c r="H607" s="17"/>
      <c r="I607" s="21"/>
      <c r="J607" s="21"/>
      <c r="N607" s="7"/>
    </row>
    <row r="608" spans="1:14" ht="14.25" customHeight="1">
      <c r="A608" s="2"/>
      <c r="B608" s="2"/>
      <c r="C608" s="2"/>
      <c r="D608" s="2"/>
      <c r="E608" s="2"/>
      <c r="F608" s="2"/>
      <c r="G608" s="2"/>
      <c r="H608" s="17"/>
      <c r="I608" s="21"/>
      <c r="J608" s="21"/>
      <c r="N608" s="7"/>
    </row>
    <row r="609" spans="1:14" ht="14.25" customHeight="1">
      <c r="A609" s="2"/>
      <c r="B609" s="2"/>
      <c r="C609" s="2"/>
      <c r="D609" s="2"/>
      <c r="E609" s="2"/>
      <c r="F609" s="2"/>
      <c r="G609" s="2"/>
      <c r="H609" s="17"/>
      <c r="I609" s="21"/>
      <c r="J609" s="21"/>
      <c r="N609" s="7"/>
    </row>
    <row r="610" spans="1:14" ht="14.25" customHeight="1">
      <c r="A610" s="2"/>
      <c r="B610" s="2"/>
      <c r="C610" s="2"/>
      <c r="D610" s="2"/>
      <c r="E610" s="2"/>
      <c r="F610" s="2"/>
      <c r="G610" s="2"/>
      <c r="H610" s="17"/>
      <c r="I610" s="21"/>
      <c r="J610" s="21"/>
      <c r="N610" s="7"/>
    </row>
    <row r="611" spans="1:14" ht="14.25" customHeight="1">
      <c r="A611" s="2"/>
      <c r="B611" s="2"/>
      <c r="C611" s="2"/>
      <c r="D611" s="2"/>
      <c r="E611" s="2"/>
      <c r="F611" s="2"/>
      <c r="G611" s="2"/>
      <c r="H611" s="17"/>
      <c r="I611" s="21"/>
      <c r="J611" s="21"/>
      <c r="N611" s="7"/>
    </row>
    <row r="612" spans="1:14" ht="14.25" customHeight="1">
      <c r="A612" s="2"/>
      <c r="B612" s="2"/>
      <c r="C612" s="2"/>
      <c r="D612" s="2"/>
      <c r="E612" s="2"/>
      <c r="F612" s="2"/>
      <c r="G612" s="2"/>
      <c r="H612" s="17"/>
      <c r="I612" s="21"/>
      <c r="J612" s="21"/>
      <c r="N612" s="7"/>
    </row>
    <row r="613" spans="1:14" ht="14.25" customHeight="1">
      <c r="A613" s="2"/>
      <c r="B613" s="2"/>
      <c r="C613" s="2"/>
      <c r="D613" s="2"/>
      <c r="E613" s="2"/>
      <c r="F613" s="2"/>
      <c r="G613" s="2"/>
      <c r="H613" s="17"/>
      <c r="I613" s="21"/>
      <c r="J613" s="21"/>
      <c r="N613" s="7"/>
    </row>
    <row r="614" spans="1:14" ht="14.25" customHeight="1">
      <c r="A614" s="2"/>
      <c r="B614" s="2"/>
      <c r="C614" s="2"/>
      <c r="D614" s="2"/>
      <c r="E614" s="2"/>
      <c r="F614" s="2"/>
      <c r="G614" s="2"/>
      <c r="H614" s="17"/>
      <c r="I614" s="21"/>
      <c r="J614" s="21"/>
      <c r="N614" s="7"/>
    </row>
    <row r="615" spans="1:14" ht="14.25" customHeight="1">
      <c r="A615" s="2"/>
      <c r="B615" s="2"/>
      <c r="C615" s="2"/>
      <c r="D615" s="2"/>
      <c r="E615" s="2"/>
      <c r="F615" s="2"/>
      <c r="G615" s="2"/>
      <c r="H615" s="17"/>
      <c r="I615" s="21"/>
      <c r="J615" s="21"/>
      <c r="N615" s="7"/>
    </row>
    <row r="616" spans="1:14" ht="14.25" customHeight="1">
      <c r="A616" s="2"/>
      <c r="B616" s="2"/>
      <c r="C616" s="2"/>
      <c r="D616" s="2"/>
      <c r="E616" s="2"/>
      <c r="F616" s="2"/>
      <c r="G616" s="2"/>
      <c r="H616" s="17"/>
      <c r="I616" s="21"/>
      <c r="J616" s="21"/>
      <c r="N616" s="7"/>
    </row>
    <row r="617" spans="1:14" ht="14.25" customHeight="1">
      <c r="A617" s="2"/>
      <c r="B617" s="2"/>
      <c r="C617" s="2"/>
      <c r="D617" s="2"/>
      <c r="E617" s="2"/>
      <c r="F617" s="2"/>
      <c r="G617" s="2"/>
      <c r="H617" s="17"/>
      <c r="I617" s="21"/>
      <c r="J617" s="21"/>
      <c r="N617" s="7"/>
    </row>
    <row r="618" spans="1:14" ht="14.25" customHeight="1">
      <c r="A618" s="2"/>
      <c r="B618" s="2"/>
      <c r="C618" s="2"/>
      <c r="D618" s="2"/>
      <c r="E618" s="2"/>
      <c r="F618" s="2"/>
      <c r="G618" s="2"/>
      <c r="H618" s="17"/>
      <c r="I618" s="21"/>
      <c r="J618" s="21"/>
      <c r="N618" s="7"/>
    </row>
    <row r="619" spans="1:14" ht="14.25" customHeight="1">
      <c r="A619" s="2"/>
      <c r="B619" s="2"/>
      <c r="C619" s="2"/>
      <c r="D619" s="2"/>
      <c r="E619" s="2"/>
      <c r="F619" s="2"/>
      <c r="G619" s="2"/>
      <c r="H619" s="17"/>
      <c r="I619" s="21"/>
      <c r="J619" s="21"/>
      <c r="N619" s="7"/>
    </row>
    <row r="620" spans="1:14" ht="14.25" customHeight="1">
      <c r="A620" s="2"/>
      <c r="B620" s="2"/>
      <c r="C620" s="2"/>
      <c r="D620" s="2"/>
      <c r="E620" s="2"/>
      <c r="F620" s="2"/>
      <c r="G620" s="2"/>
      <c r="H620" s="17"/>
      <c r="I620" s="21"/>
      <c r="J620" s="21"/>
      <c r="N620" s="7"/>
    </row>
    <row r="621" spans="1:14" ht="14.25" customHeight="1">
      <c r="A621" s="2"/>
      <c r="B621" s="2"/>
      <c r="C621" s="2"/>
      <c r="D621" s="2"/>
      <c r="E621" s="2"/>
      <c r="F621" s="2"/>
      <c r="G621" s="2"/>
      <c r="H621" s="17"/>
      <c r="I621" s="21"/>
      <c r="J621" s="21"/>
      <c r="N621" s="7"/>
    </row>
    <row r="622" spans="1:14" ht="14.25" customHeight="1">
      <c r="A622" s="2"/>
      <c r="B622" s="2"/>
      <c r="C622" s="2"/>
      <c r="D622" s="2"/>
      <c r="E622" s="2"/>
      <c r="F622" s="2"/>
      <c r="G622" s="2"/>
      <c r="H622" s="17"/>
      <c r="I622" s="21"/>
      <c r="J622" s="21"/>
      <c r="N622" s="7"/>
    </row>
    <row r="623" spans="1:14" ht="14.25" customHeight="1">
      <c r="A623" s="2"/>
      <c r="B623" s="2"/>
      <c r="C623" s="2"/>
      <c r="D623" s="2"/>
      <c r="E623" s="2"/>
      <c r="F623" s="2"/>
      <c r="G623" s="2"/>
      <c r="H623" s="17"/>
      <c r="I623" s="21"/>
      <c r="J623" s="21"/>
      <c r="N623" s="7"/>
    </row>
    <row r="624" spans="1:14" ht="14.25" customHeight="1">
      <c r="A624" s="2"/>
      <c r="B624" s="2"/>
      <c r="C624" s="2"/>
      <c r="D624" s="2"/>
      <c r="E624" s="2"/>
      <c r="F624" s="2"/>
      <c r="G624" s="2"/>
      <c r="H624" s="17"/>
      <c r="I624" s="21"/>
      <c r="J624" s="21"/>
      <c r="N624" s="7"/>
    </row>
    <row r="625" spans="1:14" ht="14.25" customHeight="1">
      <c r="A625" s="2"/>
      <c r="B625" s="2"/>
      <c r="C625" s="2"/>
      <c r="D625" s="2"/>
      <c r="E625" s="2"/>
      <c r="F625" s="2"/>
      <c r="G625" s="2"/>
      <c r="H625" s="17"/>
      <c r="I625" s="21"/>
      <c r="J625" s="21"/>
      <c r="N625" s="7"/>
    </row>
    <row r="626" spans="1:14" ht="14.25" customHeight="1">
      <c r="A626" s="2"/>
      <c r="B626" s="2"/>
      <c r="C626" s="2"/>
      <c r="D626" s="2"/>
      <c r="E626" s="2"/>
      <c r="F626" s="2"/>
      <c r="G626" s="2"/>
      <c r="H626" s="17"/>
      <c r="I626" s="21"/>
      <c r="J626" s="21"/>
      <c r="N626" s="7"/>
    </row>
    <row r="627" spans="1:14" ht="14.25" customHeight="1">
      <c r="A627" s="2"/>
      <c r="B627" s="2"/>
      <c r="C627" s="2"/>
      <c r="D627" s="2"/>
      <c r="E627" s="2"/>
      <c r="F627" s="2"/>
      <c r="G627" s="2"/>
      <c r="H627" s="17"/>
      <c r="I627" s="21"/>
      <c r="J627" s="21"/>
      <c r="N627" s="7"/>
    </row>
    <row r="628" spans="1:14" ht="14.25" customHeight="1">
      <c r="A628" s="2"/>
      <c r="B628" s="2"/>
      <c r="C628" s="2"/>
      <c r="D628" s="2"/>
      <c r="E628" s="2"/>
      <c r="F628" s="2"/>
      <c r="G628" s="2"/>
      <c r="H628" s="17"/>
      <c r="I628" s="21"/>
      <c r="J628" s="21"/>
      <c r="N628" s="7"/>
    </row>
    <row r="629" spans="1:14" ht="14.25" customHeight="1">
      <c r="A629" s="2"/>
      <c r="B629" s="2"/>
      <c r="C629" s="2"/>
      <c r="D629" s="2"/>
      <c r="E629" s="2"/>
      <c r="F629" s="2"/>
      <c r="G629" s="2"/>
      <c r="H629" s="17"/>
      <c r="I629" s="21"/>
      <c r="J629" s="21"/>
      <c r="N629" s="7"/>
    </row>
    <row r="630" spans="1:14" ht="14.25" customHeight="1">
      <c r="A630" s="2"/>
      <c r="B630" s="2"/>
      <c r="C630" s="2"/>
      <c r="D630" s="2"/>
      <c r="E630" s="2"/>
      <c r="F630" s="2"/>
      <c r="G630" s="2"/>
      <c r="H630" s="17"/>
      <c r="I630" s="21"/>
      <c r="J630" s="21"/>
      <c r="N630" s="7"/>
    </row>
    <row r="631" spans="1:14" ht="14.25" customHeight="1">
      <c r="A631" s="2"/>
      <c r="B631" s="2"/>
      <c r="C631" s="2"/>
      <c r="D631" s="2"/>
      <c r="E631" s="2"/>
      <c r="F631" s="2"/>
      <c r="G631" s="2"/>
      <c r="H631" s="17"/>
      <c r="I631" s="21"/>
      <c r="J631" s="21"/>
      <c r="N631" s="7"/>
    </row>
    <row r="632" spans="1:14" ht="14.25" customHeight="1">
      <c r="A632" s="2"/>
      <c r="B632" s="2"/>
      <c r="C632" s="2"/>
      <c r="D632" s="2"/>
      <c r="E632" s="2"/>
      <c r="F632" s="2"/>
      <c r="G632" s="2"/>
      <c r="H632" s="17"/>
      <c r="I632" s="21"/>
      <c r="J632" s="21"/>
      <c r="N632" s="7"/>
    </row>
    <row r="633" spans="1:14" ht="14.25" customHeight="1">
      <c r="A633" s="2"/>
      <c r="B633" s="2"/>
      <c r="C633" s="2"/>
      <c r="D633" s="2"/>
      <c r="E633" s="2"/>
      <c r="F633" s="2"/>
      <c r="G633" s="2"/>
      <c r="H633" s="17"/>
      <c r="I633" s="21"/>
      <c r="J633" s="21"/>
      <c r="N633" s="7"/>
    </row>
    <row r="634" spans="1:14" ht="14.25" customHeight="1">
      <c r="A634" s="2"/>
      <c r="B634" s="2"/>
      <c r="C634" s="2"/>
      <c r="D634" s="2"/>
      <c r="E634" s="2"/>
      <c r="F634" s="2"/>
      <c r="G634" s="2"/>
      <c r="H634" s="17"/>
      <c r="I634" s="21"/>
      <c r="J634" s="21"/>
      <c r="N634" s="7"/>
    </row>
    <row r="635" spans="1:14" ht="14.25" customHeight="1">
      <c r="A635" s="2"/>
      <c r="B635" s="2"/>
      <c r="C635" s="2"/>
      <c r="D635" s="2"/>
      <c r="E635" s="2"/>
      <c r="F635" s="2"/>
      <c r="G635" s="2"/>
      <c r="H635" s="17"/>
      <c r="I635" s="21"/>
      <c r="J635" s="21"/>
      <c r="N635" s="7"/>
    </row>
    <row r="636" spans="1:14" ht="14.25" customHeight="1">
      <c r="A636" s="2"/>
      <c r="B636" s="2"/>
      <c r="C636" s="2"/>
      <c r="D636" s="2"/>
      <c r="E636" s="2"/>
      <c r="F636" s="2"/>
      <c r="G636" s="2"/>
      <c r="H636" s="17"/>
      <c r="I636" s="21"/>
      <c r="J636" s="21"/>
      <c r="N636" s="7"/>
    </row>
    <row r="637" spans="1:14" ht="14.25" customHeight="1">
      <c r="A637" s="2"/>
      <c r="B637" s="2"/>
      <c r="C637" s="2"/>
      <c r="D637" s="2"/>
      <c r="E637" s="2"/>
      <c r="F637" s="2"/>
      <c r="G637" s="2"/>
      <c r="H637" s="17"/>
      <c r="I637" s="21"/>
      <c r="J637" s="21"/>
      <c r="N637" s="7"/>
    </row>
    <row r="638" spans="1:14" ht="14.25" customHeight="1">
      <c r="A638" s="2"/>
      <c r="B638" s="2"/>
      <c r="C638" s="2"/>
      <c r="D638" s="2"/>
      <c r="E638" s="2"/>
      <c r="F638" s="2"/>
      <c r="G638" s="2"/>
      <c r="H638" s="17"/>
      <c r="I638" s="21"/>
      <c r="J638" s="21"/>
      <c r="N638" s="7"/>
    </row>
    <row r="639" spans="1:14" ht="14.25" customHeight="1">
      <c r="A639" s="2"/>
      <c r="B639" s="2"/>
      <c r="C639" s="2"/>
      <c r="D639" s="2"/>
      <c r="E639" s="2"/>
      <c r="F639" s="2"/>
      <c r="G639" s="2"/>
      <c r="H639" s="17"/>
      <c r="I639" s="21"/>
      <c r="J639" s="21"/>
      <c r="N639" s="7"/>
    </row>
    <row r="640" spans="1:14" ht="14.25" customHeight="1">
      <c r="A640" s="2"/>
      <c r="B640" s="2"/>
      <c r="C640" s="2"/>
      <c r="D640" s="2"/>
      <c r="E640" s="2"/>
      <c r="F640" s="2"/>
      <c r="G640" s="2"/>
      <c r="H640" s="17"/>
      <c r="I640" s="21"/>
      <c r="J640" s="21"/>
      <c r="N640" s="7"/>
    </row>
    <row r="641" spans="1:14" ht="14.25" customHeight="1">
      <c r="A641" s="2"/>
      <c r="B641" s="2"/>
      <c r="C641" s="2"/>
      <c r="D641" s="2"/>
      <c r="E641" s="2"/>
      <c r="F641" s="2"/>
      <c r="G641" s="2"/>
      <c r="H641" s="17"/>
      <c r="I641" s="21"/>
      <c r="J641" s="21"/>
      <c r="N641" s="7"/>
    </row>
    <row r="642" spans="1:14" ht="14.25" customHeight="1">
      <c r="A642" s="2"/>
      <c r="B642" s="2"/>
      <c r="C642" s="2"/>
      <c r="D642" s="2"/>
      <c r="E642" s="2"/>
      <c r="F642" s="2"/>
      <c r="G642" s="2"/>
      <c r="H642" s="17"/>
      <c r="I642" s="21"/>
      <c r="J642" s="21"/>
      <c r="N642" s="7"/>
    </row>
    <row r="643" spans="1:14" ht="14.25" customHeight="1">
      <c r="A643" s="2"/>
      <c r="B643" s="2"/>
      <c r="C643" s="2"/>
      <c r="D643" s="2"/>
      <c r="E643" s="2"/>
      <c r="F643" s="2"/>
      <c r="G643" s="2"/>
      <c r="H643" s="17"/>
      <c r="I643" s="21"/>
      <c r="J643" s="21"/>
      <c r="N643" s="7"/>
    </row>
    <row r="644" spans="1:14" ht="14.25" customHeight="1">
      <c r="A644" s="2"/>
      <c r="B644" s="2"/>
      <c r="C644" s="2"/>
      <c r="D644" s="2"/>
      <c r="E644" s="2"/>
      <c r="F644" s="2"/>
      <c r="G644" s="2"/>
      <c r="H644" s="17"/>
      <c r="I644" s="21"/>
      <c r="J644" s="21"/>
      <c r="N644" s="7"/>
    </row>
    <row r="645" spans="1:14" ht="14.25" customHeight="1">
      <c r="A645" s="2"/>
      <c r="B645" s="2"/>
      <c r="C645" s="2"/>
      <c r="D645" s="2"/>
      <c r="E645" s="2"/>
      <c r="F645" s="2"/>
      <c r="G645" s="2"/>
      <c r="H645" s="17"/>
      <c r="I645" s="21"/>
      <c r="J645" s="21"/>
      <c r="N645" s="7"/>
    </row>
    <row r="646" spans="1:14" ht="14.25" customHeight="1">
      <c r="A646" s="2"/>
      <c r="B646" s="2"/>
      <c r="C646" s="2"/>
      <c r="D646" s="2"/>
      <c r="E646" s="2"/>
      <c r="F646" s="2"/>
      <c r="G646" s="2"/>
      <c r="H646" s="17"/>
      <c r="I646" s="21"/>
      <c r="J646" s="21"/>
      <c r="N646" s="7"/>
    </row>
    <row r="647" spans="1:14" ht="14.25" customHeight="1">
      <c r="A647" s="2"/>
      <c r="B647" s="2"/>
      <c r="C647" s="2"/>
      <c r="D647" s="2"/>
      <c r="E647" s="2"/>
      <c r="F647" s="2"/>
      <c r="G647" s="2"/>
      <c r="H647" s="17"/>
      <c r="I647" s="21"/>
      <c r="J647" s="21"/>
      <c r="N647" s="7"/>
    </row>
    <row r="648" spans="1:14" ht="14.25" customHeight="1">
      <c r="A648" s="2"/>
      <c r="B648" s="2"/>
      <c r="C648" s="2"/>
      <c r="D648" s="2"/>
      <c r="E648" s="2"/>
      <c r="F648" s="2"/>
      <c r="G648" s="2"/>
      <c r="H648" s="17"/>
      <c r="I648" s="21"/>
      <c r="J648" s="21"/>
      <c r="N648" s="7"/>
    </row>
    <row r="649" spans="1:14" ht="14.25" customHeight="1">
      <c r="A649" s="2"/>
      <c r="B649" s="2"/>
      <c r="C649" s="2"/>
      <c r="D649" s="2"/>
      <c r="E649" s="2"/>
      <c r="F649" s="2"/>
      <c r="G649" s="2"/>
      <c r="H649" s="17"/>
      <c r="I649" s="21"/>
      <c r="J649" s="21"/>
      <c r="N649" s="7"/>
    </row>
    <row r="650" spans="1:14" ht="14.25" customHeight="1">
      <c r="A650" s="2"/>
      <c r="B650" s="2"/>
      <c r="C650" s="2"/>
      <c r="D650" s="2"/>
      <c r="E650" s="2"/>
      <c r="F650" s="2"/>
      <c r="G650" s="2"/>
      <c r="H650" s="17"/>
      <c r="I650" s="21"/>
      <c r="J650" s="21"/>
      <c r="N650" s="7"/>
    </row>
    <row r="651" spans="1:14" ht="14.25" customHeight="1">
      <c r="A651" s="2"/>
      <c r="B651" s="2"/>
      <c r="C651" s="2"/>
      <c r="D651" s="2"/>
      <c r="E651" s="2"/>
      <c r="F651" s="2"/>
      <c r="G651" s="2"/>
      <c r="H651" s="17"/>
      <c r="I651" s="21"/>
      <c r="J651" s="21"/>
      <c r="N651" s="7"/>
    </row>
    <row r="652" spans="1:14" ht="14.25" customHeight="1">
      <c r="A652" s="2"/>
      <c r="B652" s="2"/>
      <c r="C652" s="2"/>
      <c r="D652" s="2"/>
      <c r="E652" s="2"/>
      <c r="F652" s="2"/>
      <c r="G652" s="2"/>
      <c r="H652" s="17"/>
      <c r="I652" s="21"/>
      <c r="J652" s="21"/>
      <c r="N652" s="7"/>
    </row>
    <row r="653" spans="1:14" ht="14.25" customHeight="1">
      <c r="A653" s="2"/>
      <c r="B653" s="2"/>
      <c r="C653" s="2"/>
      <c r="D653" s="2"/>
      <c r="E653" s="2"/>
      <c r="F653" s="2"/>
      <c r="G653" s="2"/>
      <c r="H653" s="17"/>
      <c r="I653" s="21"/>
      <c r="J653" s="21"/>
      <c r="N653" s="7"/>
    </row>
    <row r="654" spans="1:14" ht="14.25" customHeight="1">
      <c r="A654" s="2"/>
      <c r="B654" s="2"/>
      <c r="C654" s="2"/>
      <c r="D654" s="2"/>
      <c r="E654" s="2"/>
      <c r="F654" s="2"/>
      <c r="G654" s="2"/>
      <c r="H654" s="17"/>
      <c r="I654" s="21"/>
      <c r="J654" s="21"/>
      <c r="N654" s="7"/>
    </row>
    <row r="655" spans="1:14" ht="14.25" customHeight="1">
      <c r="A655" s="2"/>
      <c r="B655" s="2"/>
      <c r="C655" s="2"/>
      <c r="D655" s="2"/>
      <c r="E655" s="2"/>
      <c r="F655" s="2"/>
      <c r="G655" s="2"/>
      <c r="H655" s="17"/>
      <c r="I655" s="21"/>
      <c r="J655" s="21"/>
      <c r="N655" s="7"/>
    </row>
    <row r="656" spans="1:14" ht="14.25" customHeight="1">
      <c r="A656" s="2"/>
      <c r="B656" s="2"/>
      <c r="C656" s="2"/>
      <c r="D656" s="2"/>
      <c r="E656" s="2"/>
      <c r="F656" s="2"/>
      <c r="G656" s="2"/>
      <c r="H656" s="17"/>
      <c r="I656" s="21"/>
      <c r="J656" s="21"/>
      <c r="N656" s="7"/>
    </row>
    <row r="657" spans="1:14" ht="14.25" customHeight="1">
      <c r="A657" s="2"/>
      <c r="B657" s="2"/>
      <c r="C657" s="2"/>
      <c r="D657" s="2"/>
      <c r="E657" s="2"/>
      <c r="F657" s="2"/>
      <c r="G657" s="2"/>
      <c r="H657" s="17"/>
      <c r="I657" s="21"/>
      <c r="J657" s="21"/>
      <c r="N657" s="7"/>
    </row>
    <row r="658" spans="1:14" ht="14.25" customHeight="1">
      <c r="A658" s="2"/>
      <c r="B658" s="2"/>
      <c r="C658" s="2"/>
      <c r="D658" s="2"/>
      <c r="E658" s="2"/>
      <c r="F658" s="2"/>
      <c r="G658" s="2"/>
      <c r="H658" s="17"/>
      <c r="I658" s="21"/>
      <c r="J658" s="21"/>
      <c r="N658" s="7"/>
    </row>
    <row r="659" spans="1:14" ht="14.25" customHeight="1">
      <c r="A659" s="2"/>
      <c r="B659" s="2"/>
      <c r="C659" s="2"/>
      <c r="D659" s="2"/>
      <c r="E659" s="2"/>
      <c r="F659" s="2"/>
      <c r="G659" s="2"/>
      <c r="H659" s="17"/>
      <c r="I659" s="21"/>
      <c r="J659" s="21"/>
      <c r="N659" s="7"/>
    </row>
    <row r="660" spans="1:14" ht="14.25" customHeight="1">
      <c r="A660" s="2"/>
      <c r="B660" s="2"/>
      <c r="C660" s="2"/>
      <c r="D660" s="2"/>
      <c r="E660" s="2"/>
      <c r="F660" s="2"/>
      <c r="G660" s="2"/>
      <c r="H660" s="17"/>
      <c r="I660" s="21"/>
      <c r="J660" s="21"/>
      <c r="N660" s="7"/>
    </row>
    <row r="661" spans="1:14" ht="14.25" customHeight="1">
      <c r="A661" s="2"/>
      <c r="B661" s="2"/>
      <c r="C661" s="2"/>
      <c r="D661" s="2"/>
      <c r="E661" s="2"/>
      <c r="F661" s="2"/>
      <c r="G661" s="2"/>
      <c r="H661" s="17"/>
      <c r="I661" s="21"/>
      <c r="J661" s="21"/>
      <c r="N661" s="7"/>
    </row>
    <row r="662" spans="1:14" ht="14.25" customHeight="1">
      <c r="A662" s="2"/>
      <c r="B662" s="2"/>
      <c r="C662" s="2"/>
      <c r="D662" s="2"/>
      <c r="E662" s="2"/>
      <c r="F662" s="2"/>
      <c r="G662" s="2"/>
      <c r="H662" s="17"/>
      <c r="I662" s="21"/>
      <c r="J662" s="21"/>
      <c r="N662" s="7"/>
    </row>
    <row r="663" spans="1:14" ht="14.25" customHeight="1">
      <c r="A663" s="2"/>
      <c r="B663" s="2"/>
      <c r="C663" s="2"/>
      <c r="D663" s="2"/>
      <c r="E663" s="2"/>
      <c r="F663" s="2"/>
      <c r="G663" s="2"/>
      <c r="H663" s="17"/>
      <c r="I663" s="21"/>
      <c r="J663" s="21"/>
      <c r="N663" s="7"/>
    </row>
    <row r="664" spans="1:14" ht="14.25" customHeight="1">
      <c r="A664" s="2"/>
      <c r="B664" s="2"/>
      <c r="C664" s="2"/>
      <c r="D664" s="2"/>
      <c r="E664" s="2"/>
      <c r="F664" s="2"/>
      <c r="G664" s="2"/>
      <c r="H664" s="17"/>
      <c r="I664" s="21"/>
      <c r="J664" s="21"/>
      <c r="N664" s="7"/>
    </row>
    <row r="665" spans="1:14" ht="14.25" customHeight="1">
      <c r="A665" s="2"/>
      <c r="B665" s="2"/>
      <c r="C665" s="2"/>
      <c r="D665" s="2"/>
      <c r="E665" s="2"/>
      <c r="F665" s="2"/>
      <c r="G665" s="2"/>
      <c r="H665" s="17"/>
      <c r="I665" s="21"/>
      <c r="J665" s="21"/>
      <c r="N665" s="7"/>
    </row>
    <row r="666" spans="1:14" ht="14.25" customHeight="1">
      <c r="A666" s="2"/>
      <c r="B666" s="2"/>
      <c r="C666" s="2"/>
      <c r="D666" s="2"/>
      <c r="E666" s="2"/>
      <c r="F666" s="2"/>
      <c r="G666" s="2"/>
      <c r="H666" s="17"/>
      <c r="I666" s="21"/>
      <c r="J666" s="21"/>
      <c r="N666" s="7"/>
    </row>
    <row r="667" spans="1:14" ht="14.25" customHeight="1">
      <c r="A667" s="2"/>
      <c r="B667" s="2"/>
      <c r="C667" s="2"/>
      <c r="D667" s="2"/>
      <c r="E667" s="2"/>
      <c r="F667" s="2"/>
      <c r="G667" s="2"/>
      <c r="H667" s="17"/>
      <c r="I667" s="21"/>
      <c r="J667" s="21"/>
      <c r="N667" s="7"/>
    </row>
    <row r="668" spans="1:14" ht="14.25" customHeight="1">
      <c r="A668" s="2"/>
      <c r="B668" s="2"/>
      <c r="C668" s="2"/>
      <c r="D668" s="2"/>
      <c r="E668" s="2"/>
      <c r="F668" s="2"/>
      <c r="G668" s="2"/>
      <c r="H668" s="17"/>
      <c r="I668" s="21"/>
      <c r="J668" s="21"/>
      <c r="N668" s="7"/>
    </row>
    <row r="669" spans="1:14" ht="14.25" customHeight="1">
      <c r="A669" s="2"/>
      <c r="B669" s="2"/>
      <c r="C669" s="2"/>
      <c r="D669" s="2"/>
      <c r="E669" s="2"/>
      <c r="F669" s="2"/>
      <c r="G669" s="2"/>
      <c r="H669" s="17"/>
      <c r="I669" s="21"/>
      <c r="J669" s="21"/>
      <c r="N669" s="7"/>
    </row>
    <row r="670" spans="1:14" ht="14.25" customHeight="1">
      <c r="A670" s="2"/>
      <c r="B670" s="2"/>
      <c r="C670" s="2"/>
      <c r="D670" s="2"/>
      <c r="E670" s="2"/>
      <c r="F670" s="2"/>
      <c r="G670" s="2"/>
      <c r="H670" s="17"/>
      <c r="I670" s="21"/>
      <c r="J670" s="21"/>
      <c r="N670" s="7"/>
    </row>
    <row r="671" spans="1:14" ht="14.25" customHeight="1">
      <c r="A671" s="2"/>
      <c r="B671" s="2"/>
      <c r="C671" s="2"/>
      <c r="D671" s="2"/>
      <c r="E671" s="2"/>
      <c r="F671" s="2"/>
      <c r="G671" s="2"/>
      <c r="H671" s="17"/>
      <c r="I671" s="21"/>
      <c r="J671" s="21"/>
      <c r="N671" s="7"/>
    </row>
    <row r="672" spans="1:14" ht="14.25" customHeight="1">
      <c r="A672" s="2"/>
      <c r="B672" s="2"/>
      <c r="C672" s="2"/>
      <c r="D672" s="2"/>
      <c r="E672" s="2"/>
      <c r="F672" s="2"/>
      <c r="G672" s="2"/>
      <c r="H672" s="17"/>
      <c r="I672" s="21"/>
      <c r="J672" s="21"/>
      <c r="N672" s="7"/>
    </row>
    <row r="673" spans="1:14" ht="14.25" customHeight="1">
      <c r="A673" s="2"/>
      <c r="B673" s="2"/>
      <c r="C673" s="2"/>
      <c r="D673" s="2"/>
      <c r="E673" s="2"/>
      <c r="F673" s="2"/>
      <c r="G673" s="2"/>
      <c r="H673" s="17"/>
      <c r="I673" s="21"/>
      <c r="J673" s="21"/>
      <c r="N673" s="7"/>
    </row>
    <row r="674" spans="1:14" ht="14.25" customHeight="1">
      <c r="A674" s="2"/>
      <c r="B674" s="2"/>
      <c r="C674" s="2"/>
      <c r="D674" s="2"/>
      <c r="E674" s="2"/>
      <c r="F674" s="2"/>
      <c r="G674" s="2"/>
      <c r="H674" s="17"/>
      <c r="I674" s="21"/>
      <c r="J674" s="21"/>
      <c r="N674" s="7"/>
    </row>
    <row r="675" spans="1:14" ht="14.25" customHeight="1">
      <c r="A675" s="2"/>
      <c r="B675" s="2"/>
      <c r="C675" s="2"/>
      <c r="D675" s="2"/>
      <c r="E675" s="2"/>
      <c r="F675" s="2"/>
      <c r="G675" s="2"/>
      <c r="H675" s="17"/>
      <c r="I675" s="21"/>
      <c r="J675" s="21"/>
      <c r="N675" s="7"/>
    </row>
    <row r="676" spans="1:14" ht="14.25" customHeight="1">
      <c r="A676" s="2"/>
      <c r="B676" s="2"/>
      <c r="C676" s="2"/>
      <c r="D676" s="2"/>
      <c r="E676" s="2"/>
      <c r="F676" s="2"/>
      <c r="G676" s="2"/>
      <c r="H676" s="17"/>
      <c r="I676" s="21"/>
      <c r="J676" s="21"/>
      <c r="N676" s="7"/>
    </row>
    <row r="677" spans="1:14" ht="14.25" customHeight="1">
      <c r="A677" s="2"/>
      <c r="B677" s="2"/>
      <c r="C677" s="2"/>
      <c r="D677" s="2"/>
      <c r="E677" s="2"/>
      <c r="F677" s="2"/>
      <c r="G677" s="2"/>
      <c r="H677" s="17"/>
      <c r="I677" s="21"/>
      <c r="J677" s="21"/>
      <c r="N677" s="7"/>
    </row>
    <row r="678" spans="1:14" ht="14.25" customHeight="1">
      <c r="A678" s="2"/>
      <c r="B678" s="2"/>
      <c r="C678" s="2"/>
      <c r="D678" s="2"/>
      <c r="E678" s="2"/>
      <c r="F678" s="2"/>
      <c r="G678" s="2"/>
      <c r="H678" s="17"/>
      <c r="I678" s="21"/>
      <c r="J678" s="21"/>
      <c r="N678" s="7"/>
    </row>
    <row r="679" spans="1:14" ht="14.25" customHeight="1">
      <c r="A679" s="2"/>
      <c r="B679" s="2"/>
      <c r="C679" s="2"/>
      <c r="D679" s="2"/>
      <c r="E679" s="2"/>
      <c r="F679" s="2"/>
      <c r="G679" s="2"/>
      <c r="H679" s="17"/>
      <c r="I679" s="21"/>
      <c r="J679" s="21"/>
      <c r="N679" s="7"/>
    </row>
    <row r="680" spans="1:14" ht="14.25" customHeight="1">
      <c r="A680" s="2"/>
      <c r="B680" s="2"/>
      <c r="C680" s="2"/>
      <c r="D680" s="2"/>
      <c r="E680" s="2"/>
      <c r="F680" s="2"/>
      <c r="G680" s="2"/>
      <c r="H680" s="17"/>
      <c r="I680" s="21"/>
      <c r="J680" s="21"/>
      <c r="N680" s="7"/>
    </row>
    <row r="681" spans="1:14" ht="14.25" customHeight="1">
      <c r="A681" s="2"/>
      <c r="B681" s="2"/>
      <c r="C681" s="2"/>
      <c r="D681" s="2"/>
      <c r="E681" s="2"/>
      <c r="F681" s="2"/>
      <c r="G681" s="2"/>
      <c r="H681" s="17"/>
      <c r="I681" s="21"/>
      <c r="J681" s="21"/>
      <c r="N681" s="7"/>
    </row>
    <row r="682" spans="1:14" ht="14.25" customHeight="1">
      <c r="A682" s="2"/>
      <c r="B682" s="2"/>
      <c r="C682" s="2"/>
      <c r="D682" s="2"/>
      <c r="E682" s="2"/>
      <c r="F682" s="2"/>
      <c r="G682" s="2"/>
      <c r="H682" s="17"/>
      <c r="I682" s="21"/>
      <c r="J682" s="21"/>
      <c r="N682" s="7"/>
    </row>
    <row r="683" spans="1:14" ht="14.25" customHeight="1">
      <c r="A683" s="2"/>
      <c r="B683" s="2"/>
      <c r="C683" s="2"/>
      <c r="D683" s="2"/>
      <c r="E683" s="2"/>
      <c r="F683" s="2"/>
      <c r="G683" s="2"/>
      <c r="H683" s="17"/>
      <c r="I683" s="21"/>
      <c r="J683" s="21"/>
      <c r="N683" s="7"/>
    </row>
    <row r="684" spans="1:14" ht="14.25" customHeight="1">
      <c r="A684" s="2"/>
      <c r="B684" s="2"/>
      <c r="C684" s="2"/>
      <c r="D684" s="2"/>
      <c r="E684" s="2"/>
      <c r="F684" s="2"/>
      <c r="G684" s="2"/>
      <c r="H684" s="17"/>
      <c r="I684" s="21"/>
      <c r="J684" s="21"/>
      <c r="N684" s="7"/>
    </row>
    <row r="685" spans="1:14" ht="14.25" customHeight="1">
      <c r="A685" s="2"/>
      <c r="B685" s="2"/>
      <c r="C685" s="2"/>
      <c r="D685" s="2"/>
      <c r="E685" s="2"/>
      <c r="F685" s="2"/>
      <c r="G685" s="2"/>
      <c r="H685" s="17"/>
      <c r="I685" s="21"/>
      <c r="J685" s="21"/>
      <c r="N685" s="7"/>
    </row>
    <row r="686" spans="1:14" ht="14.25" customHeight="1">
      <c r="A686" s="2"/>
      <c r="B686" s="2"/>
      <c r="C686" s="2"/>
      <c r="D686" s="2"/>
      <c r="E686" s="2"/>
      <c r="F686" s="2"/>
      <c r="G686" s="2"/>
      <c r="H686" s="17"/>
      <c r="I686" s="21"/>
      <c r="J686" s="21"/>
      <c r="N686" s="7"/>
    </row>
    <row r="687" spans="1:14" ht="14.25" customHeight="1">
      <c r="A687" s="2"/>
      <c r="B687" s="2"/>
      <c r="C687" s="2"/>
      <c r="D687" s="2"/>
      <c r="E687" s="2"/>
      <c r="F687" s="2"/>
      <c r="G687" s="2"/>
      <c r="H687" s="17"/>
      <c r="I687" s="21"/>
      <c r="J687" s="21"/>
      <c r="N687" s="7"/>
    </row>
    <row r="688" spans="1:14" ht="14.25" customHeight="1">
      <c r="A688" s="2"/>
      <c r="B688" s="2"/>
      <c r="C688" s="2"/>
      <c r="D688" s="2"/>
      <c r="E688" s="2"/>
      <c r="F688" s="2"/>
      <c r="G688" s="2"/>
      <c r="H688" s="17"/>
      <c r="I688" s="21"/>
      <c r="J688" s="21"/>
      <c r="N688" s="7"/>
    </row>
    <row r="689" spans="1:14" ht="14.25" customHeight="1">
      <c r="A689" s="2"/>
      <c r="B689" s="2"/>
      <c r="C689" s="2"/>
      <c r="D689" s="2"/>
      <c r="E689" s="2"/>
      <c r="F689" s="2"/>
      <c r="G689" s="2"/>
      <c r="H689" s="17"/>
      <c r="I689" s="21"/>
      <c r="J689" s="21"/>
      <c r="N689" s="7"/>
    </row>
    <row r="690" spans="1:14" ht="14.25" customHeight="1">
      <c r="A690" s="2"/>
      <c r="B690" s="2"/>
      <c r="C690" s="2"/>
      <c r="D690" s="2"/>
      <c r="E690" s="2"/>
      <c r="F690" s="2"/>
      <c r="G690" s="2"/>
      <c r="H690" s="17"/>
      <c r="I690" s="21"/>
      <c r="J690" s="21"/>
      <c r="N690" s="7"/>
    </row>
    <row r="691" spans="1:14" ht="14.25" customHeight="1">
      <c r="A691" s="2"/>
      <c r="B691" s="2"/>
      <c r="C691" s="2"/>
      <c r="D691" s="2"/>
      <c r="E691" s="2"/>
      <c r="F691" s="2"/>
      <c r="G691" s="2"/>
      <c r="H691" s="17"/>
      <c r="I691" s="21"/>
      <c r="J691" s="21"/>
      <c r="N691" s="7"/>
    </row>
    <row r="692" spans="1:14" ht="14.25" customHeight="1">
      <c r="A692" s="2"/>
      <c r="B692" s="2"/>
      <c r="C692" s="2"/>
      <c r="D692" s="2"/>
      <c r="E692" s="2"/>
      <c r="F692" s="2"/>
      <c r="G692" s="2"/>
      <c r="H692" s="17"/>
      <c r="I692" s="21"/>
      <c r="J692" s="21"/>
      <c r="N692" s="7"/>
    </row>
    <row r="693" spans="1:14" ht="14.25" customHeight="1">
      <c r="A693" s="2"/>
      <c r="B693" s="2"/>
      <c r="C693" s="2"/>
      <c r="D693" s="2"/>
      <c r="E693" s="2"/>
      <c r="F693" s="2"/>
      <c r="G693" s="2"/>
      <c r="H693" s="17"/>
      <c r="I693" s="21"/>
      <c r="J693" s="21"/>
      <c r="N693" s="7"/>
    </row>
    <row r="694" spans="1:14" ht="14.25" customHeight="1">
      <c r="A694" s="2"/>
      <c r="B694" s="2"/>
      <c r="C694" s="2"/>
      <c r="D694" s="2"/>
      <c r="E694" s="2"/>
      <c r="F694" s="2"/>
      <c r="G694" s="2"/>
      <c r="H694" s="17"/>
      <c r="I694" s="21"/>
      <c r="J694" s="21"/>
      <c r="N694" s="7"/>
    </row>
    <row r="695" spans="1:14" ht="14.25" customHeight="1">
      <c r="A695" s="2"/>
      <c r="B695" s="2"/>
      <c r="C695" s="2"/>
      <c r="D695" s="2"/>
      <c r="E695" s="2"/>
      <c r="F695" s="2"/>
      <c r="G695" s="2"/>
      <c r="H695" s="17"/>
      <c r="I695" s="21"/>
      <c r="J695" s="21"/>
      <c r="N695" s="7"/>
    </row>
    <row r="696" spans="1:14" ht="14.25" customHeight="1">
      <c r="A696" s="2"/>
      <c r="B696" s="2"/>
      <c r="C696" s="2"/>
      <c r="D696" s="2"/>
      <c r="E696" s="2"/>
      <c r="F696" s="2"/>
      <c r="G696" s="2"/>
      <c r="H696" s="17"/>
      <c r="I696" s="21"/>
      <c r="J696" s="21"/>
      <c r="N696" s="7"/>
    </row>
    <row r="697" spans="1:14" ht="14.25" customHeight="1">
      <c r="A697" s="2"/>
      <c r="B697" s="2"/>
      <c r="C697" s="2"/>
      <c r="D697" s="2"/>
      <c r="E697" s="2"/>
      <c r="F697" s="2"/>
      <c r="G697" s="2"/>
      <c r="H697" s="17"/>
      <c r="I697" s="21"/>
      <c r="J697" s="21"/>
      <c r="N697" s="7"/>
    </row>
    <row r="698" spans="1:14" ht="14.25" customHeight="1">
      <c r="A698" s="2"/>
      <c r="B698" s="2"/>
      <c r="C698" s="2"/>
      <c r="D698" s="2"/>
      <c r="E698" s="2"/>
      <c r="F698" s="2"/>
      <c r="G698" s="2"/>
      <c r="H698" s="17"/>
      <c r="I698" s="21"/>
      <c r="J698" s="21"/>
      <c r="N698" s="7"/>
    </row>
    <row r="699" spans="1:14" ht="14.25" customHeight="1">
      <c r="A699" s="2"/>
      <c r="B699" s="2"/>
      <c r="C699" s="2"/>
      <c r="D699" s="2"/>
      <c r="E699" s="2"/>
      <c r="F699" s="2"/>
      <c r="G699" s="2"/>
      <c r="H699" s="17"/>
      <c r="I699" s="21"/>
      <c r="J699" s="21"/>
      <c r="N699" s="7"/>
    </row>
    <row r="700" spans="1:14" ht="14.25" customHeight="1">
      <c r="A700" s="2"/>
      <c r="B700" s="2"/>
      <c r="C700" s="2"/>
      <c r="D700" s="2"/>
      <c r="E700" s="2"/>
      <c r="F700" s="2"/>
      <c r="G700" s="2"/>
      <c r="H700" s="17"/>
      <c r="I700" s="21"/>
      <c r="J700" s="21"/>
      <c r="N700" s="7"/>
    </row>
    <row r="701" spans="1:14" ht="14.25" customHeight="1">
      <c r="A701" s="2"/>
      <c r="B701" s="2"/>
      <c r="C701" s="2"/>
      <c r="D701" s="2"/>
      <c r="E701" s="2"/>
      <c r="F701" s="2"/>
      <c r="G701" s="2"/>
      <c r="H701" s="17"/>
      <c r="I701" s="21"/>
      <c r="J701" s="21"/>
      <c r="N701" s="7"/>
    </row>
    <row r="702" spans="1:14" ht="14.25" customHeight="1">
      <c r="A702" s="2"/>
      <c r="B702" s="2"/>
      <c r="C702" s="2"/>
      <c r="D702" s="2"/>
      <c r="E702" s="2"/>
      <c r="F702" s="2"/>
      <c r="G702" s="2"/>
      <c r="H702" s="17"/>
      <c r="I702" s="21"/>
      <c r="J702" s="21"/>
      <c r="N702" s="7"/>
    </row>
    <row r="703" spans="1:14" ht="14.25" customHeight="1">
      <c r="A703" s="2"/>
      <c r="B703" s="2"/>
      <c r="C703" s="2"/>
      <c r="D703" s="2"/>
      <c r="E703" s="2"/>
      <c r="F703" s="2"/>
      <c r="G703" s="2"/>
      <c r="H703" s="17"/>
      <c r="I703" s="21"/>
      <c r="J703" s="21"/>
      <c r="N703" s="7"/>
    </row>
    <row r="704" spans="1:14" ht="14.25" customHeight="1">
      <c r="A704" s="2"/>
      <c r="B704" s="2"/>
      <c r="C704" s="2"/>
      <c r="D704" s="2"/>
      <c r="E704" s="2"/>
      <c r="F704" s="2"/>
      <c r="G704" s="2"/>
      <c r="H704" s="17"/>
      <c r="I704" s="21"/>
      <c r="J704" s="21"/>
      <c r="N704" s="7"/>
    </row>
    <row r="705" spans="1:14" ht="14.25" customHeight="1">
      <c r="A705" s="2"/>
      <c r="B705" s="2"/>
      <c r="C705" s="2"/>
      <c r="D705" s="2"/>
      <c r="E705" s="2"/>
      <c r="F705" s="2"/>
      <c r="G705" s="2"/>
      <c r="H705" s="17"/>
      <c r="I705" s="21"/>
      <c r="J705" s="21"/>
      <c r="N705" s="7"/>
    </row>
    <row r="706" spans="1:14" ht="14.25" customHeight="1">
      <c r="A706" s="2"/>
      <c r="B706" s="2"/>
      <c r="C706" s="2"/>
      <c r="D706" s="2"/>
      <c r="E706" s="2"/>
      <c r="F706" s="2"/>
      <c r="G706" s="2"/>
      <c r="H706" s="17"/>
      <c r="I706" s="21"/>
      <c r="J706" s="21"/>
      <c r="N706" s="7"/>
    </row>
    <row r="707" spans="1:14" ht="14.25" customHeight="1">
      <c r="A707" s="2"/>
      <c r="B707" s="2"/>
      <c r="C707" s="2"/>
      <c r="D707" s="2"/>
      <c r="E707" s="2"/>
      <c r="F707" s="2"/>
      <c r="G707" s="2"/>
      <c r="H707" s="17"/>
      <c r="I707" s="21"/>
      <c r="J707" s="21"/>
      <c r="N707" s="7"/>
    </row>
    <row r="708" spans="1:14" ht="14.25" customHeight="1">
      <c r="A708" s="2"/>
      <c r="B708" s="2"/>
      <c r="C708" s="2"/>
      <c r="D708" s="2"/>
      <c r="E708" s="2"/>
      <c r="F708" s="2"/>
      <c r="G708" s="2"/>
      <c r="H708" s="17"/>
      <c r="I708" s="21"/>
      <c r="J708" s="21"/>
      <c r="N708" s="7"/>
    </row>
    <row r="709" spans="1:14" ht="14.25" customHeight="1">
      <c r="A709" s="2"/>
      <c r="B709" s="2"/>
      <c r="C709" s="2"/>
      <c r="D709" s="2"/>
      <c r="E709" s="2"/>
      <c r="F709" s="2"/>
      <c r="G709" s="2"/>
      <c r="H709" s="17"/>
      <c r="I709" s="21"/>
      <c r="J709" s="21"/>
      <c r="N709" s="7"/>
    </row>
    <row r="710" spans="1:14" ht="14.25" customHeight="1">
      <c r="A710" s="2"/>
      <c r="B710" s="2"/>
      <c r="C710" s="2"/>
      <c r="D710" s="2"/>
      <c r="E710" s="2"/>
      <c r="F710" s="2"/>
      <c r="G710" s="2"/>
      <c r="H710" s="17"/>
      <c r="I710" s="21"/>
      <c r="J710" s="21"/>
      <c r="N710" s="7"/>
    </row>
    <row r="711" spans="1:14" ht="14.25" customHeight="1">
      <c r="A711" s="2"/>
      <c r="B711" s="2"/>
      <c r="C711" s="2"/>
      <c r="D711" s="2"/>
      <c r="E711" s="2"/>
      <c r="F711" s="2"/>
      <c r="G711" s="2"/>
      <c r="H711" s="17"/>
      <c r="I711" s="21"/>
      <c r="J711" s="21"/>
      <c r="N711" s="7"/>
    </row>
    <row r="712" spans="1:14" ht="14.25" customHeight="1">
      <c r="A712" s="2"/>
      <c r="B712" s="2"/>
      <c r="C712" s="2"/>
      <c r="D712" s="2"/>
      <c r="E712" s="2"/>
      <c r="F712" s="2"/>
      <c r="G712" s="2"/>
      <c r="H712" s="17"/>
      <c r="I712" s="21"/>
      <c r="J712" s="21"/>
      <c r="N712" s="7"/>
    </row>
    <row r="713" spans="1:14" ht="14.25" customHeight="1">
      <c r="A713" s="2"/>
      <c r="B713" s="2"/>
      <c r="C713" s="2"/>
      <c r="D713" s="2"/>
      <c r="E713" s="2"/>
      <c r="F713" s="2"/>
      <c r="G713" s="2"/>
      <c r="H713" s="17"/>
      <c r="I713" s="21"/>
      <c r="J713" s="21"/>
      <c r="N713" s="7"/>
    </row>
    <row r="714" spans="1:14" ht="14.25" customHeight="1">
      <c r="A714" s="2"/>
      <c r="B714" s="2"/>
      <c r="C714" s="2"/>
      <c r="D714" s="2"/>
      <c r="E714" s="2"/>
      <c r="F714" s="2"/>
      <c r="G714" s="2"/>
      <c r="H714" s="17"/>
      <c r="I714" s="21"/>
      <c r="J714" s="21"/>
      <c r="N714" s="7"/>
    </row>
    <row r="715" spans="1:14" ht="14.25" customHeight="1">
      <c r="A715" s="2"/>
      <c r="B715" s="2"/>
      <c r="C715" s="2"/>
      <c r="D715" s="2"/>
      <c r="E715" s="2"/>
      <c r="F715" s="2"/>
      <c r="G715" s="2"/>
      <c r="H715" s="17"/>
      <c r="I715" s="21"/>
      <c r="J715" s="21"/>
      <c r="N715" s="7"/>
    </row>
    <row r="716" spans="1:14" ht="14.25" customHeight="1">
      <c r="A716" s="2"/>
      <c r="B716" s="2"/>
      <c r="C716" s="2"/>
      <c r="D716" s="2"/>
      <c r="E716" s="2"/>
      <c r="F716" s="2"/>
      <c r="G716" s="2"/>
      <c r="H716" s="17"/>
      <c r="I716" s="21"/>
      <c r="J716" s="21"/>
      <c r="N716" s="7"/>
    </row>
    <row r="717" spans="1:14" ht="14.25" customHeight="1">
      <c r="A717" s="2"/>
      <c r="B717" s="2"/>
      <c r="C717" s="2"/>
      <c r="D717" s="2"/>
      <c r="E717" s="2"/>
      <c r="F717" s="2"/>
      <c r="G717" s="2"/>
      <c r="H717" s="17"/>
      <c r="I717" s="21"/>
      <c r="J717" s="21"/>
      <c r="N717" s="7"/>
    </row>
    <row r="718" spans="1:14" ht="14.25" customHeight="1">
      <c r="A718" s="2"/>
      <c r="B718" s="2"/>
      <c r="C718" s="2"/>
      <c r="D718" s="2"/>
      <c r="E718" s="2"/>
      <c r="F718" s="2"/>
      <c r="G718" s="2"/>
      <c r="H718" s="17"/>
      <c r="I718" s="21"/>
      <c r="J718" s="21"/>
      <c r="N718" s="7"/>
    </row>
    <row r="719" spans="1:14" ht="14.25" customHeight="1">
      <c r="A719" s="2"/>
      <c r="B719" s="2"/>
      <c r="C719" s="2"/>
      <c r="D719" s="2"/>
      <c r="E719" s="2"/>
      <c r="F719" s="2"/>
      <c r="G719" s="2"/>
      <c r="H719" s="17"/>
      <c r="I719" s="21"/>
      <c r="J719" s="21"/>
      <c r="N719" s="7"/>
    </row>
    <row r="720" spans="1:14" ht="14.25" customHeight="1">
      <c r="A720" s="2"/>
      <c r="B720" s="2"/>
      <c r="C720" s="2"/>
      <c r="D720" s="2"/>
      <c r="E720" s="2"/>
      <c r="F720" s="2"/>
      <c r="G720" s="2"/>
      <c r="H720" s="17"/>
      <c r="I720" s="21"/>
      <c r="J720" s="21"/>
      <c r="N720" s="7"/>
    </row>
    <row r="721" spans="1:14" ht="14.25" customHeight="1">
      <c r="A721" s="2"/>
      <c r="B721" s="2"/>
      <c r="C721" s="2"/>
      <c r="D721" s="2"/>
      <c r="E721" s="2"/>
      <c r="F721" s="2"/>
      <c r="G721" s="2"/>
      <c r="H721" s="17"/>
      <c r="I721" s="21"/>
      <c r="J721" s="21"/>
      <c r="N721" s="7"/>
    </row>
    <row r="722" spans="1:14" ht="14.25" customHeight="1">
      <c r="A722" s="2"/>
      <c r="B722" s="2"/>
      <c r="C722" s="2"/>
      <c r="D722" s="2"/>
      <c r="E722" s="2"/>
      <c r="F722" s="2"/>
      <c r="G722" s="2"/>
      <c r="H722" s="17"/>
      <c r="I722" s="21"/>
      <c r="J722" s="21"/>
      <c r="N722" s="7"/>
    </row>
    <row r="723" spans="1:14" ht="14.25" customHeight="1">
      <c r="A723" s="2"/>
      <c r="B723" s="2"/>
      <c r="C723" s="2"/>
      <c r="D723" s="2"/>
      <c r="E723" s="2"/>
      <c r="F723" s="2"/>
      <c r="G723" s="2"/>
      <c r="H723" s="17"/>
      <c r="I723" s="21"/>
      <c r="J723" s="21"/>
      <c r="N723" s="7"/>
    </row>
    <row r="724" spans="1:14" ht="14.25" customHeight="1">
      <c r="A724" s="2"/>
      <c r="B724" s="2"/>
      <c r="C724" s="2"/>
      <c r="D724" s="2"/>
      <c r="E724" s="2"/>
      <c r="F724" s="2"/>
      <c r="G724" s="2"/>
      <c r="H724" s="17"/>
      <c r="I724" s="21"/>
      <c r="J724" s="21"/>
      <c r="N724" s="7"/>
    </row>
    <row r="725" spans="1:14" ht="14.25" customHeight="1">
      <c r="A725" s="2"/>
      <c r="B725" s="2"/>
      <c r="C725" s="2"/>
      <c r="D725" s="2"/>
      <c r="E725" s="2"/>
      <c r="F725" s="2"/>
      <c r="G725" s="2"/>
      <c r="H725" s="17"/>
      <c r="I725" s="21"/>
      <c r="J725" s="21"/>
      <c r="N725" s="7"/>
    </row>
    <row r="726" spans="1:14" ht="14.25" customHeight="1">
      <c r="A726" s="2"/>
      <c r="B726" s="2"/>
      <c r="C726" s="2"/>
      <c r="D726" s="2"/>
      <c r="E726" s="2"/>
      <c r="F726" s="2"/>
      <c r="G726" s="2"/>
      <c r="H726" s="17"/>
      <c r="I726" s="21"/>
      <c r="J726" s="21"/>
      <c r="N726" s="7"/>
    </row>
    <row r="727" spans="1:14" ht="14.25" customHeight="1">
      <c r="A727" s="2"/>
      <c r="B727" s="2"/>
      <c r="C727" s="2"/>
      <c r="D727" s="2"/>
      <c r="E727" s="2"/>
      <c r="F727" s="2"/>
      <c r="G727" s="2"/>
      <c r="H727" s="17"/>
      <c r="I727" s="21"/>
      <c r="J727" s="21"/>
      <c r="N727" s="7"/>
    </row>
    <row r="728" spans="1:14" ht="14.25" customHeight="1">
      <c r="A728" s="2"/>
      <c r="B728" s="2"/>
      <c r="C728" s="2"/>
      <c r="D728" s="2"/>
      <c r="E728" s="2"/>
      <c r="F728" s="2"/>
      <c r="G728" s="2"/>
      <c r="H728" s="17"/>
      <c r="I728" s="21"/>
      <c r="J728" s="21"/>
      <c r="N728" s="7"/>
    </row>
    <row r="729" spans="1:14" ht="14.25" customHeight="1">
      <c r="A729" s="2"/>
      <c r="B729" s="2"/>
      <c r="C729" s="2"/>
      <c r="D729" s="2"/>
      <c r="E729" s="2"/>
      <c r="F729" s="2"/>
      <c r="G729" s="2"/>
      <c r="H729" s="17"/>
      <c r="I729" s="21"/>
      <c r="J729" s="21"/>
      <c r="N729" s="7"/>
    </row>
    <row r="730" spans="1:14" ht="14.25" customHeight="1">
      <c r="A730" s="2"/>
      <c r="B730" s="2"/>
      <c r="C730" s="2"/>
      <c r="D730" s="2"/>
      <c r="E730" s="2"/>
      <c r="F730" s="2"/>
      <c r="G730" s="2"/>
      <c r="H730" s="17"/>
      <c r="I730" s="21"/>
      <c r="J730" s="21"/>
      <c r="N730" s="7"/>
    </row>
    <row r="731" spans="1:14" ht="14.25" customHeight="1">
      <c r="A731" s="2"/>
      <c r="B731" s="2"/>
      <c r="C731" s="2"/>
      <c r="D731" s="2"/>
      <c r="E731" s="2"/>
      <c r="F731" s="2"/>
      <c r="G731" s="2"/>
      <c r="H731" s="17"/>
      <c r="I731" s="21"/>
      <c r="J731" s="21"/>
      <c r="N731" s="7"/>
    </row>
    <row r="732" spans="1:14" ht="14.25" customHeight="1">
      <c r="A732" s="2"/>
      <c r="B732" s="2"/>
      <c r="C732" s="2"/>
      <c r="D732" s="2"/>
      <c r="E732" s="2"/>
      <c r="F732" s="2"/>
      <c r="G732" s="2"/>
      <c r="H732" s="17"/>
      <c r="I732" s="21"/>
      <c r="J732" s="21"/>
      <c r="N732" s="7"/>
    </row>
    <row r="733" spans="1:14" ht="14.25" customHeight="1">
      <c r="A733" s="2"/>
      <c r="B733" s="2"/>
      <c r="C733" s="2"/>
      <c r="D733" s="2"/>
      <c r="E733" s="2"/>
      <c r="F733" s="2"/>
      <c r="G733" s="2"/>
      <c r="H733" s="17"/>
      <c r="I733" s="21"/>
      <c r="J733" s="21"/>
      <c r="N733" s="7"/>
    </row>
    <row r="734" spans="1:14" ht="14.25" customHeight="1">
      <c r="A734" s="2"/>
      <c r="B734" s="2"/>
      <c r="C734" s="2"/>
      <c r="D734" s="2"/>
      <c r="E734" s="2"/>
      <c r="F734" s="2"/>
      <c r="G734" s="2"/>
      <c r="H734" s="17"/>
      <c r="I734" s="21"/>
      <c r="J734" s="21"/>
      <c r="N734" s="7"/>
    </row>
    <row r="735" spans="1:14" ht="14.25" customHeight="1">
      <c r="A735" s="2"/>
      <c r="B735" s="2"/>
      <c r="C735" s="2"/>
      <c r="D735" s="2"/>
      <c r="E735" s="2"/>
      <c r="F735" s="2"/>
      <c r="G735" s="2"/>
      <c r="H735" s="17"/>
      <c r="I735" s="21"/>
      <c r="J735" s="21"/>
      <c r="N735" s="7"/>
    </row>
    <row r="736" spans="1:14" ht="14.25" customHeight="1">
      <c r="A736" s="2"/>
      <c r="B736" s="2"/>
      <c r="C736" s="2"/>
      <c r="D736" s="2"/>
      <c r="E736" s="2"/>
      <c r="F736" s="2"/>
      <c r="G736" s="2"/>
      <c r="H736" s="17"/>
      <c r="I736" s="21"/>
      <c r="J736" s="21"/>
      <c r="N736" s="7"/>
    </row>
    <row r="737" spans="1:14" ht="14.25" customHeight="1">
      <c r="A737" s="2"/>
      <c r="B737" s="2"/>
      <c r="C737" s="2"/>
      <c r="D737" s="2"/>
      <c r="E737" s="2"/>
      <c r="F737" s="2"/>
      <c r="G737" s="2"/>
      <c r="H737" s="17"/>
      <c r="I737" s="21"/>
      <c r="J737" s="21"/>
      <c r="N737" s="7"/>
    </row>
    <row r="738" spans="1:14" ht="14.25" customHeight="1">
      <c r="A738" s="2"/>
      <c r="B738" s="2"/>
      <c r="C738" s="2"/>
      <c r="D738" s="2"/>
      <c r="E738" s="2"/>
      <c r="F738" s="2"/>
      <c r="G738" s="2"/>
      <c r="H738" s="17"/>
      <c r="I738" s="21"/>
      <c r="J738" s="21"/>
      <c r="N738" s="7"/>
    </row>
    <row r="739" spans="1:14" ht="14.25" customHeight="1">
      <c r="A739" s="2"/>
      <c r="B739" s="2"/>
      <c r="C739" s="2"/>
      <c r="D739" s="2"/>
      <c r="E739" s="2"/>
      <c r="F739" s="2"/>
      <c r="G739" s="2"/>
      <c r="H739" s="17"/>
      <c r="I739" s="21"/>
      <c r="J739" s="21"/>
      <c r="N739" s="7"/>
    </row>
    <row r="740" spans="1:14" ht="14.25" customHeight="1">
      <c r="A740" s="2"/>
      <c r="B740" s="2"/>
      <c r="C740" s="2"/>
      <c r="D740" s="2"/>
      <c r="E740" s="2"/>
      <c r="F740" s="2"/>
      <c r="G740" s="2"/>
      <c r="H740" s="17"/>
      <c r="I740" s="21"/>
      <c r="J740" s="21"/>
      <c r="N740" s="7"/>
    </row>
    <row r="741" spans="1:14" ht="14.25" customHeight="1">
      <c r="A741" s="2"/>
      <c r="B741" s="2"/>
      <c r="C741" s="2"/>
      <c r="D741" s="2"/>
      <c r="E741" s="2"/>
      <c r="F741" s="2"/>
      <c r="G741" s="2"/>
      <c r="H741" s="17"/>
      <c r="I741" s="21"/>
      <c r="J741" s="21"/>
      <c r="N741" s="7"/>
    </row>
    <row r="742" spans="1:14" ht="14.25" customHeight="1">
      <c r="A742" s="2"/>
      <c r="B742" s="2"/>
      <c r="C742" s="2"/>
      <c r="D742" s="2"/>
      <c r="E742" s="2"/>
      <c r="F742" s="2"/>
      <c r="G742" s="2"/>
      <c r="H742" s="17"/>
      <c r="I742" s="21"/>
      <c r="J742" s="21"/>
      <c r="N742" s="7"/>
    </row>
    <row r="743" spans="1:14" ht="14.25" customHeight="1">
      <c r="A743" s="2"/>
      <c r="B743" s="2"/>
      <c r="C743" s="2"/>
      <c r="D743" s="2"/>
      <c r="E743" s="2"/>
      <c r="F743" s="2"/>
      <c r="G743" s="2"/>
      <c r="H743" s="17"/>
      <c r="I743" s="21"/>
      <c r="J743" s="21"/>
      <c r="N743" s="7"/>
    </row>
    <row r="744" spans="1:14" ht="14.25" customHeight="1">
      <c r="A744" s="2"/>
      <c r="B744" s="2"/>
      <c r="C744" s="2"/>
      <c r="D744" s="2"/>
      <c r="E744" s="2"/>
      <c r="F744" s="2"/>
      <c r="G744" s="2"/>
      <c r="H744" s="17"/>
      <c r="I744" s="21"/>
      <c r="J744" s="21"/>
      <c r="N744" s="7"/>
    </row>
    <row r="745" spans="1:14" ht="14.25" customHeight="1">
      <c r="A745" s="2"/>
      <c r="B745" s="2"/>
      <c r="C745" s="2"/>
      <c r="D745" s="2"/>
      <c r="E745" s="2"/>
      <c r="F745" s="2"/>
      <c r="G745" s="2"/>
      <c r="H745" s="17"/>
      <c r="I745" s="21"/>
      <c r="J745" s="21"/>
      <c r="N745" s="7"/>
    </row>
    <row r="746" spans="1:14" ht="14.25" customHeight="1">
      <c r="A746" s="2"/>
      <c r="B746" s="2"/>
      <c r="C746" s="2"/>
      <c r="D746" s="2"/>
      <c r="E746" s="2"/>
      <c r="F746" s="2"/>
      <c r="G746" s="2"/>
      <c r="H746" s="17"/>
      <c r="I746" s="21"/>
      <c r="J746" s="21"/>
      <c r="N746" s="7"/>
    </row>
    <row r="747" spans="1:14" ht="14.25" customHeight="1">
      <c r="A747" s="2"/>
      <c r="B747" s="2"/>
      <c r="C747" s="2"/>
      <c r="D747" s="2"/>
      <c r="E747" s="2"/>
      <c r="F747" s="2"/>
      <c r="G747" s="2"/>
      <c r="H747" s="17"/>
      <c r="I747" s="21"/>
      <c r="J747" s="21"/>
      <c r="N747" s="7"/>
    </row>
    <row r="748" spans="1:14" ht="14.25" customHeight="1">
      <c r="A748" s="2"/>
      <c r="B748" s="2"/>
      <c r="C748" s="2"/>
      <c r="D748" s="2"/>
      <c r="E748" s="2"/>
      <c r="F748" s="2"/>
      <c r="G748" s="2"/>
      <c r="H748" s="17"/>
      <c r="I748" s="21"/>
      <c r="J748" s="21"/>
      <c r="N748" s="7"/>
    </row>
    <row r="749" spans="1:14" ht="14.25" customHeight="1">
      <c r="A749" s="2"/>
      <c r="B749" s="2"/>
      <c r="C749" s="2"/>
      <c r="D749" s="2"/>
      <c r="E749" s="2"/>
      <c r="F749" s="2"/>
      <c r="G749" s="2"/>
      <c r="H749" s="17"/>
      <c r="I749" s="21"/>
      <c r="J749" s="21"/>
      <c r="N749" s="7"/>
    </row>
    <row r="750" spans="1:14" ht="14.25" customHeight="1">
      <c r="A750" s="2"/>
      <c r="B750" s="2"/>
      <c r="C750" s="2"/>
      <c r="D750" s="2"/>
      <c r="E750" s="2"/>
      <c r="F750" s="2"/>
      <c r="G750" s="2"/>
      <c r="H750" s="17"/>
      <c r="I750" s="21"/>
      <c r="J750" s="21"/>
      <c r="N750" s="7"/>
    </row>
    <row r="751" spans="1:14" ht="14.25" customHeight="1">
      <c r="A751" s="2"/>
      <c r="B751" s="2"/>
      <c r="C751" s="2"/>
      <c r="D751" s="2"/>
      <c r="E751" s="2"/>
      <c r="F751" s="2"/>
      <c r="G751" s="2"/>
      <c r="H751" s="17"/>
      <c r="I751" s="21"/>
      <c r="J751" s="21"/>
      <c r="N751" s="7"/>
    </row>
    <row r="752" spans="1:14" ht="14.25" customHeight="1">
      <c r="A752" s="2"/>
      <c r="B752" s="2"/>
      <c r="C752" s="2"/>
      <c r="D752" s="2"/>
      <c r="E752" s="2"/>
      <c r="F752" s="2"/>
      <c r="G752" s="2"/>
      <c r="H752" s="17"/>
      <c r="I752" s="21"/>
      <c r="J752" s="21"/>
      <c r="N752" s="7"/>
    </row>
    <row r="753" spans="1:14" ht="14.25" customHeight="1">
      <c r="A753" s="2"/>
      <c r="B753" s="2"/>
      <c r="C753" s="2"/>
      <c r="D753" s="2"/>
      <c r="E753" s="2"/>
      <c r="F753" s="2"/>
      <c r="G753" s="2"/>
      <c r="H753" s="17"/>
      <c r="I753" s="21"/>
      <c r="J753" s="21"/>
      <c r="N753" s="7"/>
    </row>
    <row r="754" spans="1:14" ht="14.25" customHeight="1">
      <c r="A754" s="2"/>
      <c r="B754" s="2"/>
      <c r="C754" s="2"/>
      <c r="D754" s="2"/>
      <c r="E754" s="2"/>
      <c r="F754" s="2"/>
      <c r="G754" s="2"/>
      <c r="H754" s="17"/>
      <c r="I754" s="21"/>
      <c r="J754" s="21"/>
      <c r="N754" s="7"/>
    </row>
    <row r="755" spans="1:14" ht="14.25" customHeight="1">
      <c r="A755" s="2"/>
      <c r="B755" s="2"/>
      <c r="C755" s="2"/>
      <c r="D755" s="2"/>
      <c r="E755" s="2"/>
      <c r="F755" s="2"/>
      <c r="G755" s="2"/>
      <c r="H755" s="17"/>
      <c r="I755" s="21"/>
      <c r="J755" s="21"/>
      <c r="N755" s="7"/>
    </row>
    <row r="756" spans="1:14" ht="14.25" customHeight="1">
      <c r="A756" s="2"/>
      <c r="B756" s="2"/>
      <c r="C756" s="2"/>
      <c r="D756" s="2"/>
      <c r="E756" s="2"/>
      <c r="F756" s="2"/>
      <c r="G756" s="2"/>
      <c r="H756" s="17"/>
      <c r="I756" s="21"/>
      <c r="J756" s="21"/>
      <c r="N756" s="7"/>
    </row>
    <row r="757" spans="1:14" ht="14.25" customHeight="1">
      <c r="A757" s="2"/>
      <c r="B757" s="2"/>
      <c r="C757" s="2"/>
      <c r="D757" s="2"/>
      <c r="E757" s="2"/>
      <c r="F757" s="2"/>
      <c r="G757" s="2"/>
      <c r="H757" s="17"/>
      <c r="I757" s="21"/>
      <c r="J757" s="21"/>
      <c r="N757" s="7"/>
    </row>
    <row r="758" spans="1:14" ht="14.25" customHeight="1">
      <c r="A758" s="2"/>
      <c r="B758" s="2"/>
      <c r="C758" s="2"/>
      <c r="D758" s="2"/>
      <c r="E758" s="2"/>
      <c r="F758" s="2"/>
      <c r="G758" s="2"/>
      <c r="H758" s="17"/>
      <c r="I758" s="21"/>
      <c r="J758" s="21"/>
      <c r="N758" s="7"/>
    </row>
    <row r="759" spans="1:14" ht="14.25" customHeight="1">
      <c r="A759" s="2"/>
      <c r="B759" s="2"/>
      <c r="C759" s="2"/>
      <c r="D759" s="2"/>
      <c r="E759" s="2"/>
      <c r="F759" s="2"/>
      <c r="G759" s="2"/>
      <c r="H759" s="17"/>
      <c r="I759" s="21"/>
      <c r="J759" s="21"/>
      <c r="N759" s="7"/>
    </row>
    <row r="760" spans="1:14" ht="14.25" customHeight="1">
      <c r="A760" s="2"/>
      <c r="B760" s="2"/>
      <c r="C760" s="2"/>
      <c r="D760" s="2"/>
      <c r="E760" s="2"/>
      <c r="F760" s="2"/>
      <c r="G760" s="2"/>
      <c r="H760" s="17"/>
      <c r="I760" s="21"/>
      <c r="J760" s="21"/>
      <c r="N760" s="7"/>
    </row>
    <row r="761" spans="1:14" ht="14.25" customHeight="1">
      <c r="A761" s="2"/>
      <c r="B761" s="2"/>
      <c r="C761" s="2"/>
      <c r="D761" s="2"/>
      <c r="E761" s="2"/>
      <c r="F761" s="2"/>
      <c r="G761" s="2"/>
      <c r="H761" s="17"/>
      <c r="I761" s="21"/>
      <c r="J761" s="21"/>
      <c r="N761" s="7"/>
    </row>
    <row r="762" spans="1:14" ht="14.25" customHeight="1">
      <c r="A762" s="2"/>
      <c r="B762" s="2"/>
      <c r="C762" s="2"/>
      <c r="D762" s="2"/>
      <c r="E762" s="2"/>
      <c r="F762" s="2"/>
      <c r="G762" s="2"/>
      <c r="H762" s="17"/>
      <c r="I762" s="21"/>
      <c r="J762" s="21"/>
      <c r="N762" s="7"/>
    </row>
    <row r="763" spans="1:14" ht="14.25" customHeight="1">
      <c r="A763" s="2"/>
      <c r="B763" s="2"/>
      <c r="C763" s="2"/>
      <c r="D763" s="2"/>
      <c r="E763" s="2"/>
      <c r="F763" s="2"/>
      <c r="G763" s="2"/>
      <c r="H763" s="17"/>
      <c r="I763" s="21"/>
      <c r="J763" s="21"/>
      <c r="N763" s="7"/>
    </row>
    <row r="764" spans="1:14" ht="14.25" customHeight="1">
      <c r="A764" s="2"/>
      <c r="B764" s="2"/>
      <c r="C764" s="2"/>
      <c r="D764" s="2"/>
      <c r="E764" s="2"/>
      <c r="F764" s="2"/>
      <c r="G764" s="2"/>
      <c r="H764" s="17"/>
      <c r="I764" s="21"/>
      <c r="J764" s="21"/>
      <c r="N764" s="7"/>
    </row>
    <row r="765" spans="1:14" ht="14.25" customHeight="1">
      <c r="A765" s="2"/>
      <c r="B765" s="2"/>
      <c r="C765" s="2"/>
      <c r="D765" s="2"/>
      <c r="E765" s="2"/>
      <c r="F765" s="2"/>
      <c r="G765" s="2"/>
      <c r="H765" s="17"/>
      <c r="I765" s="21"/>
      <c r="J765" s="21"/>
      <c r="N765" s="7"/>
    </row>
    <row r="766" spans="1:14" ht="14.25" customHeight="1">
      <c r="A766" s="2"/>
      <c r="B766" s="2"/>
      <c r="C766" s="2"/>
      <c r="D766" s="2"/>
      <c r="E766" s="2"/>
      <c r="F766" s="2"/>
      <c r="G766" s="2"/>
      <c r="H766" s="17"/>
      <c r="I766" s="21"/>
      <c r="J766" s="21"/>
      <c r="N766" s="7"/>
    </row>
    <row r="767" spans="1:14" ht="14.25" customHeight="1">
      <c r="A767" s="2"/>
      <c r="B767" s="2"/>
      <c r="C767" s="2"/>
      <c r="D767" s="2"/>
      <c r="E767" s="2"/>
      <c r="F767" s="2"/>
      <c r="G767" s="2"/>
      <c r="H767" s="17"/>
      <c r="I767" s="21"/>
      <c r="J767" s="21"/>
      <c r="N767" s="7"/>
    </row>
    <row r="768" spans="1:14" ht="14.25" customHeight="1">
      <c r="A768" s="2"/>
      <c r="B768" s="2"/>
      <c r="C768" s="2"/>
      <c r="D768" s="2"/>
      <c r="E768" s="2"/>
      <c r="F768" s="2"/>
      <c r="G768" s="2"/>
      <c r="H768" s="17"/>
      <c r="I768" s="21"/>
      <c r="J768" s="21"/>
      <c r="N768" s="7"/>
    </row>
    <row r="769" spans="1:14" ht="14.25" customHeight="1">
      <c r="A769" s="2"/>
      <c r="B769" s="2"/>
      <c r="C769" s="2"/>
      <c r="D769" s="2"/>
      <c r="E769" s="2"/>
      <c r="F769" s="2"/>
      <c r="G769" s="2"/>
      <c r="H769" s="17"/>
      <c r="I769" s="21"/>
      <c r="J769" s="21"/>
      <c r="N769" s="7"/>
    </row>
    <row r="770" spans="1:14" ht="14.25" customHeight="1">
      <c r="A770" s="2"/>
      <c r="B770" s="2"/>
      <c r="C770" s="2"/>
      <c r="D770" s="2"/>
      <c r="E770" s="2"/>
      <c r="F770" s="2"/>
      <c r="G770" s="2"/>
      <c r="H770" s="17"/>
      <c r="I770" s="21"/>
      <c r="J770" s="21"/>
      <c r="N770" s="7"/>
    </row>
    <row r="771" spans="1:14" ht="14.25" customHeight="1">
      <c r="A771" s="2"/>
      <c r="B771" s="2"/>
      <c r="C771" s="2"/>
      <c r="D771" s="2"/>
      <c r="E771" s="2"/>
      <c r="F771" s="2"/>
      <c r="G771" s="2"/>
      <c r="H771" s="17"/>
      <c r="I771" s="21"/>
      <c r="J771" s="21"/>
      <c r="N771" s="7"/>
    </row>
    <row r="772" spans="1:14" ht="14.25" customHeight="1">
      <c r="A772" s="2"/>
      <c r="B772" s="2"/>
      <c r="C772" s="2"/>
      <c r="D772" s="2"/>
      <c r="E772" s="2"/>
      <c r="F772" s="2"/>
      <c r="G772" s="2"/>
      <c r="H772" s="17"/>
      <c r="I772" s="21"/>
      <c r="J772" s="21"/>
      <c r="N772" s="7"/>
    </row>
    <row r="773" spans="1:14" ht="14.25" customHeight="1">
      <c r="A773" s="2"/>
      <c r="B773" s="2"/>
      <c r="C773" s="2"/>
      <c r="D773" s="2"/>
      <c r="E773" s="2"/>
      <c r="F773" s="2"/>
      <c r="G773" s="2"/>
      <c r="H773" s="17"/>
      <c r="I773" s="21"/>
      <c r="J773" s="21"/>
      <c r="N773" s="7"/>
    </row>
    <row r="774" spans="1:14" ht="14.25" customHeight="1">
      <c r="A774" s="2"/>
      <c r="B774" s="2"/>
      <c r="C774" s="2"/>
      <c r="D774" s="2"/>
      <c r="E774" s="2"/>
      <c r="F774" s="2"/>
      <c r="G774" s="2"/>
      <c r="H774" s="17"/>
      <c r="I774" s="21"/>
      <c r="J774" s="21"/>
      <c r="N774" s="7"/>
    </row>
    <row r="775" spans="1:14" ht="14.25" customHeight="1">
      <c r="A775" s="2"/>
      <c r="B775" s="2"/>
      <c r="C775" s="2"/>
      <c r="D775" s="2"/>
      <c r="E775" s="2"/>
      <c r="F775" s="2"/>
      <c r="G775" s="2"/>
      <c r="H775" s="17"/>
      <c r="I775" s="21"/>
      <c r="J775" s="21"/>
      <c r="N775" s="7"/>
    </row>
    <row r="776" spans="1:14" ht="14.25" customHeight="1">
      <c r="A776" s="2"/>
      <c r="B776" s="2"/>
      <c r="C776" s="2"/>
      <c r="D776" s="2"/>
      <c r="E776" s="2"/>
      <c r="F776" s="2"/>
      <c r="G776" s="2"/>
      <c r="H776" s="17"/>
      <c r="I776" s="21"/>
      <c r="J776" s="21"/>
      <c r="N776" s="7"/>
    </row>
    <row r="777" spans="1:14" ht="14.25" customHeight="1">
      <c r="A777" s="2"/>
      <c r="B777" s="2"/>
      <c r="C777" s="2"/>
      <c r="D777" s="2"/>
      <c r="E777" s="2"/>
      <c r="F777" s="2"/>
      <c r="G777" s="2"/>
      <c r="H777" s="17"/>
      <c r="I777" s="21"/>
      <c r="J777" s="21"/>
      <c r="N777" s="7"/>
    </row>
    <row r="778" spans="1:14" ht="14.25" customHeight="1">
      <c r="A778" s="2"/>
      <c r="B778" s="2"/>
      <c r="C778" s="2"/>
      <c r="D778" s="2"/>
      <c r="E778" s="2"/>
      <c r="F778" s="2"/>
      <c r="G778" s="2"/>
      <c r="H778" s="17"/>
      <c r="I778" s="21"/>
      <c r="J778" s="21"/>
      <c r="N778" s="7"/>
    </row>
    <row r="779" spans="1:14" ht="14.25" customHeight="1">
      <c r="A779" s="2"/>
      <c r="B779" s="2"/>
      <c r="C779" s="2"/>
      <c r="D779" s="2"/>
      <c r="E779" s="2"/>
      <c r="F779" s="2"/>
      <c r="G779" s="2"/>
      <c r="H779" s="17"/>
      <c r="I779" s="21"/>
      <c r="J779" s="21"/>
      <c r="N779" s="7"/>
    </row>
    <row r="780" spans="1:14" ht="14.25" customHeight="1">
      <c r="A780" s="2"/>
      <c r="B780" s="2"/>
      <c r="C780" s="2"/>
      <c r="D780" s="2"/>
      <c r="E780" s="2"/>
      <c r="F780" s="2"/>
      <c r="G780" s="2"/>
      <c r="H780" s="17"/>
      <c r="I780" s="21"/>
      <c r="J780" s="21"/>
      <c r="N780" s="7"/>
    </row>
    <row r="781" spans="1:14" ht="14.25" customHeight="1">
      <c r="A781" s="2"/>
      <c r="B781" s="2"/>
      <c r="C781" s="2"/>
      <c r="D781" s="2"/>
      <c r="E781" s="2"/>
      <c r="F781" s="2"/>
      <c r="G781" s="2"/>
      <c r="H781" s="17"/>
      <c r="I781" s="21"/>
      <c r="J781" s="21"/>
      <c r="N781" s="7"/>
    </row>
    <row r="782" spans="1:14" ht="14.25" customHeight="1">
      <c r="A782" s="2"/>
      <c r="B782" s="2"/>
      <c r="C782" s="2"/>
      <c r="D782" s="2"/>
      <c r="E782" s="2"/>
      <c r="F782" s="2"/>
      <c r="G782" s="2"/>
      <c r="H782" s="17"/>
      <c r="I782" s="21"/>
      <c r="J782" s="21"/>
      <c r="N782" s="7"/>
    </row>
    <row r="783" spans="1:14" ht="14.25" customHeight="1">
      <c r="A783" s="2"/>
      <c r="B783" s="2"/>
      <c r="C783" s="2"/>
      <c r="D783" s="2"/>
      <c r="E783" s="2"/>
      <c r="F783" s="2"/>
      <c r="G783" s="2"/>
      <c r="H783" s="17"/>
      <c r="I783" s="21"/>
      <c r="J783" s="21"/>
      <c r="N783" s="7"/>
    </row>
    <row r="784" spans="1:14" ht="14.25" customHeight="1">
      <c r="A784" s="2"/>
      <c r="B784" s="2"/>
      <c r="C784" s="2"/>
      <c r="D784" s="2"/>
      <c r="E784" s="2"/>
      <c r="F784" s="2"/>
      <c r="G784" s="2"/>
      <c r="H784" s="17"/>
      <c r="I784" s="21"/>
      <c r="J784" s="21"/>
      <c r="N784" s="7"/>
    </row>
    <row r="785" spans="1:14" ht="14.25" customHeight="1">
      <c r="A785" s="2"/>
      <c r="B785" s="2"/>
      <c r="C785" s="2"/>
      <c r="D785" s="2"/>
      <c r="E785" s="2"/>
      <c r="F785" s="2"/>
      <c r="G785" s="2"/>
      <c r="H785" s="17"/>
      <c r="I785" s="21"/>
      <c r="J785" s="21"/>
      <c r="N785" s="7"/>
    </row>
    <row r="786" spans="1:14" ht="14.25" customHeight="1">
      <c r="A786" s="2"/>
      <c r="B786" s="2"/>
      <c r="C786" s="2"/>
      <c r="D786" s="2"/>
      <c r="E786" s="2"/>
      <c r="F786" s="2"/>
      <c r="G786" s="2"/>
      <c r="H786" s="17"/>
      <c r="I786" s="21"/>
      <c r="J786" s="21"/>
      <c r="N786" s="7"/>
    </row>
    <row r="787" spans="1:14" ht="14.25" customHeight="1">
      <c r="A787" s="2"/>
      <c r="B787" s="2"/>
      <c r="C787" s="2"/>
      <c r="D787" s="2"/>
      <c r="E787" s="2"/>
      <c r="F787" s="2"/>
      <c r="G787" s="2"/>
      <c r="H787" s="17"/>
      <c r="I787" s="21"/>
      <c r="J787" s="21"/>
      <c r="N787" s="7"/>
    </row>
    <row r="788" spans="1:14" ht="14.25" customHeight="1">
      <c r="A788" s="2"/>
      <c r="B788" s="2"/>
      <c r="C788" s="2"/>
      <c r="D788" s="2"/>
      <c r="E788" s="2"/>
      <c r="F788" s="2"/>
      <c r="G788" s="2"/>
      <c r="H788" s="17"/>
      <c r="I788" s="21"/>
      <c r="J788" s="21"/>
      <c r="N788" s="7"/>
    </row>
    <row r="789" spans="1:14" ht="14.25" customHeight="1">
      <c r="A789" s="2"/>
      <c r="B789" s="2"/>
      <c r="C789" s="2"/>
      <c r="D789" s="2"/>
      <c r="E789" s="2"/>
      <c r="F789" s="2"/>
      <c r="G789" s="2"/>
      <c r="H789" s="17"/>
      <c r="I789" s="21"/>
      <c r="J789" s="21"/>
      <c r="N789" s="7"/>
    </row>
    <row r="790" spans="1:14" ht="14.25" customHeight="1">
      <c r="A790" s="2"/>
      <c r="B790" s="2"/>
      <c r="C790" s="2"/>
      <c r="D790" s="2"/>
      <c r="E790" s="2"/>
      <c r="F790" s="2"/>
      <c r="G790" s="2"/>
      <c r="H790" s="17"/>
      <c r="I790" s="21"/>
      <c r="J790" s="21"/>
      <c r="N790" s="7"/>
    </row>
    <row r="791" spans="1:14" ht="14.25" customHeight="1">
      <c r="A791" s="2"/>
      <c r="B791" s="2"/>
      <c r="C791" s="2"/>
      <c r="D791" s="2"/>
      <c r="E791" s="2"/>
      <c r="F791" s="2"/>
      <c r="G791" s="2"/>
      <c r="H791" s="17"/>
      <c r="I791" s="21"/>
      <c r="J791" s="21"/>
      <c r="N791" s="7"/>
    </row>
    <row r="792" spans="1:14" ht="14.25" customHeight="1">
      <c r="A792" s="2"/>
      <c r="B792" s="2"/>
      <c r="C792" s="2"/>
      <c r="D792" s="2"/>
      <c r="E792" s="2"/>
      <c r="F792" s="2"/>
      <c r="G792" s="2"/>
      <c r="H792" s="17"/>
      <c r="I792" s="21"/>
      <c r="J792" s="21"/>
      <c r="N792" s="7"/>
    </row>
    <row r="793" spans="1:14" ht="14.25" customHeight="1">
      <c r="A793" s="2"/>
      <c r="B793" s="2"/>
      <c r="C793" s="2"/>
      <c r="D793" s="2"/>
      <c r="E793" s="2"/>
      <c r="F793" s="2"/>
      <c r="G793" s="2"/>
      <c r="H793" s="17"/>
      <c r="I793" s="21"/>
      <c r="J793" s="21"/>
      <c r="N793" s="7"/>
    </row>
    <row r="794" spans="1:14" ht="14.25" customHeight="1">
      <c r="A794" s="2"/>
      <c r="B794" s="2"/>
      <c r="C794" s="2"/>
      <c r="D794" s="2"/>
      <c r="E794" s="2"/>
      <c r="F794" s="2"/>
      <c r="G794" s="2"/>
      <c r="H794" s="17"/>
      <c r="I794" s="21"/>
      <c r="J794" s="21"/>
      <c r="N794" s="7"/>
    </row>
    <row r="795" spans="1:14" ht="14.25" customHeight="1">
      <c r="A795" s="2"/>
      <c r="B795" s="2"/>
      <c r="C795" s="2"/>
      <c r="D795" s="2"/>
      <c r="E795" s="2"/>
      <c r="F795" s="2"/>
      <c r="G795" s="2"/>
      <c r="H795" s="17"/>
      <c r="I795" s="21"/>
      <c r="J795" s="21"/>
      <c r="N795" s="7"/>
    </row>
    <row r="796" spans="1:14" ht="14.25" customHeight="1">
      <c r="A796" s="2"/>
      <c r="B796" s="2"/>
      <c r="C796" s="2"/>
      <c r="D796" s="2"/>
      <c r="E796" s="2"/>
      <c r="F796" s="2"/>
      <c r="G796" s="2"/>
      <c r="H796" s="17"/>
      <c r="I796" s="21"/>
      <c r="J796" s="21"/>
      <c r="N796" s="7"/>
    </row>
    <row r="797" spans="1:14" ht="14.25" customHeight="1">
      <c r="A797" s="2"/>
      <c r="B797" s="2"/>
      <c r="C797" s="2"/>
      <c r="D797" s="2"/>
      <c r="E797" s="2"/>
      <c r="F797" s="2"/>
      <c r="G797" s="2"/>
      <c r="H797" s="17"/>
      <c r="I797" s="21"/>
      <c r="J797" s="21"/>
      <c r="N797" s="7"/>
    </row>
    <row r="798" spans="1:14" ht="14.25" customHeight="1">
      <c r="A798" s="2"/>
      <c r="B798" s="2"/>
      <c r="C798" s="2"/>
      <c r="D798" s="2"/>
      <c r="E798" s="2"/>
      <c r="F798" s="2"/>
      <c r="G798" s="2"/>
      <c r="H798" s="17"/>
      <c r="I798" s="21"/>
      <c r="J798" s="21"/>
      <c r="N798" s="7"/>
    </row>
    <row r="799" spans="1:14" ht="14.25" customHeight="1">
      <c r="A799" s="2"/>
      <c r="B799" s="2"/>
      <c r="C799" s="2"/>
      <c r="D799" s="2"/>
      <c r="E799" s="2"/>
      <c r="F799" s="2"/>
      <c r="G799" s="2"/>
      <c r="H799" s="17"/>
      <c r="I799" s="21"/>
      <c r="J799" s="21"/>
      <c r="N799" s="7"/>
    </row>
    <row r="800" spans="1:14" ht="14.25" customHeight="1">
      <c r="A800" s="2"/>
      <c r="B800" s="2"/>
      <c r="C800" s="2"/>
      <c r="D800" s="2"/>
      <c r="E800" s="2"/>
      <c r="F800" s="2"/>
      <c r="G800" s="2"/>
      <c r="H800" s="17"/>
      <c r="I800" s="21"/>
      <c r="J800" s="21"/>
      <c r="N800" s="7"/>
    </row>
    <row r="801" spans="1:14" ht="14.25" customHeight="1">
      <c r="A801" s="2"/>
      <c r="B801" s="2"/>
      <c r="C801" s="2"/>
      <c r="D801" s="2"/>
      <c r="E801" s="2"/>
      <c r="F801" s="2"/>
      <c r="G801" s="2"/>
      <c r="H801" s="17"/>
      <c r="I801" s="21"/>
      <c r="J801" s="21"/>
      <c r="N801" s="7"/>
    </row>
    <row r="802" spans="1:14" ht="14.25" customHeight="1">
      <c r="A802" s="2"/>
      <c r="B802" s="2"/>
      <c r="C802" s="2"/>
      <c r="D802" s="2"/>
      <c r="E802" s="2"/>
      <c r="F802" s="2"/>
      <c r="G802" s="2"/>
      <c r="H802" s="17"/>
      <c r="I802" s="21"/>
      <c r="J802" s="21"/>
      <c r="N802" s="7"/>
    </row>
    <row r="803" spans="1:14" ht="14.25" customHeight="1">
      <c r="A803" s="2"/>
      <c r="B803" s="2"/>
      <c r="C803" s="2"/>
      <c r="D803" s="2"/>
      <c r="E803" s="2"/>
      <c r="F803" s="2"/>
      <c r="G803" s="2"/>
      <c r="H803" s="17"/>
      <c r="I803" s="21"/>
      <c r="J803" s="21"/>
      <c r="N803" s="7"/>
    </row>
    <row r="804" spans="1:14" ht="14.25" customHeight="1">
      <c r="A804" s="2"/>
      <c r="B804" s="2"/>
      <c r="C804" s="2"/>
      <c r="D804" s="2"/>
      <c r="E804" s="2"/>
      <c r="F804" s="2"/>
      <c r="G804" s="2"/>
      <c r="H804" s="17"/>
      <c r="I804" s="21"/>
      <c r="J804" s="21"/>
      <c r="N804" s="7"/>
    </row>
    <row r="805" spans="1:14" ht="14.25" customHeight="1">
      <c r="A805" s="2"/>
      <c r="B805" s="2"/>
      <c r="C805" s="2"/>
      <c r="D805" s="2"/>
      <c r="E805" s="2"/>
      <c r="F805" s="2"/>
      <c r="G805" s="2"/>
      <c r="H805" s="17"/>
      <c r="I805" s="21"/>
      <c r="J805" s="21"/>
      <c r="N805" s="7"/>
    </row>
    <row r="806" spans="1:14" ht="14.25" customHeight="1">
      <c r="A806" s="2"/>
      <c r="B806" s="2"/>
      <c r="C806" s="2"/>
      <c r="D806" s="2"/>
      <c r="E806" s="2"/>
      <c r="F806" s="2"/>
      <c r="G806" s="2"/>
      <c r="H806" s="17"/>
      <c r="I806" s="21"/>
      <c r="J806" s="21"/>
      <c r="N806" s="7"/>
    </row>
    <row r="807" spans="1:14" ht="14.25" customHeight="1">
      <c r="A807" s="2"/>
      <c r="B807" s="2"/>
      <c r="C807" s="2"/>
      <c r="D807" s="2"/>
      <c r="E807" s="2"/>
      <c r="F807" s="2"/>
      <c r="G807" s="2"/>
      <c r="H807" s="17"/>
      <c r="I807" s="21"/>
      <c r="J807" s="21"/>
      <c r="N807" s="7"/>
    </row>
    <row r="808" spans="1:14" ht="14.25" customHeight="1">
      <c r="A808" s="2"/>
      <c r="B808" s="2"/>
      <c r="C808" s="2"/>
      <c r="D808" s="2"/>
      <c r="E808" s="2"/>
      <c r="F808" s="2"/>
      <c r="G808" s="2"/>
      <c r="H808" s="17"/>
      <c r="I808" s="21"/>
      <c r="J808" s="21"/>
      <c r="N808" s="7"/>
    </row>
    <row r="809" spans="1:14" ht="14.25" customHeight="1">
      <c r="A809" s="2"/>
      <c r="B809" s="2"/>
      <c r="C809" s="2"/>
      <c r="D809" s="2"/>
      <c r="E809" s="2"/>
      <c r="F809" s="2"/>
      <c r="G809" s="2"/>
      <c r="H809" s="17"/>
      <c r="I809" s="21"/>
      <c r="J809" s="21"/>
      <c r="N809" s="7"/>
    </row>
    <row r="810" spans="1:14" ht="14.25" customHeight="1">
      <c r="A810" s="2"/>
      <c r="B810" s="2"/>
      <c r="C810" s="2"/>
      <c r="D810" s="2"/>
      <c r="E810" s="2"/>
      <c r="F810" s="2"/>
      <c r="G810" s="2"/>
      <c r="H810" s="17"/>
      <c r="I810" s="21"/>
      <c r="J810" s="21"/>
      <c r="N810" s="7"/>
    </row>
    <row r="811" spans="1:14" ht="14.25" customHeight="1">
      <c r="A811" s="2"/>
      <c r="B811" s="2"/>
      <c r="C811" s="2"/>
      <c r="D811" s="2"/>
      <c r="E811" s="2"/>
      <c r="F811" s="2"/>
      <c r="G811" s="2"/>
      <c r="H811" s="17"/>
      <c r="I811" s="21"/>
      <c r="J811" s="21"/>
      <c r="N811" s="7"/>
    </row>
    <row r="812" spans="1:14" ht="14.25" customHeight="1">
      <c r="A812" s="2"/>
      <c r="B812" s="2"/>
      <c r="C812" s="2"/>
      <c r="D812" s="2"/>
      <c r="E812" s="2"/>
      <c r="F812" s="2"/>
      <c r="G812" s="2"/>
      <c r="H812" s="17"/>
      <c r="I812" s="21"/>
      <c r="J812" s="21"/>
      <c r="N812" s="7"/>
    </row>
    <row r="813" spans="1:14" ht="14.25" customHeight="1">
      <c r="A813" s="2"/>
      <c r="B813" s="2"/>
      <c r="C813" s="2"/>
      <c r="D813" s="2"/>
      <c r="E813" s="2"/>
      <c r="F813" s="2"/>
      <c r="G813" s="2"/>
      <c r="H813" s="17"/>
      <c r="I813" s="21"/>
      <c r="J813" s="21"/>
      <c r="N813" s="7"/>
    </row>
    <row r="814" spans="1:14" ht="14.25" customHeight="1">
      <c r="A814" s="2"/>
      <c r="B814" s="2"/>
      <c r="C814" s="2"/>
      <c r="D814" s="2"/>
      <c r="E814" s="2"/>
      <c r="F814" s="2"/>
      <c r="G814" s="2"/>
      <c r="H814" s="17"/>
      <c r="I814" s="21"/>
      <c r="J814" s="21"/>
      <c r="N814" s="7"/>
    </row>
    <row r="815" spans="1:14" ht="14.25" customHeight="1">
      <c r="A815" s="2"/>
      <c r="B815" s="2"/>
      <c r="C815" s="2"/>
      <c r="D815" s="2"/>
      <c r="E815" s="2"/>
      <c r="F815" s="2"/>
      <c r="G815" s="2"/>
      <c r="H815" s="17"/>
      <c r="I815" s="21"/>
      <c r="J815" s="21"/>
      <c r="N815" s="7"/>
    </row>
    <row r="816" spans="1:14" ht="14.25" customHeight="1">
      <c r="A816" s="2"/>
      <c r="B816" s="2"/>
      <c r="C816" s="2"/>
      <c r="D816" s="2"/>
      <c r="E816" s="2"/>
      <c r="F816" s="2"/>
      <c r="G816" s="2"/>
      <c r="H816" s="17"/>
      <c r="I816" s="21"/>
      <c r="J816" s="21"/>
      <c r="N816" s="7"/>
    </row>
    <row r="817" spans="1:14" ht="14.25" customHeight="1">
      <c r="A817" s="2"/>
      <c r="B817" s="2"/>
      <c r="C817" s="2"/>
      <c r="D817" s="2"/>
      <c r="E817" s="2"/>
      <c r="F817" s="2"/>
      <c r="G817" s="2"/>
      <c r="H817" s="17"/>
      <c r="I817" s="21"/>
      <c r="J817" s="21"/>
      <c r="N817" s="7"/>
    </row>
    <row r="818" spans="1:14" ht="14.25" customHeight="1">
      <c r="A818" s="2"/>
      <c r="B818" s="2"/>
      <c r="C818" s="2"/>
      <c r="D818" s="2"/>
      <c r="E818" s="2"/>
      <c r="F818" s="2"/>
      <c r="G818" s="2"/>
      <c r="H818" s="17"/>
      <c r="I818" s="21"/>
      <c r="J818" s="21"/>
      <c r="N818" s="7"/>
    </row>
    <row r="819" spans="1:14" ht="14.25" customHeight="1">
      <c r="A819" s="2"/>
      <c r="B819" s="2"/>
      <c r="C819" s="2"/>
      <c r="D819" s="2"/>
      <c r="E819" s="2"/>
      <c r="F819" s="2"/>
      <c r="G819" s="2"/>
      <c r="H819" s="17"/>
      <c r="I819" s="21"/>
      <c r="J819" s="21"/>
      <c r="N819" s="7"/>
    </row>
    <row r="820" spans="1:14" ht="14.25" customHeight="1">
      <c r="A820" s="2"/>
      <c r="B820" s="2"/>
      <c r="C820" s="2"/>
      <c r="D820" s="2"/>
      <c r="E820" s="2"/>
      <c r="F820" s="2"/>
      <c r="G820" s="2"/>
      <c r="H820" s="17"/>
      <c r="I820" s="21"/>
      <c r="J820" s="21"/>
      <c r="N820" s="7"/>
    </row>
    <row r="821" spans="1:14" ht="14.25" customHeight="1">
      <c r="A821" s="2"/>
      <c r="B821" s="2"/>
      <c r="C821" s="2"/>
      <c r="D821" s="2"/>
      <c r="E821" s="2"/>
      <c r="F821" s="2"/>
      <c r="G821" s="2"/>
      <c r="H821" s="17"/>
      <c r="I821" s="21"/>
      <c r="J821" s="21"/>
      <c r="N821" s="7"/>
    </row>
    <row r="822" spans="1:14" ht="14.25" customHeight="1">
      <c r="A822" s="2"/>
      <c r="B822" s="2"/>
      <c r="C822" s="2"/>
      <c r="D822" s="2"/>
      <c r="E822" s="2"/>
      <c r="F822" s="2"/>
      <c r="G822" s="2"/>
      <c r="H822" s="17"/>
      <c r="I822" s="21"/>
      <c r="J822" s="21"/>
      <c r="N822" s="7"/>
    </row>
    <row r="823" spans="1:14" ht="14.25" customHeight="1">
      <c r="A823" s="2"/>
      <c r="B823" s="2"/>
      <c r="C823" s="2"/>
      <c r="D823" s="2"/>
      <c r="E823" s="2"/>
      <c r="F823" s="2"/>
      <c r="G823" s="2"/>
      <c r="H823" s="17"/>
      <c r="I823" s="21"/>
      <c r="J823" s="21"/>
      <c r="N823" s="7"/>
    </row>
    <row r="824" spans="1:14" ht="14.25" customHeight="1">
      <c r="A824" s="2"/>
      <c r="B824" s="2"/>
      <c r="C824" s="2"/>
      <c r="D824" s="2"/>
      <c r="E824" s="2"/>
      <c r="F824" s="2"/>
      <c r="G824" s="2"/>
      <c r="H824" s="17"/>
      <c r="I824" s="21"/>
      <c r="J824" s="21"/>
      <c r="N824" s="7"/>
    </row>
    <row r="825" spans="1:14" ht="14.25" customHeight="1">
      <c r="A825" s="2"/>
      <c r="B825" s="2"/>
      <c r="C825" s="2"/>
      <c r="D825" s="2"/>
      <c r="E825" s="2"/>
      <c r="F825" s="2"/>
      <c r="G825" s="2"/>
      <c r="H825" s="17"/>
      <c r="I825" s="21"/>
      <c r="J825" s="21"/>
      <c r="N825" s="7"/>
    </row>
    <row r="826" spans="1:14" ht="14.25" customHeight="1">
      <c r="A826" s="2"/>
      <c r="B826" s="2"/>
      <c r="C826" s="2"/>
      <c r="D826" s="2"/>
      <c r="E826" s="2"/>
      <c r="F826" s="2"/>
      <c r="G826" s="2"/>
      <c r="H826" s="17"/>
      <c r="I826" s="21"/>
      <c r="J826" s="21"/>
      <c r="N826" s="7"/>
    </row>
    <row r="827" spans="1:14" ht="14.25" customHeight="1">
      <c r="A827" s="2"/>
      <c r="B827" s="2"/>
      <c r="C827" s="2"/>
      <c r="D827" s="2"/>
      <c r="E827" s="2"/>
      <c r="F827" s="2"/>
      <c r="G827" s="2"/>
      <c r="H827" s="17"/>
      <c r="I827" s="21"/>
      <c r="J827" s="21"/>
      <c r="N827" s="7"/>
    </row>
    <row r="828" spans="1:14" ht="14.25" customHeight="1">
      <c r="A828" s="2"/>
      <c r="B828" s="2"/>
      <c r="C828" s="2"/>
      <c r="D828" s="2"/>
      <c r="E828" s="2"/>
      <c r="F828" s="2"/>
      <c r="G828" s="2"/>
      <c r="H828" s="17"/>
      <c r="I828" s="21"/>
      <c r="J828" s="21"/>
      <c r="N828" s="7"/>
    </row>
    <row r="829" spans="1:14" ht="14.25" customHeight="1">
      <c r="A829" s="2"/>
      <c r="B829" s="2"/>
      <c r="C829" s="2"/>
      <c r="D829" s="2"/>
      <c r="E829" s="2"/>
      <c r="F829" s="2"/>
      <c r="G829" s="2"/>
      <c r="H829" s="17"/>
      <c r="I829" s="21"/>
      <c r="J829" s="21"/>
      <c r="N829" s="7"/>
    </row>
    <row r="830" spans="1:14" ht="14.25" customHeight="1">
      <c r="A830" s="2"/>
      <c r="B830" s="2"/>
      <c r="C830" s="2"/>
      <c r="D830" s="2"/>
      <c r="E830" s="2"/>
      <c r="F830" s="2"/>
      <c r="G830" s="2"/>
      <c r="H830" s="17"/>
      <c r="I830" s="21"/>
      <c r="J830" s="21"/>
      <c r="N830" s="7"/>
    </row>
    <row r="831" spans="1:14" ht="14.25" customHeight="1">
      <c r="A831" s="2"/>
      <c r="B831" s="2"/>
      <c r="C831" s="2"/>
      <c r="D831" s="2"/>
      <c r="E831" s="2"/>
      <c r="F831" s="2"/>
      <c r="G831" s="2"/>
      <c r="H831" s="17"/>
      <c r="I831" s="21"/>
      <c r="J831" s="21"/>
      <c r="N831" s="7"/>
    </row>
    <row r="832" spans="1:14" ht="14.25" customHeight="1">
      <c r="A832" s="2"/>
      <c r="B832" s="2"/>
      <c r="C832" s="2"/>
      <c r="D832" s="2"/>
      <c r="E832" s="2"/>
      <c r="F832" s="2"/>
      <c r="G832" s="2"/>
      <c r="H832" s="17"/>
      <c r="I832" s="21"/>
      <c r="J832" s="21"/>
      <c r="N832" s="7"/>
    </row>
    <row r="833" spans="1:14" ht="14.25" customHeight="1">
      <c r="A833" s="2"/>
      <c r="B833" s="2"/>
      <c r="C833" s="2"/>
      <c r="D833" s="2"/>
      <c r="E833" s="2"/>
      <c r="F833" s="2"/>
      <c r="G833" s="2"/>
      <c r="H833" s="17"/>
      <c r="I833" s="21"/>
      <c r="J833" s="21"/>
      <c r="N833" s="7"/>
    </row>
    <row r="834" spans="1:14" ht="14.25" customHeight="1">
      <c r="A834" s="2"/>
      <c r="B834" s="2"/>
      <c r="C834" s="2"/>
      <c r="D834" s="2"/>
      <c r="E834" s="2"/>
      <c r="F834" s="2"/>
      <c r="G834" s="2"/>
      <c r="H834" s="17"/>
      <c r="I834" s="21"/>
      <c r="J834" s="21"/>
      <c r="N834" s="7"/>
    </row>
    <row r="835" spans="1:14" ht="14.25" customHeight="1">
      <c r="A835" s="2"/>
      <c r="B835" s="2"/>
      <c r="C835" s="2"/>
      <c r="D835" s="2"/>
      <c r="E835" s="2"/>
      <c r="F835" s="2"/>
      <c r="G835" s="2"/>
      <c r="H835" s="17"/>
      <c r="I835" s="21"/>
      <c r="J835" s="21"/>
      <c r="N835" s="7"/>
    </row>
    <row r="836" spans="1:14" ht="14.25" customHeight="1">
      <c r="A836" s="2"/>
      <c r="B836" s="2"/>
      <c r="C836" s="2"/>
      <c r="D836" s="2"/>
      <c r="E836" s="2"/>
      <c r="F836" s="2"/>
      <c r="G836" s="2"/>
      <c r="H836" s="17"/>
      <c r="I836" s="21"/>
      <c r="J836" s="21"/>
      <c r="N836" s="7"/>
    </row>
    <row r="837" spans="1:14" ht="14.25" customHeight="1">
      <c r="A837" s="2"/>
      <c r="B837" s="2"/>
      <c r="C837" s="2"/>
      <c r="D837" s="2"/>
      <c r="E837" s="2"/>
      <c r="F837" s="2"/>
      <c r="G837" s="2"/>
      <c r="H837" s="17"/>
      <c r="I837" s="21"/>
      <c r="J837" s="21"/>
      <c r="N837" s="7"/>
    </row>
    <row r="838" spans="1:14" ht="14.25" customHeight="1">
      <c r="A838" s="2"/>
      <c r="B838" s="2"/>
      <c r="C838" s="2"/>
      <c r="D838" s="2"/>
      <c r="E838" s="2"/>
      <c r="F838" s="2"/>
      <c r="G838" s="2"/>
      <c r="H838" s="17"/>
      <c r="I838" s="21"/>
      <c r="J838" s="21"/>
      <c r="N838" s="7"/>
    </row>
    <row r="839" spans="1:14" ht="14.25" customHeight="1">
      <c r="A839" s="2"/>
      <c r="B839" s="2"/>
      <c r="C839" s="2"/>
      <c r="D839" s="2"/>
      <c r="E839" s="2"/>
      <c r="F839" s="2"/>
      <c r="G839" s="2"/>
      <c r="H839" s="17"/>
      <c r="I839" s="21"/>
      <c r="J839" s="21"/>
      <c r="N839" s="7"/>
    </row>
    <row r="840" spans="1:14" ht="14.25" customHeight="1">
      <c r="A840" s="2"/>
      <c r="B840" s="2"/>
      <c r="C840" s="2"/>
      <c r="D840" s="2"/>
      <c r="E840" s="2"/>
      <c r="F840" s="2"/>
      <c r="G840" s="2"/>
      <c r="H840" s="17"/>
      <c r="I840" s="21"/>
      <c r="J840" s="21"/>
      <c r="N840" s="7"/>
    </row>
    <row r="841" spans="1:14" ht="14.25" customHeight="1">
      <c r="A841" s="2"/>
      <c r="B841" s="2"/>
      <c r="C841" s="2"/>
      <c r="D841" s="2"/>
      <c r="E841" s="2"/>
      <c r="F841" s="2"/>
      <c r="G841" s="2"/>
      <c r="H841" s="17"/>
      <c r="I841" s="21"/>
      <c r="J841" s="21"/>
      <c r="N841" s="7"/>
    </row>
    <row r="842" spans="1:14" ht="14.25" customHeight="1">
      <c r="A842" s="2"/>
      <c r="B842" s="2"/>
      <c r="C842" s="2"/>
      <c r="D842" s="2"/>
      <c r="E842" s="2"/>
      <c r="F842" s="2"/>
      <c r="G842" s="2"/>
      <c r="H842" s="17"/>
      <c r="I842" s="21"/>
      <c r="J842" s="21"/>
      <c r="N842" s="7"/>
    </row>
    <row r="843" spans="1:14" ht="14.25" customHeight="1">
      <c r="A843" s="2"/>
      <c r="B843" s="2"/>
      <c r="C843" s="2"/>
      <c r="D843" s="2"/>
      <c r="E843" s="2"/>
      <c r="F843" s="2"/>
      <c r="G843" s="2"/>
      <c r="H843" s="17"/>
      <c r="I843" s="21"/>
      <c r="J843" s="21"/>
      <c r="N843" s="7"/>
    </row>
    <row r="844" spans="1:14" ht="14.25" customHeight="1">
      <c r="A844" s="2"/>
      <c r="B844" s="2"/>
      <c r="C844" s="2"/>
      <c r="D844" s="2"/>
      <c r="E844" s="2"/>
      <c r="F844" s="2"/>
      <c r="G844" s="2"/>
      <c r="H844" s="17"/>
      <c r="I844" s="21"/>
      <c r="J844" s="21"/>
      <c r="N844" s="7"/>
    </row>
    <row r="845" spans="1:14" ht="14.25" customHeight="1">
      <c r="A845" s="2"/>
      <c r="B845" s="2"/>
      <c r="C845" s="2"/>
      <c r="D845" s="2"/>
      <c r="E845" s="2"/>
      <c r="F845" s="2"/>
      <c r="G845" s="2"/>
      <c r="H845" s="17"/>
      <c r="I845" s="21"/>
      <c r="J845" s="21"/>
      <c r="N845" s="7"/>
    </row>
    <row r="846" spans="1:14" ht="14.25" customHeight="1">
      <c r="A846" s="2"/>
      <c r="B846" s="2"/>
      <c r="C846" s="2"/>
      <c r="D846" s="2"/>
      <c r="E846" s="2"/>
      <c r="F846" s="2"/>
      <c r="G846" s="2"/>
      <c r="H846" s="17"/>
      <c r="I846" s="21"/>
      <c r="J846" s="21"/>
      <c r="N846" s="7"/>
    </row>
    <row r="847" spans="1:14" ht="14.25" customHeight="1">
      <c r="A847" s="2"/>
      <c r="B847" s="2"/>
      <c r="C847" s="2"/>
      <c r="D847" s="2"/>
      <c r="E847" s="2"/>
      <c r="F847" s="2"/>
      <c r="G847" s="2"/>
      <c r="H847" s="17"/>
      <c r="I847" s="21"/>
      <c r="J847" s="21"/>
      <c r="N847" s="7"/>
    </row>
    <row r="848" spans="1:14" ht="14.25" customHeight="1">
      <c r="A848" s="2"/>
      <c r="B848" s="2"/>
      <c r="C848" s="2"/>
      <c r="D848" s="2"/>
      <c r="E848" s="2"/>
      <c r="F848" s="2"/>
      <c r="G848" s="2"/>
      <c r="H848" s="17"/>
      <c r="I848" s="21"/>
      <c r="J848" s="21"/>
      <c r="N848" s="7"/>
    </row>
    <row r="849" spans="1:14" ht="14.25" customHeight="1">
      <c r="A849" s="2"/>
      <c r="B849" s="2"/>
      <c r="C849" s="2"/>
      <c r="D849" s="2"/>
      <c r="E849" s="2"/>
      <c r="F849" s="2"/>
      <c r="G849" s="2"/>
      <c r="H849" s="17"/>
      <c r="I849" s="21"/>
      <c r="J849" s="21"/>
      <c r="N849" s="7"/>
    </row>
    <row r="850" spans="1:14" ht="14.25" customHeight="1">
      <c r="A850" s="2"/>
      <c r="B850" s="2"/>
      <c r="C850" s="2"/>
      <c r="D850" s="2"/>
      <c r="E850" s="2"/>
      <c r="F850" s="2"/>
      <c r="G850" s="2"/>
      <c r="H850" s="17"/>
      <c r="I850" s="21"/>
      <c r="J850" s="21"/>
      <c r="N850" s="7"/>
    </row>
    <row r="851" spans="1:14" ht="14.25" customHeight="1">
      <c r="A851" s="2"/>
      <c r="B851" s="2"/>
      <c r="C851" s="2"/>
      <c r="D851" s="2"/>
      <c r="E851" s="2"/>
      <c r="F851" s="2"/>
      <c r="G851" s="2"/>
      <c r="H851" s="17"/>
      <c r="I851" s="21"/>
      <c r="J851" s="21"/>
      <c r="N851" s="7"/>
    </row>
    <row r="852" spans="1:14" ht="14.25" customHeight="1">
      <c r="A852" s="2"/>
      <c r="B852" s="2"/>
      <c r="C852" s="2"/>
      <c r="D852" s="2"/>
      <c r="E852" s="2"/>
      <c r="F852" s="2"/>
      <c r="G852" s="2"/>
      <c r="H852" s="17"/>
      <c r="I852" s="21"/>
      <c r="J852" s="21"/>
      <c r="N852" s="7"/>
    </row>
    <row r="853" spans="1:14" ht="14.25" customHeight="1">
      <c r="A853" s="2"/>
      <c r="B853" s="2"/>
      <c r="C853" s="2"/>
      <c r="D853" s="2"/>
      <c r="E853" s="2"/>
      <c r="F853" s="2"/>
      <c r="G853" s="2"/>
      <c r="H853" s="17"/>
      <c r="I853" s="21"/>
      <c r="J853" s="21"/>
      <c r="N853" s="7"/>
    </row>
    <row r="854" spans="1:14" ht="14.25" customHeight="1">
      <c r="A854" s="2"/>
      <c r="B854" s="2"/>
      <c r="C854" s="2"/>
      <c r="D854" s="2"/>
      <c r="E854" s="2"/>
      <c r="F854" s="2"/>
      <c r="G854" s="2"/>
      <c r="H854" s="17"/>
      <c r="I854" s="21"/>
      <c r="J854" s="21"/>
      <c r="N854" s="7"/>
    </row>
    <row r="855" spans="1:14" ht="14.25" customHeight="1">
      <c r="A855" s="2"/>
      <c r="B855" s="2"/>
      <c r="C855" s="2"/>
      <c r="D855" s="2"/>
      <c r="E855" s="2"/>
      <c r="F855" s="2"/>
      <c r="G855" s="2"/>
      <c r="H855" s="17"/>
      <c r="I855" s="21"/>
      <c r="J855" s="21"/>
      <c r="N855" s="7"/>
    </row>
    <row r="856" spans="1:14" ht="14.25" customHeight="1">
      <c r="A856" s="2"/>
      <c r="B856" s="2"/>
      <c r="C856" s="2"/>
      <c r="D856" s="2"/>
      <c r="E856" s="2"/>
      <c r="F856" s="2"/>
      <c r="G856" s="2"/>
      <c r="H856" s="17"/>
      <c r="I856" s="21"/>
      <c r="J856" s="21"/>
      <c r="N856" s="7"/>
    </row>
    <row r="857" spans="1:14" ht="14.25" customHeight="1">
      <c r="A857" s="2"/>
      <c r="B857" s="2"/>
      <c r="C857" s="2"/>
      <c r="D857" s="2"/>
      <c r="E857" s="2"/>
      <c r="F857" s="2"/>
      <c r="G857" s="2"/>
      <c r="H857" s="17"/>
      <c r="I857" s="21"/>
      <c r="J857" s="21"/>
      <c r="N857" s="7"/>
    </row>
    <row r="858" spans="1:14" ht="14.25" customHeight="1">
      <c r="A858" s="2"/>
      <c r="B858" s="2"/>
      <c r="C858" s="2"/>
      <c r="D858" s="2"/>
      <c r="E858" s="2"/>
      <c r="F858" s="2"/>
      <c r="G858" s="2"/>
      <c r="H858" s="17"/>
      <c r="I858" s="21"/>
      <c r="J858" s="21"/>
      <c r="N858" s="7"/>
    </row>
    <row r="859" spans="1:14" ht="14.25" customHeight="1">
      <c r="A859" s="2"/>
      <c r="B859" s="2"/>
      <c r="C859" s="2"/>
      <c r="D859" s="2"/>
      <c r="E859" s="2"/>
      <c r="F859" s="2"/>
      <c r="G859" s="2"/>
      <c r="H859" s="17"/>
      <c r="I859" s="21"/>
      <c r="J859" s="21"/>
      <c r="N859" s="7"/>
    </row>
    <row r="860" spans="1:14" ht="14.25" customHeight="1">
      <c r="A860" s="2"/>
      <c r="B860" s="2"/>
      <c r="C860" s="2"/>
      <c r="D860" s="2"/>
      <c r="E860" s="2"/>
      <c r="F860" s="2"/>
      <c r="G860" s="2"/>
      <c r="H860" s="17"/>
      <c r="I860" s="21"/>
      <c r="J860" s="21"/>
      <c r="N860" s="7"/>
    </row>
    <row r="861" spans="1:14" ht="14.25" customHeight="1">
      <c r="A861" s="2"/>
      <c r="B861" s="2"/>
      <c r="C861" s="2"/>
      <c r="D861" s="2"/>
      <c r="E861" s="2"/>
      <c r="F861" s="2"/>
      <c r="G861" s="2"/>
      <c r="H861" s="17"/>
      <c r="I861" s="21"/>
      <c r="J861" s="21"/>
      <c r="N861" s="7"/>
    </row>
    <row r="862" spans="1:14" ht="14.25" customHeight="1">
      <c r="A862" s="2"/>
      <c r="B862" s="2"/>
      <c r="C862" s="2"/>
      <c r="D862" s="2"/>
      <c r="E862" s="2"/>
      <c r="F862" s="2"/>
      <c r="G862" s="2"/>
      <c r="H862" s="17"/>
      <c r="I862" s="21"/>
      <c r="J862" s="21"/>
      <c r="N862" s="7"/>
    </row>
    <row r="863" spans="1:14" ht="14.25" customHeight="1">
      <c r="A863" s="2"/>
      <c r="B863" s="2"/>
      <c r="C863" s="2"/>
      <c r="D863" s="2"/>
      <c r="E863" s="2"/>
      <c r="F863" s="2"/>
      <c r="G863" s="2"/>
      <c r="H863" s="17"/>
      <c r="I863" s="21"/>
      <c r="J863" s="21"/>
      <c r="N863" s="7"/>
    </row>
    <row r="864" spans="1:14" ht="14.25" customHeight="1">
      <c r="A864" s="2"/>
      <c r="B864" s="2"/>
      <c r="C864" s="2"/>
      <c r="D864" s="2"/>
      <c r="E864" s="2"/>
      <c r="F864" s="2"/>
      <c r="G864" s="2"/>
      <c r="H864" s="17"/>
      <c r="I864" s="21"/>
      <c r="J864" s="21"/>
      <c r="N864" s="7"/>
    </row>
    <row r="865" spans="1:14" ht="14.25" customHeight="1">
      <c r="A865" s="2"/>
      <c r="B865" s="2"/>
      <c r="C865" s="2"/>
      <c r="D865" s="2"/>
      <c r="E865" s="2"/>
      <c r="F865" s="2"/>
      <c r="G865" s="2"/>
      <c r="H865" s="17"/>
      <c r="I865" s="21"/>
      <c r="J865" s="21"/>
      <c r="N865" s="7"/>
    </row>
    <row r="866" spans="1:14" ht="14.25" customHeight="1">
      <c r="A866" s="2"/>
      <c r="B866" s="2"/>
      <c r="C866" s="2"/>
      <c r="D866" s="2"/>
      <c r="E866" s="2"/>
      <c r="F866" s="2"/>
      <c r="G866" s="2"/>
      <c r="H866" s="17"/>
      <c r="I866" s="21"/>
      <c r="J866" s="21"/>
      <c r="N866" s="7"/>
    </row>
    <row r="867" spans="1:14" ht="14.25" customHeight="1">
      <c r="A867" s="2"/>
      <c r="B867" s="2"/>
      <c r="C867" s="2"/>
      <c r="D867" s="2"/>
      <c r="E867" s="2"/>
      <c r="F867" s="2"/>
      <c r="G867" s="2"/>
      <c r="H867" s="17"/>
      <c r="I867" s="21"/>
      <c r="J867" s="21"/>
      <c r="N867" s="7"/>
    </row>
    <row r="868" spans="1:14" ht="14.25" customHeight="1">
      <c r="A868" s="2"/>
      <c r="B868" s="2"/>
      <c r="C868" s="2"/>
      <c r="D868" s="2"/>
      <c r="E868" s="2"/>
      <c r="F868" s="2"/>
      <c r="G868" s="2"/>
      <c r="H868" s="17"/>
      <c r="I868" s="21"/>
      <c r="J868" s="21"/>
      <c r="N868" s="7"/>
    </row>
    <row r="869" spans="1:14" ht="14.25" customHeight="1">
      <c r="A869" s="2"/>
      <c r="B869" s="2"/>
      <c r="C869" s="2"/>
      <c r="D869" s="2"/>
      <c r="E869" s="2"/>
      <c r="F869" s="2"/>
      <c r="G869" s="2"/>
      <c r="H869" s="17"/>
      <c r="I869" s="21"/>
      <c r="J869" s="21"/>
      <c r="N869" s="7"/>
    </row>
    <row r="870" spans="1:14" ht="14.25" customHeight="1">
      <c r="A870" s="2"/>
      <c r="B870" s="2"/>
      <c r="C870" s="2"/>
      <c r="D870" s="2"/>
      <c r="E870" s="2"/>
      <c r="F870" s="2"/>
      <c r="G870" s="2"/>
      <c r="H870" s="17"/>
      <c r="I870" s="21"/>
      <c r="J870" s="21"/>
      <c r="N870" s="7"/>
    </row>
    <row r="871" spans="1:14" ht="14.25" customHeight="1">
      <c r="A871" s="2"/>
      <c r="B871" s="2"/>
      <c r="C871" s="2"/>
      <c r="D871" s="2"/>
      <c r="E871" s="2"/>
      <c r="F871" s="2"/>
      <c r="G871" s="2"/>
      <c r="H871" s="17"/>
      <c r="I871" s="21"/>
      <c r="J871" s="21"/>
      <c r="N871" s="7"/>
    </row>
    <row r="872" spans="1:14" ht="14.25" customHeight="1">
      <c r="A872" s="2"/>
      <c r="B872" s="2"/>
      <c r="C872" s="2"/>
      <c r="D872" s="2"/>
      <c r="E872" s="2"/>
      <c r="F872" s="2"/>
      <c r="G872" s="2"/>
      <c r="H872" s="17"/>
      <c r="I872" s="21"/>
      <c r="J872" s="21"/>
      <c r="N872" s="7"/>
    </row>
    <row r="873" spans="1:14" ht="14.25" customHeight="1">
      <c r="A873" s="2"/>
      <c r="B873" s="2"/>
      <c r="C873" s="2"/>
      <c r="D873" s="2"/>
      <c r="E873" s="2"/>
      <c r="F873" s="2"/>
      <c r="G873" s="2"/>
      <c r="H873" s="17"/>
      <c r="I873" s="21"/>
      <c r="J873" s="21"/>
      <c r="N873" s="7"/>
    </row>
    <row r="874" spans="1:14" ht="14.25" customHeight="1">
      <c r="A874" s="2"/>
      <c r="B874" s="2"/>
      <c r="C874" s="2"/>
      <c r="D874" s="2"/>
      <c r="E874" s="2"/>
      <c r="F874" s="2"/>
      <c r="G874" s="2"/>
      <c r="H874" s="17"/>
      <c r="I874" s="21"/>
      <c r="J874" s="21"/>
      <c r="N874" s="7"/>
    </row>
    <row r="875" spans="1:14" ht="14.25" customHeight="1">
      <c r="A875" s="2"/>
      <c r="B875" s="2"/>
      <c r="C875" s="2"/>
      <c r="D875" s="2"/>
      <c r="E875" s="2"/>
      <c r="F875" s="2"/>
      <c r="G875" s="2"/>
      <c r="H875" s="17"/>
      <c r="I875" s="21"/>
      <c r="J875" s="21"/>
      <c r="N875" s="7"/>
    </row>
    <row r="876" spans="1:14" ht="14.25" customHeight="1">
      <c r="A876" s="2"/>
      <c r="B876" s="2"/>
      <c r="C876" s="2"/>
      <c r="D876" s="2"/>
      <c r="E876" s="2"/>
      <c r="F876" s="2"/>
      <c r="G876" s="2"/>
      <c r="H876" s="17"/>
      <c r="I876" s="21"/>
      <c r="J876" s="21"/>
      <c r="N876" s="7"/>
    </row>
    <row r="877" spans="1:14" ht="14.25" customHeight="1">
      <c r="A877" s="2"/>
      <c r="B877" s="2"/>
      <c r="C877" s="2"/>
      <c r="D877" s="2"/>
      <c r="E877" s="2"/>
      <c r="F877" s="2"/>
      <c r="G877" s="2"/>
      <c r="H877" s="17"/>
      <c r="I877" s="21"/>
      <c r="J877" s="21"/>
      <c r="N877" s="7"/>
    </row>
    <row r="878" spans="1:14" ht="14.25" customHeight="1">
      <c r="A878" s="2"/>
      <c r="B878" s="2"/>
      <c r="C878" s="2"/>
      <c r="D878" s="2"/>
      <c r="E878" s="2"/>
      <c r="F878" s="2"/>
      <c r="G878" s="2"/>
      <c r="H878" s="17"/>
      <c r="I878" s="21"/>
      <c r="J878" s="21"/>
      <c r="N878" s="7"/>
    </row>
    <row r="879" spans="1:14" ht="14.25" customHeight="1">
      <c r="A879" s="2"/>
      <c r="B879" s="2"/>
      <c r="C879" s="2"/>
      <c r="D879" s="2"/>
      <c r="E879" s="2"/>
      <c r="F879" s="2"/>
      <c r="G879" s="2"/>
      <c r="H879" s="17"/>
      <c r="I879" s="21"/>
      <c r="J879" s="21"/>
      <c r="N879" s="7"/>
    </row>
    <row r="880" spans="1:14" ht="14.25" customHeight="1">
      <c r="A880" s="2"/>
      <c r="B880" s="2"/>
      <c r="C880" s="2"/>
      <c r="D880" s="2"/>
      <c r="E880" s="2"/>
      <c r="F880" s="2"/>
      <c r="G880" s="2"/>
      <c r="H880" s="17"/>
      <c r="I880" s="21"/>
      <c r="J880" s="21"/>
      <c r="N880" s="7"/>
    </row>
    <row r="881" spans="1:14" ht="14.25" customHeight="1">
      <c r="A881" s="2"/>
      <c r="B881" s="2"/>
      <c r="C881" s="2"/>
      <c r="D881" s="2"/>
      <c r="E881" s="2"/>
      <c r="F881" s="2"/>
      <c r="G881" s="2"/>
      <c r="H881" s="17"/>
      <c r="I881" s="21"/>
      <c r="J881" s="21"/>
      <c r="N881" s="7"/>
    </row>
    <row r="882" spans="1:14" ht="14.25" customHeight="1">
      <c r="A882" s="2"/>
      <c r="B882" s="2"/>
      <c r="C882" s="2"/>
      <c r="D882" s="2"/>
      <c r="E882" s="2"/>
      <c r="F882" s="2"/>
      <c r="G882" s="2"/>
      <c r="H882" s="17"/>
      <c r="I882" s="21"/>
      <c r="J882" s="21"/>
      <c r="N882" s="7"/>
    </row>
    <row r="883" spans="1:14" ht="14.25" customHeight="1">
      <c r="A883" s="2"/>
      <c r="B883" s="2"/>
      <c r="C883" s="2"/>
      <c r="D883" s="2"/>
      <c r="E883" s="2"/>
      <c r="F883" s="2"/>
      <c r="G883" s="2"/>
      <c r="H883" s="17"/>
      <c r="I883" s="21"/>
      <c r="J883" s="21"/>
      <c r="N883" s="7"/>
    </row>
    <row r="884" spans="1:14" ht="14.25" customHeight="1">
      <c r="A884" s="2"/>
      <c r="B884" s="2"/>
      <c r="C884" s="2"/>
      <c r="D884" s="2"/>
      <c r="E884" s="2"/>
      <c r="F884" s="2"/>
      <c r="G884" s="2"/>
      <c r="H884" s="17"/>
      <c r="I884" s="21"/>
      <c r="J884" s="21"/>
      <c r="N884" s="7"/>
    </row>
    <row r="885" spans="1:14" ht="14.25" customHeight="1">
      <c r="A885" s="2"/>
      <c r="B885" s="2"/>
      <c r="C885" s="2"/>
      <c r="D885" s="2"/>
      <c r="E885" s="2"/>
      <c r="F885" s="2"/>
      <c r="G885" s="2"/>
      <c r="H885" s="17"/>
      <c r="I885" s="21"/>
      <c r="J885" s="21"/>
      <c r="N885" s="7"/>
    </row>
    <row r="886" spans="1:14" ht="14.25" customHeight="1">
      <c r="A886" s="2"/>
      <c r="B886" s="2"/>
      <c r="C886" s="2"/>
      <c r="D886" s="2"/>
      <c r="E886" s="2"/>
      <c r="F886" s="2"/>
      <c r="G886" s="2"/>
      <c r="H886" s="17"/>
      <c r="I886" s="21"/>
      <c r="J886" s="21"/>
      <c r="N886" s="7"/>
    </row>
    <row r="887" spans="1:14" ht="14.25" customHeight="1">
      <c r="A887" s="2"/>
      <c r="B887" s="2"/>
      <c r="C887" s="2"/>
      <c r="D887" s="2"/>
      <c r="E887" s="2"/>
      <c r="F887" s="2"/>
      <c r="G887" s="2"/>
      <c r="H887" s="17"/>
      <c r="I887" s="21"/>
      <c r="J887" s="21"/>
      <c r="N887" s="7"/>
    </row>
    <row r="888" spans="1:14" ht="14.25" customHeight="1">
      <c r="A888" s="2"/>
      <c r="B888" s="2"/>
      <c r="C888" s="2"/>
      <c r="D888" s="2"/>
      <c r="E888" s="2"/>
      <c r="F888" s="2"/>
      <c r="G888" s="2"/>
      <c r="H888" s="17"/>
      <c r="I888" s="21"/>
      <c r="J888" s="21"/>
      <c r="N888" s="7"/>
    </row>
    <row r="889" spans="1:14" ht="14.25" customHeight="1">
      <c r="A889" s="2"/>
      <c r="B889" s="2"/>
      <c r="C889" s="2"/>
      <c r="D889" s="2"/>
      <c r="E889" s="2"/>
      <c r="F889" s="2"/>
      <c r="G889" s="2"/>
      <c r="H889" s="17"/>
      <c r="I889" s="21"/>
      <c r="J889" s="21"/>
      <c r="N889" s="7"/>
    </row>
    <row r="890" spans="1:14" ht="14.25" customHeight="1">
      <c r="A890" s="2"/>
      <c r="B890" s="2"/>
      <c r="C890" s="2"/>
      <c r="D890" s="2"/>
      <c r="E890" s="2"/>
      <c r="F890" s="2"/>
      <c r="G890" s="2"/>
      <c r="H890" s="17"/>
      <c r="I890" s="21"/>
      <c r="J890" s="21"/>
      <c r="N890" s="7"/>
    </row>
    <row r="891" spans="1:14" ht="14.25" customHeight="1">
      <c r="A891" s="2"/>
      <c r="B891" s="2"/>
      <c r="C891" s="2"/>
      <c r="D891" s="2"/>
      <c r="E891" s="2"/>
      <c r="F891" s="2"/>
      <c r="G891" s="2"/>
      <c r="H891" s="17"/>
      <c r="I891" s="21"/>
      <c r="J891" s="21"/>
      <c r="N891" s="7"/>
    </row>
    <row r="892" spans="1:14" ht="14.25" customHeight="1">
      <c r="A892" s="2"/>
      <c r="B892" s="2"/>
      <c r="C892" s="2"/>
      <c r="D892" s="2"/>
      <c r="E892" s="2"/>
      <c r="F892" s="2"/>
      <c r="G892" s="2"/>
      <c r="H892" s="17"/>
      <c r="I892" s="21"/>
      <c r="J892" s="21"/>
      <c r="N892" s="7"/>
    </row>
    <row r="893" spans="1:14" ht="14.25" customHeight="1">
      <c r="A893" s="2"/>
      <c r="B893" s="2"/>
      <c r="C893" s="2"/>
      <c r="D893" s="2"/>
      <c r="E893" s="2"/>
      <c r="F893" s="2"/>
      <c r="G893" s="2"/>
      <c r="H893" s="17"/>
      <c r="I893" s="21"/>
      <c r="J893" s="21"/>
      <c r="N893" s="7"/>
    </row>
    <row r="894" spans="1:14" ht="14.25" customHeight="1">
      <c r="A894" s="2"/>
      <c r="B894" s="2"/>
      <c r="C894" s="2"/>
      <c r="D894" s="2"/>
      <c r="E894" s="2"/>
      <c r="F894" s="2"/>
      <c r="G894" s="2"/>
      <c r="H894" s="17"/>
      <c r="I894" s="21"/>
      <c r="J894" s="21"/>
      <c r="N894" s="7"/>
    </row>
    <row r="895" spans="1:14" ht="14.25" customHeight="1">
      <c r="A895" s="2"/>
      <c r="B895" s="2"/>
      <c r="C895" s="2"/>
      <c r="D895" s="2"/>
      <c r="E895" s="2"/>
      <c r="F895" s="2"/>
      <c r="G895" s="2"/>
      <c r="H895" s="17"/>
      <c r="I895" s="21"/>
      <c r="J895" s="21"/>
      <c r="N895" s="7"/>
    </row>
    <row r="896" spans="1:14" ht="14.25" customHeight="1">
      <c r="A896" s="2"/>
      <c r="B896" s="2"/>
      <c r="C896" s="2"/>
      <c r="D896" s="2"/>
      <c r="E896" s="2"/>
      <c r="F896" s="2"/>
      <c r="G896" s="2"/>
      <c r="H896" s="17"/>
      <c r="I896" s="21"/>
      <c r="J896" s="21"/>
      <c r="N896" s="7"/>
    </row>
    <row r="897" spans="1:14" ht="14.25" customHeight="1">
      <c r="A897" s="2"/>
      <c r="B897" s="2"/>
      <c r="C897" s="2"/>
      <c r="D897" s="2"/>
      <c r="E897" s="2"/>
      <c r="F897" s="2"/>
      <c r="G897" s="2"/>
      <c r="H897" s="17"/>
      <c r="I897" s="21"/>
      <c r="J897" s="21"/>
      <c r="N897" s="7"/>
    </row>
    <row r="898" spans="1:14" ht="14.25" customHeight="1">
      <c r="A898" s="2"/>
      <c r="B898" s="2"/>
      <c r="C898" s="2"/>
      <c r="D898" s="2"/>
      <c r="E898" s="2"/>
      <c r="F898" s="2"/>
      <c r="G898" s="2"/>
      <c r="H898" s="17"/>
      <c r="I898" s="21"/>
      <c r="J898" s="21"/>
      <c r="N898" s="7"/>
    </row>
    <row r="899" spans="1:14" ht="14.25" customHeight="1">
      <c r="A899" s="2"/>
      <c r="B899" s="2"/>
      <c r="C899" s="2"/>
      <c r="D899" s="2"/>
      <c r="E899" s="2"/>
      <c r="F899" s="2"/>
      <c r="G899" s="2"/>
      <c r="H899" s="17"/>
      <c r="I899" s="21"/>
      <c r="J899" s="21"/>
      <c r="N899" s="7"/>
    </row>
    <row r="900" spans="1:14" ht="14.25" customHeight="1">
      <c r="A900" s="2"/>
      <c r="B900" s="2"/>
      <c r="C900" s="2"/>
      <c r="D900" s="2"/>
      <c r="E900" s="2"/>
      <c r="F900" s="2"/>
      <c r="G900" s="2"/>
      <c r="H900" s="17"/>
      <c r="I900" s="21"/>
      <c r="J900" s="21"/>
      <c r="N900" s="7"/>
    </row>
    <row r="901" spans="1:14" ht="14.25" customHeight="1">
      <c r="A901" s="2"/>
      <c r="B901" s="2"/>
      <c r="C901" s="2"/>
      <c r="D901" s="2"/>
      <c r="E901" s="2"/>
      <c r="F901" s="2"/>
      <c r="G901" s="2"/>
      <c r="H901" s="17"/>
      <c r="I901" s="21"/>
      <c r="J901" s="21"/>
      <c r="N901" s="7"/>
    </row>
    <row r="902" spans="1:14" ht="14.25" customHeight="1">
      <c r="A902" s="2"/>
      <c r="B902" s="2"/>
      <c r="C902" s="2"/>
      <c r="D902" s="2"/>
      <c r="E902" s="2"/>
      <c r="F902" s="2"/>
      <c r="G902" s="2"/>
      <c r="H902" s="17"/>
      <c r="I902" s="21"/>
      <c r="J902" s="21"/>
      <c r="N902" s="7"/>
    </row>
    <row r="903" spans="1:14" ht="14.25" customHeight="1">
      <c r="A903" s="2"/>
      <c r="B903" s="2"/>
      <c r="C903" s="2"/>
      <c r="D903" s="2"/>
      <c r="E903" s="2"/>
      <c r="F903" s="2"/>
      <c r="G903" s="2"/>
      <c r="H903" s="17"/>
      <c r="I903" s="21"/>
      <c r="J903" s="21"/>
      <c r="N903" s="7"/>
    </row>
    <row r="904" spans="1:14" ht="14.25" customHeight="1">
      <c r="A904" s="2"/>
      <c r="B904" s="2"/>
      <c r="C904" s="2"/>
      <c r="D904" s="2"/>
      <c r="E904" s="2"/>
      <c r="F904" s="2"/>
      <c r="G904" s="2"/>
      <c r="H904" s="17"/>
      <c r="I904" s="21"/>
      <c r="J904" s="21"/>
      <c r="N904" s="7"/>
    </row>
    <row r="905" spans="1:14" ht="14.25" customHeight="1">
      <c r="A905" s="2"/>
      <c r="B905" s="2"/>
      <c r="C905" s="2"/>
      <c r="D905" s="2"/>
      <c r="E905" s="2"/>
      <c r="F905" s="2"/>
      <c r="G905" s="2"/>
      <c r="H905" s="17"/>
      <c r="I905" s="21"/>
      <c r="J905" s="21"/>
      <c r="N905" s="7"/>
    </row>
    <row r="906" spans="1:14" ht="14.25" customHeight="1">
      <c r="A906" s="2"/>
      <c r="B906" s="2"/>
      <c r="C906" s="2"/>
      <c r="D906" s="2"/>
      <c r="E906" s="2"/>
      <c r="F906" s="2"/>
      <c r="G906" s="2"/>
      <c r="H906" s="17"/>
      <c r="I906" s="21"/>
      <c r="J906" s="21"/>
      <c r="N906" s="7"/>
    </row>
    <row r="907" spans="1:14" ht="14.25" customHeight="1">
      <c r="A907" s="2"/>
      <c r="B907" s="2"/>
      <c r="C907" s="2"/>
      <c r="D907" s="2"/>
      <c r="E907" s="2"/>
      <c r="F907" s="2"/>
      <c r="G907" s="2"/>
      <c r="H907" s="17"/>
      <c r="I907" s="21"/>
      <c r="J907" s="21"/>
      <c r="N907" s="7"/>
    </row>
    <row r="908" spans="1:14" ht="14.25" customHeight="1">
      <c r="A908" s="2"/>
      <c r="B908" s="2"/>
      <c r="C908" s="2"/>
      <c r="D908" s="2"/>
      <c r="E908" s="2"/>
      <c r="F908" s="2"/>
      <c r="G908" s="2"/>
      <c r="H908" s="17"/>
      <c r="I908" s="21"/>
      <c r="J908" s="21"/>
      <c r="N908" s="7"/>
    </row>
    <row r="909" spans="1:14" ht="14.25" customHeight="1">
      <c r="A909" s="2"/>
      <c r="B909" s="2"/>
      <c r="C909" s="2"/>
      <c r="D909" s="2"/>
      <c r="E909" s="2"/>
      <c r="F909" s="2"/>
      <c r="G909" s="2"/>
      <c r="H909" s="17"/>
      <c r="I909" s="21"/>
      <c r="J909" s="21"/>
      <c r="N909" s="7"/>
    </row>
    <row r="910" spans="1:14" ht="14.25" customHeight="1">
      <c r="A910" s="2"/>
      <c r="B910" s="2"/>
      <c r="C910" s="2"/>
      <c r="D910" s="2"/>
      <c r="E910" s="2"/>
      <c r="F910" s="2"/>
      <c r="G910" s="2"/>
      <c r="H910" s="17"/>
      <c r="I910" s="21"/>
      <c r="J910" s="21"/>
      <c r="N910" s="7"/>
    </row>
    <row r="911" spans="1:14" ht="14.25" customHeight="1">
      <c r="A911" s="2"/>
      <c r="B911" s="2"/>
      <c r="C911" s="2"/>
      <c r="D911" s="2"/>
      <c r="E911" s="2"/>
      <c r="F911" s="2"/>
      <c r="G911" s="2"/>
      <c r="H911" s="17"/>
      <c r="I911" s="21"/>
      <c r="J911" s="21"/>
      <c r="N911" s="7"/>
    </row>
    <row r="912" spans="1:14" ht="14.25" customHeight="1">
      <c r="A912" s="2"/>
      <c r="B912" s="2"/>
      <c r="C912" s="2"/>
      <c r="D912" s="2"/>
      <c r="E912" s="2"/>
      <c r="F912" s="2"/>
      <c r="G912" s="2"/>
      <c r="H912" s="17"/>
      <c r="I912" s="21"/>
      <c r="J912" s="21"/>
      <c r="N912" s="7"/>
    </row>
    <row r="913" spans="1:14" ht="14.25" customHeight="1">
      <c r="A913" s="2"/>
      <c r="B913" s="2"/>
      <c r="C913" s="2"/>
      <c r="D913" s="2"/>
      <c r="E913" s="2"/>
      <c r="F913" s="2"/>
      <c r="G913" s="2"/>
      <c r="H913" s="17"/>
      <c r="I913" s="21"/>
      <c r="J913" s="21"/>
      <c r="N913" s="7"/>
    </row>
    <row r="914" spans="1:14" ht="14.25" customHeight="1">
      <c r="A914" s="2"/>
      <c r="B914" s="2"/>
      <c r="C914" s="2"/>
      <c r="D914" s="2"/>
      <c r="E914" s="2"/>
      <c r="F914" s="2"/>
      <c r="G914" s="2"/>
      <c r="H914" s="17"/>
      <c r="I914" s="21"/>
      <c r="J914" s="21"/>
      <c r="N914" s="7"/>
    </row>
    <row r="915" spans="1:14" ht="14.25" customHeight="1">
      <c r="A915" s="2"/>
      <c r="B915" s="2"/>
      <c r="C915" s="2"/>
      <c r="D915" s="2"/>
      <c r="E915" s="2"/>
      <c r="F915" s="2"/>
      <c r="G915" s="2"/>
      <c r="H915" s="17"/>
      <c r="I915" s="21"/>
      <c r="J915" s="21"/>
      <c r="N915" s="7"/>
    </row>
    <row r="916" spans="1:14" ht="14.25" customHeight="1">
      <c r="A916" s="2"/>
      <c r="B916" s="2"/>
      <c r="C916" s="2"/>
      <c r="D916" s="2"/>
      <c r="E916" s="2"/>
      <c r="F916" s="2"/>
      <c r="G916" s="2"/>
      <c r="H916" s="17"/>
      <c r="I916" s="21"/>
      <c r="J916" s="21"/>
      <c r="N916" s="7"/>
    </row>
    <row r="917" spans="1:14" ht="14.25" customHeight="1">
      <c r="A917" s="2"/>
      <c r="B917" s="2"/>
      <c r="C917" s="2"/>
      <c r="D917" s="2"/>
      <c r="E917" s="2"/>
      <c r="F917" s="2"/>
      <c r="G917" s="2"/>
      <c r="H917" s="17"/>
      <c r="I917" s="21"/>
      <c r="J917" s="21"/>
      <c r="N917" s="7"/>
    </row>
    <row r="918" spans="1:14" ht="14.25" customHeight="1">
      <c r="A918" s="2"/>
      <c r="B918" s="2"/>
      <c r="C918" s="2"/>
      <c r="D918" s="2"/>
      <c r="E918" s="2"/>
      <c r="F918" s="2"/>
      <c r="G918" s="2"/>
      <c r="H918" s="17"/>
      <c r="I918" s="21"/>
      <c r="J918" s="21"/>
      <c r="N918" s="7"/>
    </row>
    <row r="919" spans="1:14" ht="14.25" customHeight="1">
      <c r="A919" s="2"/>
      <c r="B919" s="2"/>
      <c r="C919" s="2"/>
      <c r="D919" s="2"/>
      <c r="E919" s="2"/>
      <c r="F919" s="2"/>
      <c r="G919" s="2"/>
      <c r="H919" s="17"/>
      <c r="I919" s="21"/>
      <c r="J919" s="21"/>
      <c r="N919" s="7"/>
    </row>
    <row r="920" spans="1:14" ht="14.25" customHeight="1">
      <c r="A920" s="2"/>
      <c r="B920" s="2"/>
      <c r="C920" s="2"/>
      <c r="D920" s="2"/>
      <c r="E920" s="2"/>
      <c r="F920" s="2"/>
      <c r="G920" s="2"/>
      <c r="H920" s="17"/>
      <c r="I920" s="21"/>
      <c r="J920" s="21"/>
      <c r="N920" s="7"/>
    </row>
    <row r="921" spans="1:14" ht="14.25" customHeight="1">
      <c r="A921" s="2"/>
      <c r="B921" s="2"/>
      <c r="C921" s="2"/>
      <c r="D921" s="2"/>
      <c r="E921" s="2"/>
      <c r="F921" s="2"/>
      <c r="G921" s="2"/>
      <c r="H921" s="17"/>
      <c r="I921" s="21"/>
      <c r="J921" s="21"/>
      <c r="N921" s="7"/>
    </row>
    <row r="922" spans="1:14" ht="14.25" customHeight="1">
      <c r="A922" s="2"/>
      <c r="B922" s="2"/>
      <c r="C922" s="2"/>
      <c r="D922" s="2"/>
      <c r="E922" s="2"/>
      <c r="F922" s="2"/>
      <c r="G922" s="2"/>
      <c r="H922" s="17"/>
      <c r="I922" s="21"/>
      <c r="J922" s="21"/>
      <c r="N922" s="7"/>
    </row>
    <row r="923" spans="1:14" ht="14.25" customHeight="1">
      <c r="A923" s="2"/>
      <c r="B923" s="2"/>
      <c r="C923" s="2"/>
      <c r="D923" s="2"/>
      <c r="E923" s="2"/>
      <c r="F923" s="2"/>
      <c r="G923" s="2"/>
      <c r="H923" s="17"/>
      <c r="I923" s="21"/>
      <c r="J923" s="21"/>
      <c r="N923" s="7"/>
    </row>
    <row r="924" spans="1:14" ht="14.25" customHeight="1">
      <c r="A924" s="2"/>
      <c r="B924" s="2"/>
      <c r="C924" s="2"/>
      <c r="D924" s="2"/>
      <c r="E924" s="2"/>
      <c r="F924" s="2"/>
      <c r="G924" s="2"/>
      <c r="H924" s="17"/>
      <c r="I924" s="21"/>
      <c r="J924" s="21"/>
      <c r="N924" s="7"/>
    </row>
    <row r="925" spans="1:14" ht="14.25" customHeight="1">
      <c r="A925" s="2"/>
      <c r="B925" s="2"/>
      <c r="C925" s="2"/>
      <c r="D925" s="2"/>
      <c r="E925" s="2"/>
      <c r="F925" s="2"/>
      <c r="G925" s="2"/>
      <c r="H925" s="17"/>
      <c r="I925" s="21"/>
      <c r="J925" s="21"/>
      <c r="N925" s="7"/>
    </row>
    <row r="926" spans="1:14" ht="14.25" customHeight="1">
      <c r="A926" s="2"/>
      <c r="B926" s="2"/>
      <c r="C926" s="2"/>
      <c r="D926" s="2"/>
      <c r="E926" s="2"/>
      <c r="F926" s="2"/>
      <c r="G926" s="2"/>
      <c r="H926" s="17"/>
      <c r="I926" s="21"/>
      <c r="J926" s="21"/>
      <c r="N926" s="7"/>
    </row>
    <row r="927" spans="1:14" ht="14.25" customHeight="1">
      <c r="A927" s="2"/>
      <c r="B927" s="2"/>
      <c r="C927" s="2"/>
      <c r="D927" s="2"/>
      <c r="E927" s="2"/>
      <c r="F927" s="2"/>
      <c r="G927" s="2"/>
      <c r="H927" s="17"/>
      <c r="I927" s="21"/>
      <c r="J927" s="21"/>
      <c r="N927" s="7"/>
    </row>
    <row r="928" spans="1:14" ht="14.25" customHeight="1">
      <c r="A928" s="2"/>
      <c r="B928" s="2"/>
      <c r="C928" s="2"/>
      <c r="D928" s="2"/>
      <c r="E928" s="2"/>
      <c r="F928" s="2"/>
      <c r="G928" s="2"/>
      <c r="H928" s="17"/>
      <c r="I928" s="21"/>
      <c r="J928" s="21"/>
      <c r="N928" s="7"/>
    </row>
    <row r="929" spans="1:14" ht="14.25" customHeight="1">
      <c r="A929" s="2"/>
      <c r="B929" s="2"/>
      <c r="C929" s="2"/>
      <c r="D929" s="2"/>
      <c r="E929" s="2"/>
      <c r="F929" s="2"/>
      <c r="G929" s="2"/>
      <c r="H929" s="17"/>
      <c r="I929" s="21"/>
      <c r="J929" s="21"/>
      <c r="N929" s="7"/>
    </row>
    <row r="930" spans="1:14" ht="14.25" customHeight="1">
      <c r="A930" s="2"/>
      <c r="B930" s="2"/>
      <c r="C930" s="2"/>
      <c r="D930" s="2"/>
      <c r="E930" s="2"/>
      <c r="F930" s="2"/>
      <c r="G930" s="2"/>
      <c r="H930" s="17"/>
      <c r="I930" s="21"/>
      <c r="J930" s="21"/>
      <c r="N930" s="7"/>
    </row>
    <row r="931" spans="1:14" ht="14.25" customHeight="1">
      <c r="A931" s="2"/>
      <c r="B931" s="2"/>
      <c r="C931" s="2"/>
      <c r="D931" s="2"/>
      <c r="E931" s="2"/>
      <c r="F931" s="2"/>
      <c r="G931" s="2"/>
      <c r="H931" s="17"/>
      <c r="I931" s="21"/>
      <c r="J931" s="21"/>
      <c r="N931" s="7"/>
    </row>
    <row r="932" spans="1:14" ht="14.25" customHeight="1">
      <c r="A932" s="2"/>
      <c r="B932" s="2"/>
      <c r="C932" s="2"/>
      <c r="D932" s="2"/>
      <c r="E932" s="2"/>
      <c r="F932" s="2"/>
      <c r="G932" s="2"/>
      <c r="H932" s="17"/>
      <c r="I932" s="21"/>
      <c r="J932" s="21"/>
      <c r="N932" s="7"/>
    </row>
    <row r="933" spans="1:14" ht="14.25" customHeight="1">
      <c r="A933" s="2"/>
      <c r="B933" s="2"/>
      <c r="C933" s="2"/>
      <c r="D933" s="2"/>
      <c r="E933" s="2"/>
      <c r="F933" s="2"/>
      <c r="G933" s="2"/>
      <c r="H933" s="17"/>
      <c r="I933" s="21"/>
      <c r="J933" s="21"/>
      <c r="N933" s="7"/>
    </row>
    <row r="934" spans="1:14" ht="14.25" customHeight="1">
      <c r="A934" s="2"/>
      <c r="B934" s="2"/>
      <c r="C934" s="2"/>
      <c r="D934" s="2"/>
      <c r="E934" s="2"/>
      <c r="F934" s="2"/>
      <c r="G934" s="2"/>
      <c r="H934" s="17"/>
      <c r="I934" s="21"/>
      <c r="J934" s="21"/>
      <c r="N934" s="7"/>
    </row>
    <row r="935" spans="1:14" ht="14.25" customHeight="1">
      <c r="A935" s="2"/>
      <c r="B935" s="2"/>
      <c r="C935" s="2"/>
      <c r="D935" s="2"/>
      <c r="E935" s="2"/>
      <c r="F935" s="2"/>
      <c r="G935" s="2"/>
      <c r="H935" s="17"/>
      <c r="I935" s="21"/>
      <c r="J935" s="21"/>
      <c r="N935" s="7"/>
    </row>
    <row r="936" spans="1:14" ht="14.25" customHeight="1">
      <c r="A936" s="2"/>
      <c r="B936" s="2"/>
      <c r="C936" s="2"/>
      <c r="D936" s="2"/>
      <c r="E936" s="2"/>
      <c r="F936" s="2"/>
      <c r="G936" s="2"/>
      <c r="H936" s="17"/>
      <c r="I936" s="21"/>
      <c r="J936" s="21"/>
      <c r="N936" s="7"/>
    </row>
    <row r="937" spans="1:14" ht="14.25" customHeight="1">
      <c r="A937" s="2"/>
      <c r="B937" s="2"/>
      <c r="C937" s="2"/>
      <c r="D937" s="2"/>
      <c r="E937" s="2"/>
      <c r="F937" s="2"/>
      <c r="G937" s="2"/>
      <c r="H937" s="17"/>
      <c r="I937" s="21"/>
      <c r="J937" s="21"/>
      <c r="N937" s="7"/>
    </row>
    <row r="938" spans="1:14" ht="14.25" customHeight="1">
      <c r="A938" s="2"/>
      <c r="B938" s="2"/>
      <c r="C938" s="2"/>
      <c r="D938" s="2"/>
      <c r="E938" s="2"/>
      <c r="F938" s="2"/>
      <c r="G938" s="2"/>
      <c r="H938" s="17"/>
      <c r="I938" s="21"/>
      <c r="J938" s="21"/>
      <c r="N938" s="7"/>
    </row>
    <row r="939" spans="1:14" ht="14.25" customHeight="1">
      <c r="A939" s="2"/>
      <c r="B939" s="2"/>
      <c r="C939" s="2"/>
      <c r="D939" s="2"/>
      <c r="E939" s="2"/>
      <c r="F939" s="2"/>
      <c r="G939" s="2"/>
      <c r="H939" s="17"/>
      <c r="I939" s="21"/>
      <c r="J939" s="21"/>
      <c r="N939" s="7"/>
    </row>
    <row r="940" spans="1:14" ht="14.25" customHeight="1">
      <c r="A940" s="2"/>
      <c r="B940" s="2"/>
      <c r="C940" s="2"/>
      <c r="D940" s="2"/>
      <c r="E940" s="2"/>
      <c r="F940" s="2"/>
      <c r="G940" s="2"/>
      <c r="H940" s="17"/>
      <c r="I940" s="21"/>
      <c r="J940" s="21"/>
      <c r="N940" s="7"/>
    </row>
    <row r="941" spans="1:14" ht="14.25" customHeight="1">
      <c r="A941" s="2"/>
      <c r="B941" s="2"/>
      <c r="C941" s="2"/>
      <c r="D941" s="2"/>
      <c r="E941" s="2"/>
      <c r="F941" s="2"/>
      <c r="G941" s="2"/>
      <c r="H941" s="17"/>
      <c r="I941" s="21"/>
      <c r="J941" s="21"/>
      <c r="N941" s="7"/>
    </row>
    <row r="942" spans="1:14" ht="14.25" customHeight="1">
      <c r="A942" s="2"/>
      <c r="B942" s="2"/>
      <c r="C942" s="2"/>
      <c r="D942" s="2"/>
      <c r="E942" s="2"/>
      <c r="F942" s="2"/>
      <c r="G942" s="2"/>
      <c r="H942" s="17"/>
      <c r="I942" s="21"/>
      <c r="J942" s="21"/>
      <c r="N942" s="7"/>
    </row>
    <row r="943" spans="1:14" ht="14.25" customHeight="1">
      <c r="A943" s="2"/>
      <c r="B943" s="2"/>
      <c r="C943" s="2"/>
      <c r="D943" s="2"/>
      <c r="E943" s="2"/>
      <c r="F943" s="2"/>
      <c r="G943" s="2"/>
      <c r="H943" s="17"/>
      <c r="I943" s="21"/>
      <c r="J943" s="21"/>
      <c r="N943" s="7"/>
    </row>
    <row r="944" spans="1:14" ht="14.25" customHeight="1">
      <c r="A944" s="2"/>
      <c r="B944" s="2"/>
      <c r="C944" s="2"/>
      <c r="D944" s="2"/>
      <c r="E944" s="2"/>
      <c r="F944" s="2"/>
      <c r="G944" s="2"/>
      <c r="H944" s="17"/>
      <c r="I944" s="21"/>
      <c r="J944" s="21"/>
      <c r="N944" s="7"/>
    </row>
    <row r="945" spans="1:14" ht="14.25" customHeight="1">
      <c r="A945" s="2"/>
      <c r="B945" s="2"/>
      <c r="C945" s="2"/>
      <c r="D945" s="2"/>
      <c r="E945" s="2"/>
      <c r="F945" s="2"/>
      <c r="G945" s="2"/>
      <c r="H945" s="17"/>
      <c r="I945" s="21"/>
      <c r="J945" s="21"/>
      <c r="N945" s="7"/>
    </row>
    <row r="946" spans="1:14" ht="14.25" customHeight="1">
      <c r="A946" s="2"/>
      <c r="B946" s="2"/>
      <c r="C946" s="2"/>
      <c r="D946" s="2"/>
      <c r="E946" s="2"/>
      <c r="F946" s="2"/>
      <c r="G946" s="2"/>
      <c r="H946" s="17"/>
      <c r="I946" s="21"/>
      <c r="J946" s="21"/>
      <c r="N946" s="7"/>
    </row>
    <row r="947" spans="1:14" ht="14.25" customHeight="1">
      <c r="A947" s="2"/>
      <c r="B947" s="2"/>
      <c r="C947" s="2"/>
      <c r="D947" s="2"/>
      <c r="E947" s="2"/>
      <c r="F947" s="2"/>
      <c r="G947" s="2"/>
      <c r="H947" s="17"/>
      <c r="I947" s="21"/>
      <c r="J947" s="21"/>
      <c r="N947" s="7"/>
    </row>
    <row r="948" spans="1:14" ht="14.25" customHeight="1">
      <c r="A948" s="2"/>
      <c r="B948" s="2"/>
      <c r="C948" s="2"/>
      <c r="D948" s="2"/>
      <c r="E948" s="2"/>
      <c r="F948" s="2"/>
      <c r="G948" s="2"/>
      <c r="H948" s="17"/>
      <c r="I948" s="21"/>
      <c r="J948" s="21"/>
      <c r="N948" s="7"/>
    </row>
    <row r="949" spans="1:14" ht="14.25" customHeight="1">
      <c r="A949" s="2"/>
      <c r="B949" s="2"/>
      <c r="C949" s="2"/>
      <c r="D949" s="2"/>
      <c r="E949" s="2"/>
      <c r="F949" s="2"/>
      <c r="G949" s="2"/>
      <c r="H949" s="17"/>
      <c r="I949" s="21"/>
      <c r="J949" s="21"/>
      <c r="N949" s="7"/>
    </row>
    <row r="950" spans="1:14" ht="14.25" customHeight="1">
      <c r="A950" s="2"/>
      <c r="B950" s="2"/>
      <c r="C950" s="2"/>
      <c r="D950" s="2"/>
      <c r="E950" s="2"/>
      <c r="F950" s="2"/>
      <c r="G950" s="2"/>
      <c r="H950" s="17"/>
      <c r="I950" s="21"/>
      <c r="J950" s="21"/>
      <c r="N950" s="7"/>
    </row>
    <row r="951" spans="1:14" ht="14.25" customHeight="1">
      <c r="A951" s="2"/>
      <c r="B951" s="2"/>
      <c r="C951" s="2"/>
      <c r="D951" s="2"/>
      <c r="E951" s="2"/>
      <c r="F951" s="2"/>
      <c r="G951" s="2"/>
      <c r="H951" s="17"/>
      <c r="I951" s="21"/>
      <c r="J951" s="21"/>
      <c r="N951" s="7"/>
    </row>
    <row r="952" spans="1:14" ht="14.25" customHeight="1">
      <c r="A952" s="2"/>
      <c r="B952" s="2"/>
      <c r="C952" s="2"/>
      <c r="D952" s="2"/>
      <c r="E952" s="2"/>
      <c r="F952" s="2"/>
      <c r="G952" s="2"/>
      <c r="H952" s="17"/>
      <c r="I952" s="21"/>
      <c r="J952" s="21"/>
      <c r="N952" s="7"/>
    </row>
    <row r="953" spans="1:14" ht="14.25" customHeight="1">
      <c r="A953" s="2"/>
      <c r="B953" s="2"/>
      <c r="C953" s="2"/>
      <c r="D953" s="2"/>
      <c r="E953" s="2"/>
      <c r="F953" s="2"/>
      <c r="G953" s="2"/>
      <c r="H953" s="17"/>
      <c r="I953" s="21"/>
      <c r="J953" s="21"/>
      <c r="N953" s="7"/>
    </row>
    <row r="954" spans="1:14" ht="14.25" customHeight="1">
      <c r="A954" s="2"/>
      <c r="B954" s="2"/>
      <c r="C954" s="2"/>
      <c r="D954" s="2"/>
      <c r="E954" s="2"/>
      <c r="F954" s="2"/>
      <c r="G954" s="2"/>
      <c r="H954" s="17"/>
      <c r="I954" s="21"/>
      <c r="J954" s="21"/>
      <c r="N954" s="7"/>
    </row>
    <row r="955" spans="1:14" ht="14.25" customHeight="1">
      <c r="A955" s="2"/>
      <c r="B955" s="2"/>
      <c r="C955" s="2"/>
      <c r="D955" s="2"/>
      <c r="E955" s="2"/>
      <c r="F955" s="2"/>
      <c r="G955" s="2"/>
      <c r="H955" s="17"/>
      <c r="I955" s="21"/>
      <c r="J955" s="21"/>
      <c r="N955" s="7"/>
    </row>
    <row r="956" spans="1:14" ht="14.25" customHeight="1">
      <c r="A956" s="2"/>
      <c r="B956" s="2"/>
      <c r="C956" s="2"/>
      <c r="D956" s="2"/>
      <c r="E956" s="2"/>
      <c r="F956" s="2"/>
      <c r="G956" s="2"/>
      <c r="H956" s="17"/>
      <c r="I956" s="21"/>
      <c r="J956" s="21"/>
      <c r="N956" s="7"/>
    </row>
    <row r="957" spans="1:14" ht="14.25" customHeight="1">
      <c r="A957" s="2"/>
      <c r="B957" s="2"/>
      <c r="C957" s="2"/>
      <c r="D957" s="2"/>
      <c r="E957" s="2"/>
      <c r="F957" s="2"/>
      <c r="G957" s="2"/>
      <c r="H957" s="17"/>
      <c r="I957" s="21"/>
      <c r="J957" s="21"/>
      <c r="N957" s="7"/>
    </row>
    <row r="958" spans="1:14" ht="14.25" customHeight="1">
      <c r="A958" s="2"/>
      <c r="B958" s="2"/>
      <c r="C958" s="2"/>
      <c r="D958" s="2"/>
      <c r="E958" s="2"/>
      <c r="F958" s="2"/>
      <c r="G958" s="2"/>
      <c r="H958" s="17"/>
      <c r="I958" s="21"/>
      <c r="J958" s="21"/>
      <c r="N958" s="7"/>
    </row>
    <row r="959" spans="1:14" ht="14.25" customHeight="1">
      <c r="A959" s="2"/>
      <c r="B959" s="2"/>
      <c r="C959" s="2"/>
      <c r="D959" s="2"/>
      <c r="E959" s="2"/>
      <c r="F959" s="2"/>
      <c r="G959" s="2"/>
      <c r="H959" s="17"/>
      <c r="I959" s="21"/>
      <c r="J959" s="21"/>
      <c r="N959" s="7"/>
    </row>
    <row r="960" spans="1:14" ht="14.25" customHeight="1">
      <c r="A960" s="2"/>
      <c r="B960" s="2"/>
      <c r="C960" s="2"/>
      <c r="D960" s="2"/>
      <c r="E960" s="2"/>
      <c r="F960" s="2"/>
      <c r="G960" s="2"/>
      <c r="H960" s="17"/>
      <c r="I960" s="21"/>
      <c r="J960" s="21"/>
      <c r="N960" s="7"/>
    </row>
    <row r="961" spans="1:14" ht="14.25" customHeight="1">
      <c r="A961" s="2"/>
      <c r="B961" s="2"/>
      <c r="C961" s="2"/>
      <c r="D961" s="2"/>
      <c r="E961" s="2"/>
      <c r="F961" s="2"/>
      <c r="G961" s="2"/>
      <c r="H961" s="17"/>
      <c r="I961" s="21"/>
      <c r="J961" s="21"/>
      <c r="N961" s="7"/>
    </row>
    <row r="962" spans="1:14" ht="14.25" customHeight="1">
      <c r="A962" s="2"/>
      <c r="B962" s="2"/>
      <c r="C962" s="2"/>
      <c r="D962" s="2"/>
      <c r="E962" s="2"/>
      <c r="F962" s="2"/>
      <c r="G962" s="2"/>
      <c r="H962" s="17"/>
      <c r="I962" s="21"/>
      <c r="J962" s="21"/>
      <c r="N962" s="7"/>
    </row>
    <row r="963" spans="1:14" ht="14.25" customHeight="1">
      <c r="A963" s="2"/>
      <c r="B963" s="2"/>
      <c r="C963" s="2"/>
      <c r="D963" s="2"/>
      <c r="E963" s="2"/>
      <c r="F963" s="2"/>
      <c r="G963" s="2"/>
      <c r="H963" s="17"/>
      <c r="I963" s="21"/>
      <c r="J963" s="21"/>
      <c r="N963" s="7"/>
    </row>
    <row r="964" spans="1:14" ht="14.25" customHeight="1">
      <c r="A964" s="2"/>
      <c r="B964" s="2"/>
      <c r="C964" s="2"/>
      <c r="D964" s="2"/>
      <c r="E964" s="2"/>
      <c r="F964" s="2"/>
      <c r="G964" s="2"/>
      <c r="H964" s="17"/>
      <c r="I964" s="21"/>
      <c r="J964" s="21"/>
      <c r="N964" s="7"/>
    </row>
    <row r="965" spans="1:14" ht="14.25" customHeight="1">
      <c r="A965" s="2"/>
      <c r="B965" s="2"/>
      <c r="C965" s="2"/>
      <c r="D965" s="2"/>
      <c r="E965" s="2"/>
      <c r="F965" s="2"/>
      <c r="G965" s="2"/>
      <c r="H965" s="17"/>
      <c r="I965" s="21"/>
      <c r="J965" s="21"/>
      <c r="N965" s="7"/>
    </row>
    <row r="966" spans="1:14" ht="14.25" customHeight="1">
      <c r="A966" s="2"/>
      <c r="B966" s="2"/>
      <c r="C966" s="2"/>
      <c r="D966" s="2"/>
      <c r="E966" s="2"/>
      <c r="F966" s="2"/>
      <c r="G966" s="2"/>
      <c r="H966" s="17"/>
      <c r="I966" s="21"/>
      <c r="J966" s="21"/>
      <c r="N966" s="7"/>
    </row>
    <row r="967" spans="1:14" ht="14.25" customHeight="1">
      <c r="A967" s="2"/>
      <c r="B967" s="2"/>
      <c r="C967" s="2"/>
      <c r="D967" s="2"/>
      <c r="E967" s="2"/>
      <c r="F967" s="2"/>
      <c r="G967" s="2"/>
      <c r="H967" s="17"/>
      <c r="I967" s="21"/>
      <c r="J967" s="21"/>
      <c r="N967" s="7"/>
    </row>
    <row r="968" spans="1:14" ht="14.25" customHeight="1">
      <c r="A968" s="2"/>
      <c r="B968" s="2"/>
      <c r="C968" s="2"/>
      <c r="D968" s="2"/>
      <c r="E968" s="2"/>
      <c r="F968" s="2"/>
      <c r="G968" s="2"/>
      <c r="H968" s="17"/>
      <c r="I968" s="21"/>
      <c r="J968" s="21"/>
      <c r="N968" s="7"/>
    </row>
    <row r="969" spans="1:14" ht="14.25" customHeight="1">
      <c r="A969" s="2"/>
      <c r="B969" s="2"/>
      <c r="C969" s="2"/>
      <c r="D969" s="2"/>
      <c r="E969" s="2"/>
      <c r="F969" s="2"/>
      <c r="G969" s="2"/>
      <c r="H969" s="17"/>
      <c r="I969" s="21"/>
      <c r="J969" s="21"/>
      <c r="N969" s="7"/>
    </row>
    <row r="970" spans="1:14" ht="14.25" customHeight="1">
      <c r="A970" s="2"/>
      <c r="B970" s="2"/>
      <c r="C970" s="2"/>
      <c r="D970" s="2"/>
      <c r="E970" s="2"/>
      <c r="F970" s="2"/>
      <c r="G970" s="2"/>
      <c r="H970" s="17"/>
      <c r="I970" s="21"/>
      <c r="J970" s="21"/>
      <c r="N970" s="7"/>
    </row>
    <row r="971" spans="1:14" ht="14.25" customHeight="1">
      <c r="A971" s="2"/>
      <c r="B971" s="2"/>
      <c r="C971" s="2"/>
      <c r="D971" s="2"/>
      <c r="E971" s="2"/>
      <c r="F971" s="2"/>
      <c r="G971" s="2"/>
      <c r="H971" s="17"/>
      <c r="I971" s="21"/>
      <c r="J971" s="21"/>
      <c r="N971" s="7"/>
    </row>
    <row r="972" spans="1:14" ht="14.25" customHeight="1">
      <c r="A972" s="2"/>
      <c r="B972" s="2"/>
      <c r="C972" s="2"/>
      <c r="D972" s="2"/>
      <c r="E972" s="2"/>
      <c r="F972" s="2"/>
      <c r="G972" s="2"/>
      <c r="H972" s="17"/>
      <c r="I972" s="21"/>
      <c r="J972" s="21"/>
      <c r="N972" s="7"/>
    </row>
    <row r="973" spans="1:14" ht="14.25" customHeight="1">
      <c r="A973" s="2"/>
      <c r="B973" s="2"/>
      <c r="C973" s="2"/>
      <c r="D973" s="2"/>
      <c r="E973" s="2"/>
      <c r="F973" s="2"/>
      <c r="G973" s="2"/>
      <c r="H973" s="17"/>
      <c r="I973" s="21"/>
      <c r="J973" s="21"/>
      <c r="N973" s="7"/>
    </row>
    <row r="974" spans="1:14" ht="14.25" customHeight="1">
      <c r="A974" s="2"/>
      <c r="B974" s="2"/>
      <c r="C974" s="2"/>
      <c r="D974" s="2"/>
      <c r="E974" s="2"/>
      <c r="F974" s="2"/>
      <c r="G974" s="2"/>
      <c r="H974" s="17"/>
      <c r="I974" s="21"/>
      <c r="J974" s="21"/>
      <c r="N974" s="7"/>
    </row>
    <row r="975" spans="1:14" ht="14.25" customHeight="1">
      <c r="A975" s="2"/>
      <c r="B975" s="2"/>
      <c r="C975" s="2"/>
      <c r="D975" s="2"/>
      <c r="E975" s="2"/>
      <c r="F975" s="2"/>
      <c r="G975" s="2"/>
      <c r="H975" s="17"/>
      <c r="I975" s="21"/>
      <c r="J975" s="21"/>
      <c r="N975" s="7"/>
    </row>
    <row r="976" spans="1:14" ht="14.25" customHeight="1">
      <c r="A976" s="2"/>
      <c r="B976" s="2"/>
      <c r="C976" s="2"/>
      <c r="D976" s="2"/>
      <c r="E976" s="2"/>
      <c r="F976" s="2"/>
      <c r="G976" s="2"/>
      <c r="H976" s="17"/>
      <c r="I976" s="21"/>
      <c r="J976" s="21"/>
      <c r="N976" s="7"/>
    </row>
    <row r="977" spans="1:14" ht="14.25" customHeight="1">
      <c r="A977" s="2"/>
      <c r="B977" s="2"/>
      <c r="C977" s="2"/>
      <c r="D977" s="2"/>
      <c r="E977" s="2"/>
      <c r="F977" s="2"/>
      <c r="G977" s="2"/>
      <c r="H977" s="17"/>
      <c r="I977" s="21"/>
      <c r="J977" s="21"/>
      <c r="N977" s="7"/>
    </row>
    <row r="978" spans="1:14" ht="14.25" customHeight="1">
      <c r="A978" s="2"/>
      <c r="B978" s="2"/>
      <c r="C978" s="2"/>
      <c r="D978" s="2"/>
      <c r="E978" s="2"/>
      <c r="F978" s="2"/>
      <c r="G978" s="2"/>
      <c r="H978" s="17"/>
      <c r="I978" s="21"/>
      <c r="J978" s="21"/>
      <c r="N978" s="7"/>
    </row>
    <row r="979" spans="1:14" ht="14.25" customHeight="1">
      <c r="A979" s="2"/>
      <c r="B979" s="2"/>
      <c r="C979" s="2"/>
      <c r="D979" s="2"/>
      <c r="E979" s="2"/>
      <c r="F979" s="2"/>
      <c r="G979" s="2"/>
      <c r="H979" s="17"/>
      <c r="I979" s="21"/>
      <c r="J979" s="21"/>
      <c r="N979" s="7"/>
    </row>
    <row r="980" spans="1:14" ht="14.25" customHeight="1">
      <c r="A980" s="2"/>
      <c r="B980" s="2"/>
      <c r="C980" s="2"/>
      <c r="D980" s="2"/>
      <c r="E980" s="2"/>
      <c r="F980" s="2"/>
      <c r="G980" s="2"/>
      <c r="H980" s="17"/>
      <c r="I980" s="21"/>
      <c r="J980" s="21"/>
      <c r="N980" s="7"/>
    </row>
    <row r="981" spans="1:14" ht="14.25" customHeight="1">
      <c r="A981" s="2"/>
      <c r="B981" s="2"/>
      <c r="C981" s="2"/>
      <c r="D981" s="2"/>
      <c r="E981" s="2"/>
      <c r="F981" s="2"/>
      <c r="G981" s="2"/>
      <c r="H981" s="17"/>
      <c r="I981" s="21"/>
      <c r="J981" s="21"/>
      <c r="N981" s="7"/>
    </row>
    <row r="982" spans="1:14" ht="14.25" customHeight="1">
      <c r="A982" s="2"/>
      <c r="B982" s="2"/>
      <c r="C982" s="2"/>
      <c r="D982" s="2"/>
      <c r="E982" s="2"/>
      <c r="F982" s="2"/>
      <c r="G982" s="2"/>
      <c r="H982" s="17"/>
      <c r="I982" s="21"/>
      <c r="J982" s="21"/>
      <c r="N982" s="7"/>
    </row>
    <row r="983" spans="1:14" ht="14.25" customHeight="1">
      <c r="A983" s="2"/>
      <c r="B983" s="2"/>
      <c r="C983" s="2"/>
      <c r="D983" s="2"/>
      <c r="E983" s="2"/>
      <c r="F983" s="2"/>
      <c r="G983" s="2"/>
      <c r="H983" s="17"/>
      <c r="I983" s="21"/>
      <c r="J983" s="21"/>
      <c r="N983" s="7"/>
    </row>
    <row r="984" spans="1:14" ht="14.25" customHeight="1">
      <c r="A984" s="2"/>
      <c r="B984" s="2"/>
      <c r="C984" s="2"/>
      <c r="D984" s="2"/>
      <c r="E984" s="2"/>
      <c r="F984" s="2"/>
      <c r="G984" s="2"/>
      <c r="H984" s="17"/>
      <c r="I984" s="21"/>
      <c r="J984" s="21"/>
      <c r="N984" s="7"/>
    </row>
    <row r="985" spans="1:14" ht="14.25" customHeight="1">
      <c r="A985" s="2"/>
      <c r="B985" s="2"/>
      <c r="C985" s="2"/>
      <c r="D985" s="2"/>
      <c r="E985" s="2"/>
      <c r="F985" s="2"/>
      <c r="G985" s="2"/>
      <c r="H985" s="17"/>
      <c r="I985" s="21"/>
      <c r="J985" s="21"/>
      <c r="N985" s="7"/>
    </row>
    <row r="986" spans="1:14" ht="14.25" customHeight="1">
      <c r="A986" s="2"/>
      <c r="B986" s="2"/>
      <c r="C986" s="2"/>
      <c r="D986" s="2"/>
      <c r="E986" s="2"/>
      <c r="F986" s="2"/>
      <c r="G986" s="2"/>
      <c r="H986" s="17"/>
      <c r="I986" s="21"/>
      <c r="J986" s="21"/>
      <c r="N986" s="7"/>
    </row>
    <row r="987" spans="1:14" ht="14.25" customHeight="1">
      <c r="A987" s="2"/>
      <c r="B987" s="2"/>
      <c r="C987" s="2"/>
      <c r="D987" s="2"/>
      <c r="E987" s="2"/>
      <c r="F987" s="2"/>
      <c r="G987" s="2"/>
      <c r="H987" s="17"/>
      <c r="I987" s="21"/>
      <c r="J987" s="21"/>
      <c r="N987" s="7"/>
    </row>
    <row r="988" spans="1:14" ht="14.25" customHeight="1">
      <c r="A988" s="2"/>
      <c r="B988" s="2"/>
      <c r="C988" s="2"/>
      <c r="D988" s="2"/>
      <c r="E988" s="2"/>
      <c r="F988" s="2"/>
      <c r="G988" s="2"/>
      <c r="H988" s="17"/>
      <c r="I988" s="21"/>
      <c r="J988" s="21"/>
      <c r="N988" s="7"/>
    </row>
    <row r="989" spans="1:14" ht="14.25" customHeight="1">
      <c r="A989" s="2"/>
      <c r="B989" s="2"/>
      <c r="C989" s="2"/>
      <c r="D989" s="2"/>
      <c r="E989" s="2"/>
      <c r="F989" s="2"/>
      <c r="G989" s="2"/>
      <c r="H989" s="17"/>
      <c r="I989" s="21"/>
      <c r="J989" s="21"/>
      <c r="N989" s="7"/>
    </row>
    <row r="990" spans="1:14" ht="14.25" customHeight="1">
      <c r="A990" s="2"/>
      <c r="B990" s="2"/>
      <c r="C990" s="2"/>
      <c r="D990" s="2"/>
      <c r="E990" s="2"/>
      <c r="F990" s="2"/>
      <c r="G990" s="2"/>
      <c r="H990" s="17"/>
      <c r="I990" s="21"/>
      <c r="J990" s="21"/>
      <c r="N990" s="7"/>
    </row>
    <row r="991" spans="1:14" ht="14.25" customHeight="1">
      <c r="A991" s="2"/>
      <c r="B991" s="2"/>
      <c r="C991" s="2"/>
      <c r="D991" s="2"/>
      <c r="E991" s="2"/>
      <c r="F991" s="2"/>
      <c r="G991" s="2"/>
      <c r="H991" s="17"/>
      <c r="I991" s="21"/>
      <c r="J991" s="21"/>
      <c r="N991" s="7"/>
    </row>
    <row r="992" spans="1:14" ht="14.25" customHeight="1">
      <c r="A992" s="2"/>
      <c r="B992" s="2"/>
      <c r="C992" s="2"/>
      <c r="D992" s="2"/>
      <c r="E992" s="2"/>
      <c r="F992" s="2"/>
      <c r="G992" s="2"/>
      <c r="H992" s="17"/>
      <c r="I992" s="21"/>
      <c r="J992" s="21"/>
      <c r="N992" s="7"/>
    </row>
    <row r="993" spans="1:14" ht="14.25" customHeight="1">
      <c r="A993" s="2"/>
      <c r="B993" s="2"/>
      <c r="C993" s="2"/>
      <c r="D993" s="2"/>
      <c r="E993" s="2"/>
      <c r="F993" s="2"/>
      <c r="G993" s="2"/>
      <c r="H993" s="17"/>
      <c r="I993" s="21"/>
      <c r="J993" s="21"/>
      <c r="N993" s="7"/>
    </row>
    <row r="994" spans="1:14" ht="14.25" customHeight="1">
      <c r="A994" s="2"/>
      <c r="B994" s="2"/>
      <c r="C994" s="2"/>
      <c r="D994" s="2"/>
      <c r="E994" s="2"/>
      <c r="F994" s="2"/>
      <c r="G994" s="2"/>
      <c r="H994" s="17"/>
      <c r="I994" s="21"/>
      <c r="J994" s="21"/>
      <c r="N994" s="7"/>
    </row>
    <row r="995" spans="1:14" ht="14.25" customHeight="1">
      <c r="A995" s="2"/>
      <c r="B995" s="2"/>
      <c r="C995" s="2"/>
      <c r="D995" s="2"/>
      <c r="E995" s="2"/>
      <c r="F995" s="2"/>
      <c r="G995" s="2"/>
      <c r="H995" s="17"/>
      <c r="I995" s="21"/>
      <c r="J995" s="21"/>
      <c r="N995" s="7"/>
    </row>
    <row r="996" spans="1:14" ht="14.25" customHeight="1">
      <c r="A996" s="2"/>
      <c r="B996" s="2"/>
      <c r="C996" s="2"/>
      <c r="D996" s="2"/>
      <c r="E996" s="2"/>
      <c r="F996" s="2"/>
      <c r="G996" s="2"/>
      <c r="H996" s="17"/>
      <c r="I996" s="21"/>
      <c r="J996" s="21"/>
      <c r="N996" s="7"/>
    </row>
    <row r="997" spans="1:14" ht="14.25" customHeight="1">
      <c r="A997" s="2"/>
      <c r="B997" s="2"/>
      <c r="C997" s="2"/>
      <c r="D997" s="2"/>
      <c r="E997" s="2"/>
      <c r="F997" s="2"/>
      <c r="G997" s="2"/>
      <c r="H997" s="17"/>
      <c r="I997" s="21"/>
      <c r="J997" s="21"/>
      <c r="N997" s="7"/>
    </row>
    <row r="998" spans="1:14" ht="14.25" customHeight="1">
      <c r="A998" s="2"/>
      <c r="B998" s="2"/>
      <c r="C998" s="2"/>
      <c r="D998" s="2"/>
      <c r="E998" s="2"/>
      <c r="F998" s="2"/>
      <c r="G998" s="2"/>
      <c r="H998" s="17"/>
      <c r="I998" s="21"/>
      <c r="J998" s="21"/>
      <c r="N998" s="7"/>
    </row>
    <row r="999" spans="1:14" ht="14.25" customHeight="1">
      <c r="A999" s="2"/>
      <c r="B999" s="2"/>
      <c r="C999" s="2"/>
      <c r="D999" s="2"/>
      <c r="E999" s="2"/>
      <c r="F999" s="2"/>
      <c r="G999" s="2"/>
      <c r="H999" s="17"/>
      <c r="I999" s="21"/>
      <c r="J999" s="21"/>
      <c r="N999" s="7"/>
    </row>
    <row r="1000" spans="1:14" ht="14.25" customHeight="1">
      <c r="A1000" s="2"/>
      <c r="B1000" s="2"/>
      <c r="C1000" s="2"/>
      <c r="D1000" s="2"/>
      <c r="E1000" s="2"/>
      <c r="F1000" s="2"/>
      <c r="G1000" s="2"/>
      <c r="H1000" s="17"/>
      <c r="I1000" s="21"/>
      <c r="J1000" s="21"/>
      <c r="N1000" s="7"/>
    </row>
  </sheetData>
  <mergeCells count="16">
    <mergeCell ref="U8:V8"/>
    <mergeCell ref="N12:N13"/>
    <mergeCell ref="O12:Y12"/>
    <mergeCell ref="N4:N5"/>
    <mergeCell ref="O4:V4"/>
    <mergeCell ref="O6:P6"/>
    <mergeCell ref="Q6:R6"/>
    <mergeCell ref="S6:T6"/>
    <mergeCell ref="U6:V6"/>
    <mergeCell ref="O7:P7"/>
    <mergeCell ref="U7:V7"/>
    <mergeCell ref="Q7:R7"/>
    <mergeCell ref="S7:T7"/>
    <mergeCell ref="O8:P8"/>
    <mergeCell ref="Q8:R8"/>
    <mergeCell ref="S8:T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P1001"/>
  <sheetViews>
    <sheetView workbookViewId="0">
      <selection activeCell="Q2" sqref="Q2"/>
    </sheetView>
  </sheetViews>
  <sheetFormatPr baseColWidth="10" defaultColWidth="12.625" defaultRowHeight="15" customHeight="1"/>
  <cols>
    <col min="1" max="1" width="22.375" bestFit="1" customWidth="1"/>
    <col min="2" max="2" width="15.75" customWidth="1"/>
    <col min="3" max="3" width="16.75" customWidth="1"/>
    <col min="4" max="4" width="15.375" bestFit="1" customWidth="1"/>
    <col min="5" max="5" width="8.625" bestFit="1" customWidth="1"/>
    <col min="6" max="6" width="9.875" bestFit="1" customWidth="1"/>
    <col min="7" max="7" width="9" bestFit="1" customWidth="1"/>
    <col min="8" max="8" width="9.25" bestFit="1" customWidth="1"/>
    <col min="9" max="10" width="9.125" bestFit="1" customWidth="1"/>
    <col min="11" max="12" width="2.75" customWidth="1"/>
    <col min="13" max="13" width="9.875" bestFit="1" customWidth="1"/>
    <col min="14" max="14" width="22.375" bestFit="1" customWidth="1"/>
    <col min="15" max="15" width="16.25" bestFit="1" customWidth="1"/>
    <col min="16" max="16" width="9.25" bestFit="1" customWidth="1"/>
    <col min="17" max="26" width="10.625" customWidth="1"/>
  </cols>
  <sheetData>
    <row r="1" spans="1:16" ht="14.25" customHeight="1">
      <c r="A1" s="29" t="s">
        <v>421</v>
      </c>
      <c r="B1" s="29" t="s">
        <v>422</v>
      </c>
      <c r="C1" s="29" t="s">
        <v>423</v>
      </c>
      <c r="D1" s="29" t="s">
        <v>424</v>
      </c>
      <c r="E1" s="29" t="s">
        <v>425</v>
      </c>
      <c r="F1" s="30" t="s">
        <v>426</v>
      </c>
      <c r="G1" s="29" t="s">
        <v>427</v>
      </c>
      <c r="H1" s="29" t="s">
        <v>428</v>
      </c>
      <c r="I1" s="31" t="s">
        <v>429</v>
      </c>
      <c r="J1" s="32" t="s">
        <v>430</v>
      </c>
      <c r="M1" s="33" t="s">
        <v>431</v>
      </c>
      <c r="N1" s="29" t="s">
        <v>421</v>
      </c>
      <c r="O1" s="33" t="s">
        <v>424</v>
      </c>
      <c r="P1" s="33" t="s">
        <v>428</v>
      </c>
    </row>
    <row r="2" spans="1:16" ht="14.25" customHeight="1">
      <c r="A2" s="2" t="s">
        <v>432</v>
      </c>
      <c r="B2" s="2" t="s">
        <v>433</v>
      </c>
      <c r="C2" s="2" t="s">
        <v>434</v>
      </c>
      <c r="D2" s="2" t="s">
        <v>435</v>
      </c>
      <c r="E2" s="2" t="s">
        <v>436</v>
      </c>
      <c r="F2" s="34">
        <v>100884807</v>
      </c>
      <c r="G2" s="2" t="s">
        <v>437</v>
      </c>
      <c r="H2" s="2">
        <v>8166</v>
      </c>
      <c r="I2" s="35">
        <v>255.28</v>
      </c>
      <c r="J2" s="35">
        <v>159.41999999999999</v>
      </c>
      <c r="M2" s="11">
        <v>125325524</v>
      </c>
      <c r="N2" s="11" t="str">
        <f>+INDEX($A$2:$J$1001,MATCH(M2,$F$2:$F$1001,0),MATCH($N$1,$A$1:$J$1,0))</f>
        <v>Food SAS</v>
      </c>
      <c r="O2" s="11" t="str">
        <f>+INDEX($A$2:$J$1001,MATCH(M2,$F$2:$F$1001,0),MATCH($O$1,$A$1:$J$1,0))</f>
        <v>Snacks</v>
      </c>
      <c r="P2" s="11">
        <f>+INDEX($A$2:$J$1001,MATCH(M2,$F$2:$F$1001,0),MATCH($P$1,$A$1:$J$1,0))</f>
        <v>4742</v>
      </c>
    </row>
    <row r="3" spans="1:16" ht="14.25" customHeight="1">
      <c r="A3" s="2" t="s">
        <v>438</v>
      </c>
      <c r="B3" s="2" t="s">
        <v>439</v>
      </c>
      <c r="C3" s="2" t="s">
        <v>440</v>
      </c>
      <c r="D3" s="2" t="s">
        <v>441</v>
      </c>
      <c r="E3" s="2" t="s">
        <v>442</v>
      </c>
      <c r="F3" s="34">
        <v>106102883</v>
      </c>
      <c r="G3" s="2" t="s">
        <v>443</v>
      </c>
      <c r="H3" s="2">
        <v>3298</v>
      </c>
      <c r="I3" s="35">
        <v>9.33</v>
      </c>
      <c r="J3" s="35">
        <v>6.92</v>
      </c>
      <c r="M3" s="11">
        <v>126011312</v>
      </c>
      <c r="N3" s="11" t="str">
        <f t="shared" ref="N3:N51" si="0">+INDEX($A$2:$J$1001,MATCH(M3,$F$2:$F$1001,0),MATCH($N$1,$A$1:$J$1,0))</f>
        <v>Punto y fama Ltda</v>
      </c>
      <c r="O3" s="11" t="str">
        <f t="shared" ref="O3:O51" si="1">+INDEX($A$2:$J$1001,MATCH(M3,$F$2:$F$1001,0),MATCH($O$1,$A$1:$J$1,0))</f>
        <v>Cuidado personal</v>
      </c>
      <c r="P3" s="11">
        <f t="shared" ref="P3:P51" si="2">+INDEX($A$2:$J$1001,MATCH(M3,$F$2:$F$1001,0),MATCH($P$1,$A$1:$J$1,0))</f>
        <v>1419</v>
      </c>
    </row>
    <row r="4" spans="1:16" ht="14.25" customHeight="1">
      <c r="A4" s="2" t="s">
        <v>444</v>
      </c>
      <c r="B4" s="2" t="s">
        <v>433</v>
      </c>
      <c r="C4" s="2" t="s">
        <v>445</v>
      </c>
      <c r="D4" s="2" t="s">
        <v>446</v>
      </c>
      <c r="E4" s="2" t="s">
        <v>442</v>
      </c>
      <c r="F4" s="34">
        <v>126296269</v>
      </c>
      <c r="G4" s="2" t="s">
        <v>447</v>
      </c>
      <c r="H4" s="2">
        <v>2121</v>
      </c>
      <c r="I4" s="35">
        <v>437.2</v>
      </c>
      <c r="J4" s="35">
        <v>263.33</v>
      </c>
      <c r="M4" s="11">
        <v>244443070</v>
      </c>
      <c r="N4" s="11" t="str">
        <f t="shared" si="0"/>
        <v>Comercializadora XY SAS</v>
      </c>
      <c r="O4" s="11" t="str">
        <f t="shared" si="1"/>
        <v>Alimento infantil</v>
      </c>
      <c r="P4" s="11">
        <f t="shared" si="2"/>
        <v>2625</v>
      </c>
    </row>
    <row r="5" spans="1:16" ht="14.25" customHeight="1">
      <c r="A5" s="2" t="s">
        <v>448</v>
      </c>
      <c r="B5" s="2" t="s">
        <v>439</v>
      </c>
      <c r="C5" s="2" t="s">
        <v>449</v>
      </c>
      <c r="D5" s="2" t="s">
        <v>450</v>
      </c>
      <c r="E5" s="2" t="s">
        <v>442</v>
      </c>
      <c r="F5" s="34">
        <v>106919562</v>
      </c>
      <c r="G5" s="2" t="s">
        <v>447</v>
      </c>
      <c r="H5" s="2">
        <v>5935</v>
      </c>
      <c r="I5" s="35">
        <v>205.7</v>
      </c>
      <c r="J5" s="35">
        <v>117.11</v>
      </c>
      <c r="M5" s="11">
        <v>127702176</v>
      </c>
      <c r="N5" s="11" t="str">
        <f t="shared" si="0"/>
        <v>Internacional SAS</v>
      </c>
      <c r="O5" s="11" t="str">
        <f t="shared" si="1"/>
        <v>Bebida</v>
      </c>
      <c r="P5" s="11">
        <f t="shared" si="2"/>
        <v>7544</v>
      </c>
    </row>
    <row r="6" spans="1:16" ht="14.25" customHeight="1">
      <c r="A6" s="2" t="s">
        <v>451</v>
      </c>
      <c r="B6" s="2" t="s">
        <v>452</v>
      </c>
      <c r="C6" s="2" t="s">
        <v>453</v>
      </c>
      <c r="D6" s="2" t="s">
        <v>454</v>
      </c>
      <c r="E6" s="2" t="s">
        <v>442</v>
      </c>
      <c r="F6" s="34">
        <v>106946170</v>
      </c>
      <c r="G6" s="2" t="s">
        <v>437</v>
      </c>
      <c r="H6" s="2">
        <v>4252</v>
      </c>
      <c r="I6" s="35">
        <v>152.58000000000001</v>
      </c>
      <c r="J6" s="35">
        <v>97.44</v>
      </c>
      <c r="M6" s="11">
        <v>245610368</v>
      </c>
      <c r="N6" s="11" t="str">
        <f t="shared" si="0"/>
        <v>Comercializadora XY SAS</v>
      </c>
      <c r="O6" s="11" t="str">
        <f t="shared" si="1"/>
        <v>Cárnicos</v>
      </c>
      <c r="P6" s="11">
        <f t="shared" si="2"/>
        <v>3735</v>
      </c>
    </row>
    <row r="7" spans="1:16" ht="14.25" customHeight="1">
      <c r="A7" s="2" t="s">
        <v>444</v>
      </c>
      <c r="B7" s="2" t="s">
        <v>433</v>
      </c>
      <c r="C7" s="2" t="s">
        <v>455</v>
      </c>
      <c r="D7" s="2" t="s">
        <v>456</v>
      </c>
      <c r="E7" s="2" t="s">
        <v>436</v>
      </c>
      <c r="F7" s="34">
        <v>128816258</v>
      </c>
      <c r="G7" s="2" t="s">
        <v>447</v>
      </c>
      <c r="H7" s="2">
        <v>5929</v>
      </c>
      <c r="I7" s="35">
        <v>109.28</v>
      </c>
      <c r="J7" s="35">
        <v>35.840000000000003</v>
      </c>
      <c r="M7" s="11">
        <v>315544354</v>
      </c>
      <c r="N7" s="11" t="str">
        <f t="shared" si="0"/>
        <v>Comercializadora XY SAS</v>
      </c>
      <c r="O7" s="11" t="str">
        <f t="shared" si="1"/>
        <v>Cereales</v>
      </c>
      <c r="P7" s="11">
        <f t="shared" si="2"/>
        <v>2485</v>
      </c>
    </row>
    <row r="8" spans="1:16" ht="14.25" customHeight="1">
      <c r="A8" s="2" t="s">
        <v>451</v>
      </c>
      <c r="B8" s="2" t="s">
        <v>433</v>
      </c>
      <c r="C8" s="2" t="s">
        <v>457</v>
      </c>
      <c r="D8" s="2" t="s">
        <v>446</v>
      </c>
      <c r="E8" s="2" t="s">
        <v>436</v>
      </c>
      <c r="F8" s="34">
        <v>111265599</v>
      </c>
      <c r="G8" s="2" t="s">
        <v>447</v>
      </c>
      <c r="H8" s="2">
        <v>8713</v>
      </c>
      <c r="I8" s="35">
        <v>437.2</v>
      </c>
      <c r="J8" s="35">
        <v>263.33</v>
      </c>
      <c r="M8" s="11">
        <v>130241477</v>
      </c>
      <c r="N8" s="11" t="str">
        <f t="shared" si="0"/>
        <v>G&amp;G inc</v>
      </c>
      <c r="O8" s="11" t="str">
        <f t="shared" si="1"/>
        <v>Doméstico</v>
      </c>
      <c r="P8" s="11">
        <f t="shared" si="2"/>
        <v>7790</v>
      </c>
    </row>
    <row r="9" spans="1:16" ht="14.25" customHeight="1">
      <c r="A9" s="2" t="s">
        <v>458</v>
      </c>
      <c r="B9" s="2" t="s">
        <v>433</v>
      </c>
      <c r="C9" s="2" t="s">
        <v>459</v>
      </c>
      <c r="D9" s="2" t="s">
        <v>450</v>
      </c>
      <c r="E9" s="2" t="s">
        <v>436</v>
      </c>
      <c r="F9" s="34">
        <v>111432111</v>
      </c>
      <c r="G9" s="2" t="s">
        <v>460</v>
      </c>
      <c r="H9" s="2">
        <v>5197</v>
      </c>
      <c r="I9" s="35">
        <v>205.7</v>
      </c>
      <c r="J9" s="35">
        <v>117.11</v>
      </c>
      <c r="M9" s="11">
        <v>131271874</v>
      </c>
      <c r="N9" s="11" t="str">
        <f t="shared" si="0"/>
        <v>Food SAS</v>
      </c>
      <c r="O9" s="11" t="str">
        <f t="shared" si="1"/>
        <v>Cuidado personal</v>
      </c>
      <c r="P9" s="11">
        <f t="shared" si="2"/>
        <v>824</v>
      </c>
    </row>
    <row r="10" spans="1:16" ht="14.25" customHeight="1">
      <c r="A10" s="2" t="s">
        <v>444</v>
      </c>
      <c r="B10" s="2" t="s">
        <v>433</v>
      </c>
      <c r="C10" s="2" t="s">
        <v>461</v>
      </c>
      <c r="D10" s="2" t="s">
        <v>456</v>
      </c>
      <c r="E10" s="2" t="s">
        <v>442</v>
      </c>
      <c r="F10" s="34">
        <v>139070880</v>
      </c>
      <c r="G10" s="2" t="s">
        <v>447</v>
      </c>
      <c r="H10" s="2">
        <v>7184</v>
      </c>
      <c r="I10" s="35">
        <v>109.28</v>
      </c>
      <c r="J10" s="35">
        <v>35.840000000000003</v>
      </c>
      <c r="M10" s="11">
        <v>131419074</v>
      </c>
      <c r="N10" s="11" t="str">
        <f t="shared" si="0"/>
        <v>Grupo AG inc</v>
      </c>
      <c r="O10" s="11" t="str">
        <f t="shared" si="1"/>
        <v>Alimento infantil</v>
      </c>
      <c r="P10" s="11">
        <f t="shared" si="2"/>
        <v>8867</v>
      </c>
    </row>
    <row r="11" spans="1:16" ht="14.25" customHeight="1">
      <c r="A11" s="2" t="s">
        <v>458</v>
      </c>
      <c r="B11" s="2" t="s">
        <v>462</v>
      </c>
      <c r="C11" s="2" t="s">
        <v>463</v>
      </c>
      <c r="D11" s="2" t="s">
        <v>464</v>
      </c>
      <c r="E11" s="2" t="s">
        <v>436</v>
      </c>
      <c r="F11" s="34">
        <v>111818778</v>
      </c>
      <c r="G11" s="2" t="s">
        <v>447</v>
      </c>
      <c r="H11" s="2">
        <v>5427</v>
      </c>
      <c r="I11" s="35">
        <v>154.06</v>
      </c>
      <c r="J11" s="35">
        <v>90.93</v>
      </c>
      <c r="M11" s="11">
        <v>134189260</v>
      </c>
      <c r="N11" s="11" t="str">
        <f t="shared" si="0"/>
        <v>HHS inc</v>
      </c>
      <c r="O11" s="11" t="str">
        <f t="shared" si="1"/>
        <v>Cereales</v>
      </c>
      <c r="P11" s="11">
        <f t="shared" si="2"/>
        <v>455</v>
      </c>
    </row>
    <row r="12" spans="1:16" ht="14.25" customHeight="1">
      <c r="A12" s="2" t="s">
        <v>465</v>
      </c>
      <c r="B12" s="2" t="s">
        <v>433</v>
      </c>
      <c r="C12" s="2" t="s">
        <v>466</v>
      </c>
      <c r="D12" s="2" t="s">
        <v>464</v>
      </c>
      <c r="E12" s="2" t="s">
        <v>442</v>
      </c>
      <c r="F12" s="34">
        <v>112364661</v>
      </c>
      <c r="G12" s="2" t="s">
        <v>443</v>
      </c>
      <c r="H12" s="2">
        <v>8254</v>
      </c>
      <c r="I12" s="35">
        <v>154.06</v>
      </c>
      <c r="J12" s="35">
        <v>90.93</v>
      </c>
      <c r="M12" s="11">
        <v>134441602</v>
      </c>
      <c r="N12" s="11" t="str">
        <f t="shared" si="0"/>
        <v>G&amp;G inc</v>
      </c>
      <c r="O12" s="11" t="str">
        <f t="shared" si="1"/>
        <v>Cárnicos</v>
      </c>
      <c r="P12" s="11">
        <f t="shared" si="2"/>
        <v>903</v>
      </c>
    </row>
    <row r="13" spans="1:16" ht="14.25" customHeight="1">
      <c r="A13" s="2" t="s">
        <v>448</v>
      </c>
      <c r="B13" s="2" t="s">
        <v>467</v>
      </c>
      <c r="C13" s="2" t="s">
        <v>468</v>
      </c>
      <c r="D13" s="2" t="s">
        <v>469</v>
      </c>
      <c r="E13" s="2" t="s">
        <v>436</v>
      </c>
      <c r="F13" s="34">
        <v>112408006</v>
      </c>
      <c r="G13" s="2" t="s">
        <v>460</v>
      </c>
      <c r="H13" s="2">
        <v>3212</v>
      </c>
      <c r="I13" s="35">
        <v>421.89</v>
      </c>
      <c r="J13" s="35">
        <v>364.69</v>
      </c>
      <c r="M13" s="11">
        <v>134709823</v>
      </c>
      <c r="N13" s="11" t="str">
        <f t="shared" si="0"/>
        <v>Continental Ltda</v>
      </c>
      <c r="O13" s="11" t="str">
        <f t="shared" si="1"/>
        <v>Cereales</v>
      </c>
      <c r="P13" s="11">
        <f t="shared" si="2"/>
        <v>7033</v>
      </c>
    </row>
    <row r="14" spans="1:16" ht="14.25" customHeight="1">
      <c r="A14" s="2" t="s">
        <v>448</v>
      </c>
      <c r="B14" s="2" t="s">
        <v>439</v>
      </c>
      <c r="C14" s="2" t="s">
        <v>470</v>
      </c>
      <c r="D14" s="2" t="s">
        <v>469</v>
      </c>
      <c r="E14" s="2" t="s">
        <v>436</v>
      </c>
      <c r="F14" s="34">
        <v>113968408</v>
      </c>
      <c r="G14" s="2" t="s">
        <v>460</v>
      </c>
      <c r="H14" s="2">
        <v>5960</v>
      </c>
      <c r="I14" s="35">
        <v>421.89</v>
      </c>
      <c r="J14" s="35">
        <v>364.69</v>
      </c>
      <c r="M14" s="11">
        <v>135033404</v>
      </c>
      <c r="N14" s="11" t="str">
        <f t="shared" si="0"/>
        <v>Continental Ltda</v>
      </c>
      <c r="O14" s="11" t="str">
        <f t="shared" si="1"/>
        <v>Cuidado personal</v>
      </c>
      <c r="P14" s="11">
        <f t="shared" si="2"/>
        <v>3705</v>
      </c>
    </row>
    <row r="15" spans="1:16" ht="14.25" customHeight="1">
      <c r="A15" s="2" t="s">
        <v>465</v>
      </c>
      <c r="B15" s="2" t="s">
        <v>433</v>
      </c>
      <c r="C15" s="2" t="s">
        <v>471</v>
      </c>
      <c r="D15" s="2" t="s">
        <v>454</v>
      </c>
      <c r="E15" s="2" t="s">
        <v>442</v>
      </c>
      <c r="F15" s="34">
        <v>114152514</v>
      </c>
      <c r="G15" s="2" t="s">
        <v>460</v>
      </c>
      <c r="H15" s="2">
        <v>7527</v>
      </c>
      <c r="I15" s="35">
        <v>152.58000000000001</v>
      </c>
      <c r="J15" s="35">
        <v>97.44</v>
      </c>
      <c r="M15" s="11">
        <v>136167657</v>
      </c>
      <c r="N15" s="11" t="str">
        <f t="shared" si="0"/>
        <v>Continental Ltda</v>
      </c>
      <c r="O15" s="11" t="str">
        <f t="shared" si="1"/>
        <v>Cuidado personal</v>
      </c>
      <c r="P15" s="11">
        <f t="shared" si="2"/>
        <v>8579</v>
      </c>
    </row>
    <row r="16" spans="1:16" ht="14.25" customHeight="1">
      <c r="A16" s="2" t="s">
        <v>472</v>
      </c>
      <c r="B16" s="2" t="s">
        <v>462</v>
      </c>
      <c r="C16" s="2" t="s">
        <v>473</v>
      </c>
      <c r="D16" s="2" t="s">
        <v>469</v>
      </c>
      <c r="E16" s="2" t="s">
        <v>436</v>
      </c>
      <c r="F16" s="34">
        <v>115460574</v>
      </c>
      <c r="G16" s="2" t="s">
        <v>443</v>
      </c>
      <c r="H16" s="2">
        <v>994</v>
      </c>
      <c r="I16" s="35">
        <v>421.89</v>
      </c>
      <c r="J16" s="35">
        <v>364.69</v>
      </c>
      <c r="M16" s="11">
        <v>136828553</v>
      </c>
      <c r="N16" s="11" t="str">
        <f t="shared" si="0"/>
        <v>Food SAS</v>
      </c>
      <c r="O16" s="11" t="str">
        <f t="shared" si="1"/>
        <v>Cárnicos</v>
      </c>
      <c r="P16" s="11">
        <f t="shared" si="2"/>
        <v>2304</v>
      </c>
    </row>
    <row r="17" spans="1:16" ht="14.25" customHeight="1">
      <c r="A17" s="2" t="s">
        <v>465</v>
      </c>
      <c r="B17" s="2" t="s">
        <v>452</v>
      </c>
      <c r="C17" s="2" t="s">
        <v>453</v>
      </c>
      <c r="D17" s="2" t="s">
        <v>450</v>
      </c>
      <c r="E17" s="2" t="s">
        <v>436</v>
      </c>
      <c r="F17" s="34">
        <v>115831792</v>
      </c>
      <c r="G17" s="2" t="s">
        <v>443</v>
      </c>
      <c r="H17" s="2">
        <v>2516</v>
      </c>
      <c r="I17" s="35">
        <v>205.7</v>
      </c>
      <c r="J17" s="35">
        <v>117.11</v>
      </c>
      <c r="M17" s="11">
        <v>137319076</v>
      </c>
      <c r="N17" s="11" t="str">
        <f t="shared" si="0"/>
        <v>Continental Ltda</v>
      </c>
      <c r="O17" s="11" t="str">
        <f t="shared" si="1"/>
        <v>Material de oficina</v>
      </c>
      <c r="P17" s="11">
        <f t="shared" si="2"/>
        <v>253</v>
      </c>
    </row>
    <row r="18" spans="1:16" ht="14.25" customHeight="1">
      <c r="A18" s="2" t="s">
        <v>448</v>
      </c>
      <c r="B18" s="2" t="s">
        <v>433</v>
      </c>
      <c r="C18" s="2" t="s">
        <v>474</v>
      </c>
      <c r="D18" s="2" t="s">
        <v>475</v>
      </c>
      <c r="E18" s="2" t="s">
        <v>436</v>
      </c>
      <c r="F18" s="34">
        <v>116113746</v>
      </c>
      <c r="G18" s="2" t="s">
        <v>443</v>
      </c>
      <c r="H18" s="2">
        <v>6083</v>
      </c>
      <c r="I18" s="35">
        <v>81.73</v>
      </c>
      <c r="J18" s="35">
        <v>56.67</v>
      </c>
      <c r="M18" s="11">
        <v>138231027</v>
      </c>
      <c r="N18" s="11" t="str">
        <f t="shared" si="0"/>
        <v>Internacional SAS</v>
      </c>
      <c r="O18" s="11" t="str">
        <f t="shared" si="1"/>
        <v>Frutas</v>
      </c>
      <c r="P18" s="11">
        <f t="shared" si="2"/>
        <v>7277</v>
      </c>
    </row>
    <row r="19" spans="1:16" ht="14.25" customHeight="1">
      <c r="A19" s="2" t="s">
        <v>458</v>
      </c>
      <c r="B19" s="2" t="s">
        <v>467</v>
      </c>
      <c r="C19" s="2" t="s">
        <v>476</v>
      </c>
      <c r="D19" s="2" t="s">
        <v>477</v>
      </c>
      <c r="E19" s="2" t="s">
        <v>436</v>
      </c>
      <c r="F19" s="34">
        <v>116365230</v>
      </c>
      <c r="G19" s="2" t="s">
        <v>437</v>
      </c>
      <c r="H19" s="2">
        <v>4433</v>
      </c>
      <c r="I19" s="35">
        <v>668.27</v>
      </c>
      <c r="J19" s="35">
        <v>502.54</v>
      </c>
      <c r="M19" s="11">
        <v>138554179</v>
      </c>
      <c r="N19" s="11" t="str">
        <f t="shared" si="0"/>
        <v>Continental Ltda</v>
      </c>
      <c r="O19" s="11" t="str">
        <f t="shared" si="1"/>
        <v>Material de oficina</v>
      </c>
      <c r="P19" s="11">
        <f t="shared" si="2"/>
        <v>624</v>
      </c>
    </row>
    <row r="20" spans="1:16" ht="14.25" customHeight="1">
      <c r="A20" s="2" t="s">
        <v>465</v>
      </c>
      <c r="B20" s="2" t="s">
        <v>462</v>
      </c>
      <c r="C20" s="2" t="s">
        <v>478</v>
      </c>
      <c r="D20" s="2" t="s">
        <v>446</v>
      </c>
      <c r="E20" s="2" t="s">
        <v>442</v>
      </c>
      <c r="F20" s="34">
        <v>117223966</v>
      </c>
      <c r="G20" s="2" t="s">
        <v>447</v>
      </c>
      <c r="H20" s="2">
        <v>2319</v>
      </c>
      <c r="I20" s="35">
        <v>437.2</v>
      </c>
      <c r="J20" s="35">
        <v>263.33</v>
      </c>
      <c r="M20" s="11">
        <v>328184640</v>
      </c>
      <c r="N20" s="11" t="str">
        <f t="shared" si="0"/>
        <v>Comercializadora XY SAS</v>
      </c>
      <c r="O20" s="11" t="str">
        <f t="shared" si="1"/>
        <v>Cereales</v>
      </c>
      <c r="P20" s="11">
        <f t="shared" si="2"/>
        <v>3359</v>
      </c>
    </row>
    <row r="21" spans="1:16" ht="14.25" customHeight="1">
      <c r="A21" s="2" t="s">
        <v>448</v>
      </c>
      <c r="B21" s="2" t="s">
        <v>462</v>
      </c>
      <c r="C21" s="2" t="s">
        <v>479</v>
      </c>
      <c r="D21" s="2" t="s">
        <v>480</v>
      </c>
      <c r="E21" s="2" t="s">
        <v>442</v>
      </c>
      <c r="F21" s="34">
        <v>118465077</v>
      </c>
      <c r="G21" s="2" t="s">
        <v>460</v>
      </c>
      <c r="H21" s="2">
        <v>7056</v>
      </c>
      <c r="I21" s="35">
        <v>651.21</v>
      </c>
      <c r="J21" s="35">
        <v>524.96</v>
      </c>
      <c r="M21" s="11">
        <v>141176307</v>
      </c>
      <c r="N21" s="11" t="str">
        <f t="shared" si="0"/>
        <v>HHS inc</v>
      </c>
      <c r="O21" s="11" t="str">
        <f t="shared" si="1"/>
        <v>Alimento infantil</v>
      </c>
      <c r="P21" s="11">
        <f t="shared" si="2"/>
        <v>6676</v>
      </c>
    </row>
    <row r="22" spans="1:16" ht="14.25" customHeight="1">
      <c r="A22" s="2" t="s">
        <v>444</v>
      </c>
      <c r="B22" s="2" t="s">
        <v>433</v>
      </c>
      <c r="C22" s="2" t="s">
        <v>474</v>
      </c>
      <c r="D22" s="2" t="s">
        <v>454</v>
      </c>
      <c r="E22" s="2" t="s">
        <v>436</v>
      </c>
      <c r="F22" s="34">
        <v>146849286</v>
      </c>
      <c r="G22" s="2" t="s">
        <v>460</v>
      </c>
      <c r="H22" s="2">
        <v>2021</v>
      </c>
      <c r="I22" s="35">
        <v>152.58000000000001</v>
      </c>
      <c r="J22" s="35">
        <v>97.44</v>
      </c>
      <c r="M22" s="11">
        <v>332419955</v>
      </c>
      <c r="N22" s="11" t="str">
        <f t="shared" si="0"/>
        <v>Comercializadora XY SAS</v>
      </c>
      <c r="O22" s="11" t="str">
        <f t="shared" si="1"/>
        <v>Verduras</v>
      </c>
      <c r="P22" s="11">
        <f t="shared" si="2"/>
        <v>2018</v>
      </c>
    </row>
    <row r="23" spans="1:16" ht="14.25" customHeight="1">
      <c r="A23" s="2" t="s">
        <v>465</v>
      </c>
      <c r="B23" s="2" t="s">
        <v>467</v>
      </c>
      <c r="C23" s="2" t="s">
        <v>481</v>
      </c>
      <c r="D23" s="2" t="s">
        <v>446</v>
      </c>
      <c r="E23" s="2" t="s">
        <v>436</v>
      </c>
      <c r="F23" s="34">
        <v>120351636</v>
      </c>
      <c r="G23" s="2" t="s">
        <v>460</v>
      </c>
      <c r="H23" s="2">
        <v>9730</v>
      </c>
      <c r="I23" s="35">
        <v>437.2</v>
      </c>
      <c r="J23" s="35">
        <v>263.33</v>
      </c>
      <c r="M23" s="11">
        <v>141818320</v>
      </c>
      <c r="N23" s="11" t="str">
        <f t="shared" si="0"/>
        <v>Continental Ltda</v>
      </c>
      <c r="O23" s="11" t="str">
        <f t="shared" si="1"/>
        <v>Cereales</v>
      </c>
      <c r="P23" s="11">
        <f t="shared" si="2"/>
        <v>5567</v>
      </c>
    </row>
    <row r="24" spans="1:16" ht="14.25" customHeight="1">
      <c r="A24" s="2" t="s">
        <v>482</v>
      </c>
      <c r="B24" s="2" t="s">
        <v>467</v>
      </c>
      <c r="C24" s="2" t="s">
        <v>483</v>
      </c>
      <c r="D24" s="2" t="s">
        <v>435</v>
      </c>
      <c r="E24" s="2" t="s">
        <v>442</v>
      </c>
      <c r="F24" s="34">
        <v>121176040</v>
      </c>
      <c r="G24" s="2" t="s">
        <v>447</v>
      </c>
      <c r="H24" s="2">
        <v>2408</v>
      </c>
      <c r="I24" s="35">
        <v>255.28</v>
      </c>
      <c r="J24" s="35">
        <v>159.41999999999999</v>
      </c>
      <c r="M24" s="11">
        <v>142273652</v>
      </c>
      <c r="N24" s="11" t="str">
        <f t="shared" si="0"/>
        <v>Los montes SAS</v>
      </c>
      <c r="O24" s="11" t="str">
        <f t="shared" si="1"/>
        <v>Alimento infantil</v>
      </c>
      <c r="P24" s="11">
        <f t="shared" si="2"/>
        <v>1999</v>
      </c>
    </row>
    <row r="25" spans="1:16" ht="14.25" customHeight="1">
      <c r="A25" s="2" t="s">
        <v>484</v>
      </c>
      <c r="B25" s="2" t="s">
        <v>462</v>
      </c>
      <c r="C25" s="2" t="s">
        <v>485</v>
      </c>
      <c r="D25" s="2" t="s">
        <v>475</v>
      </c>
      <c r="E25" s="2" t="s">
        <v>442</v>
      </c>
      <c r="F25" s="34">
        <v>121239984</v>
      </c>
      <c r="G25" s="2" t="s">
        <v>443</v>
      </c>
      <c r="H25" s="2">
        <v>2753</v>
      </c>
      <c r="I25" s="35">
        <v>81.73</v>
      </c>
      <c r="J25" s="35">
        <v>56.67</v>
      </c>
      <c r="M25" s="11">
        <v>144708669</v>
      </c>
      <c r="N25" s="11" t="str">
        <f t="shared" si="0"/>
        <v>G&amp;G inc</v>
      </c>
      <c r="O25" s="11" t="str">
        <f t="shared" si="1"/>
        <v>Alimento infantil</v>
      </c>
      <c r="P25" s="11">
        <f t="shared" si="2"/>
        <v>5884</v>
      </c>
    </row>
    <row r="26" spans="1:16" ht="14.25" customHeight="1">
      <c r="A26" s="2" t="s">
        <v>444</v>
      </c>
      <c r="B26" s="2" t="s">
        <v>433</v>
      </c>
      <c r="C26" s="2" t="s">
        <v>486</v>
      </c>
      <c r="D26" s="2" t="s">
        <v>475</v>
      </c>
      <c r="E26" s="2" t="s">
        <v>436</v>
      </c>
      <c r="F26" s="34">
        <v>162165772</v>
      </c>
      <c r="G26" s="2" t="s">
        <v>460</v>
      </c>
      <c r="H26" s="2">
        <v>6297</v>
      </c>
      <c r="I26" s="35">
        <v>81.73</v>
      </c>
      <c r="J26" s="35">
        <v>56.67</v>
      </c>
      <c r="M26" s="11">
        <v>145443809</v>
      </c>
      <c r="N26" s="11" t="str">
        <f t="shared" si="0"/>
        <v>Continental Ltda</v>
      </c>
      <c r="O26" s="11" t="str">
        <f t="shared" si="1"/>
        <v>Alimento infantil</v>
      </c>
      <c r="P26" s="11">
        <f t="shared" si="2"/>
        <v>3506</v>
      </c>
    </row>
    <row r="27" spans="1:16" ht="14.25" customHeight="1">
      <c r="A27" s="2" t="s">
        <v>484</v>
      </c>
      <c r="B27" s="2" t="s">
        <v>433</v>
      </c>
      <c r="C27" s="2" t="s">
        <v>487</v>
      </c>
      <c r="D27" s="2" t="s">
        <v>446</v>
      </c>
      <c r="E27" s="2" t="s">
        <v>436</v>
      </c>
      <c r="F27" s="34">
        <v>122673785</v>
      </c>
      <c r="G27" s="2" t="s">
        <v>437</v>
      </c>
      <c r="H27" s="2">
        <v>8343</v>
      </c>
      <c r="I27" s="35">
        <v>437.2</v>
      </c>
      <c r="J27" s="35">
        <v>263.33</v>
      </c>
      <c r="M27" s="11">
        <v>145683276</v>
      </c>
      <c r="N27" s="11" t="str">
        <f t="shared" si="0"/>
        <v>Los montes SAS</v>
      </c>
      <c r="O27" s="11" t="str">
        <f t="shared" si="1"/>
        <v>Frutas</v>
      </c>
      <c r="P27" s="11">
        <f t="shared" si="2"/>
        <v>3737</v>
      </c>
    </row>
    <row r="28" spans="1:16" ht="14.25" customHeight="1">
      <c r="A28" s="2" t="s">
        <v>465</v>
      </c>
      <c r="B28" s="2" t="s">
        <v>433</v>
      </c>
      <c r="C28" s="2" t="s">
        <v>488</v>
      </c>
      <c r="D28" s="2" t="s">
        <v>454</v>
      </c>
      <c r="E28" s="2" t="s">
        <v>442</v>
      </c>
      <c r="F28" s="34">
        <v>122917544</v>
      </c>
      <c r="G28" s="2" t="s">
        <v>460</v>
      </c>
      <c r="H28" s="2">
        <v>3578</v>
      </c>
      <c r="I28" s="35">
        <v>152.58000000000001</v>
      </c>
      <c r="J28" s="35">
        <v>97.44</v>
      </c>
      <c r="M28" s="11">
        <v>422283828</v>
      </c>
      <c r="N28" s="11" t="str">
        <f t="shared" si="0"/>
        <v>Comercializadora XY SAS</v>
      </c>
      <c r="O28" s="11" t="str">
        <f t="shared" si="1"/>
        <v>Cereales</v>
      </c>
      <c r="P28" s="11">
        <f t="shared" si="2"/>
        <v>7893</v>
      </c>
    </row>
    <row r="29" spans="1:16" ht="14.25" customHeight="1">
      <c r="A29" s="2" t="s">
        <v>438</v>
      </c>
      <c r="B29" s="2" t="s">
        <v>467</v>
      </c>
      <c r="C29" s="2" t="s">
        <v>489</v>
      </c>
      <c r="D29" s="2" t="s">
        <v>450</v>
      </c>
      <c r="E29" s="2" t="s">
        <v>442</v>
      </c>
      <c r="F29" s="34">
        <v>124344480</v>
      </c>
      <c r="G29" s="2" t="s">
        <v>437</v>
      </c>
      <c r="H29" s="2">
        <v>4853</v>
      </c>
      <c r="I29" s="35">
        <v>205.7</v>
      </c>
      <c r="J29" s="35">
        <v>117.11</v>
      </c>
      <c r="M29" s="11">
        <v>147449672</v>
      </c>
      <c r="N29" s="11" t="str">
        <f t="shared" si="0"/>
        <v>Los montes SAS</v>
      </c>
      <c r="O29" s="11" t="str">
        <f t="shared" si="1"/>
        <v>Cuidado personal</v>
      </c>
      <c r="P29" s="11">
        <f t="shared" si="2"/>
        <v>5899</v>
      </c>
    </row>
    <row r="30" spans="1:16" ht="14.25" customHeight="1">
      <c r="A30" s="2" t="s">
        <v>482</v>
      </c>
      <c r="B30" s="2" t="s">
        <v>462</v>
      </c>
      <c r="C30" s="2" t="s">
        <v>490</v>
      </c>
      <c r="D30" s="2" t="s">
        <v>454</v>
      </c>
      <c r="E30" s="2" t="s">
        <v>442</v>
      </c>
      <c r="F30" s="34">
        <v>125325524</v>
      </c>
      <c r="G30" s="2" t="s">
        <v>460</v>
      </c>
      <c r="H30" s="2">
        <v>4742</v>
      </c>
      <c r="I30" s="35">
        <v>152.58000000000001</v>
      </c>
      <c r="J30" s="35">
        <v>97.44</v>
      </c>
      <c r="M30" s="11">
        <v>148330724</v>
      </c>
      <c r="N30" s="11" t="str">
        <f t="shared" si="0"/>
        <v>Los montes SAS</v>
      </c>
      <c r="O30" s="11" t="str">
        <f t="shared" si="1"/>
        <v>Ropa</v>
      </c>
      <c r="P30" s="11">
        <f t="shared" si="2"/>
        <v>7198</v>
      </c>
    </row>
    <row r="31" spans="1:16" ht="14.25" customHeight="1">
      <c r="A31" s="2" t="s">
        <v>438</v>
      </c>
      <c r="B31" s="2" t="s">
        <v>433</v>
      </c>
      <c r="C31" s="2" t="s">
        <v>491</v>
      </c>
      <c r="D31" s="2" t="s">
        <v>475</v>
      </c>
      <c r="E31" s="2" t="s">
        <v>436</v>
      </c>
      <c r="F31" s="34">
        <v>126011312</v>
      </c>
      <c r="G31" s="2" t="s">
        <v>447</v>
      </c>
      <c r="H31" s="2">
        <v>1419</v>
      </c>
      <c r="I31" s="35">
        <v>81.73</v>
      </c>
      <c r="J31" s="35">
        <v>56.67</v>
      </c>
      <c r="M31" s="11">
        <v>148510110</v>
      </c>
      <c r="N31" s="11" t="str">
        <f t="shared" si="0"/>
        <v>Internacional SAS</v>
      </c>
      <c r="O31" s="11" t="str">
        <f t="shared" si="1"/>
        <v>Verduras</v>
      </c>
      <c r="P31" s="11">
        <f t="shared" si="2"/>
        <v>8719</v>
      </c>
    </row>
    <row r="32" spans="1:16" ht="14.25" customHeight="1">
      <c r="A32" s="2" t="s">
        <v>444</v>
      </c>
      <c r="B32" s="2" t="s">
        <v>433</v>
      </c>
      <c r="C32" s="2" t="s">
        <v>492</v>
      </c>
      <c r="D32" s="2" t="s">
        <v>435</v>
      </c>
      <c r="E32" s="2" t="s">
        <v>442</v>
      </c>
      <c r="F32" s="34">
        <v>244443070</v>
      </c>
      <c r="G32" s="2" t="s">
        <v>443</v>
      </c>
      <c r="H32" s="2">
        <v>2625</v>
      </c>
      <c r="I32" s="35">
        <v>255.28</v>
      </c>
      <c r="J32" s="35">
        <v>159.41999999999999</v>
      </c>
      <c r="M32" s="11">
        <v>149069297</v>
      </c>
      <c r="N32" s="11" t="str">
        <f t="shared" si="0"/>
        <v>G&amp;G inc</v>
      </c>
      <c r="O32" s="11" t="str">
        <f t="shared" si="1"/>
        <v>Verduras</v>
      </c>
      <c r="P32" s="11">
        <f t="shared" si="2"/>
        <v>1651</v>
      </c>
    </row>
    <row r="33" spans="1:16" ht="14.25" customHeight="1">
      <c r="A33" s="2" t="s">
        <v>448</v>
      </c>
      <c r="B33" s="2" t="s">
        <v>433</v>
      </c>
      <c r="C33" s="2" t="s">
        <v>493</v>
      </c>
      <c r="D33" s="2" t="s">
        <v>494</v>
      </c>
      <c r="E33" s="2" t="s">
        <v>442</v>
      </c>
      <c r="F33" s="34">
        <v>127702176</v>
      </c>
      <c r="G33" s="2" t="s">
        <v>437</v>
      </c>
      <c r="H33" s="2">
        <v>7544</v>
      </c>
      <c r="I33" s="35">
        <v>47.45</v>
      </c>
      <c r="J33" s="35">
        <v>31.79</v>
      </c>
      <c r="M33" s="11">
        <v>149803578</v>
      </c>
      <c r="N33" s="11" t="str">
        <f t="shared" si="0"/>
        <v>Los montes SAS</v>
      </c>
      <c r="O33" s="11" t="str">
        <f t="shared" si="1"/>
        <v>Bebida</v>
      </c>
      <c r="P33" s="11">
        <f t="shared" si="2"/>
        <v>1047</v>
      </c>
    </row>
    <row r="34" spans="1:16" ht="14.25" customHeight="1">
      <c r="A34" s="2" t="s">
        <v>444</v>
      </c>
      <c r="B34" s="2" t="s">
        <v>433</v>
      </c>
      <c r="C34" s="2" t="s">
        <v>486</v>
      </c>
      <c r="D34" s="2" t="s">
        <v>469</v>
      </c>
      <c r="E34" s="2" t="s">
        <v>442</v>
      </c>
      <c r="F34" s="34">
        <v>245610368</v>
      </c>
      <c r="G34" s="2" t="s">
        <v>443</v>
      </c>
      <c r="H34" s="2">
        <v>3735</v>
      </c>
      <c r="I34" s="35">
        <v>421.89</v>
      </c>
      <c r="J34" s="35">
        <v>364.69</v>
      </c>
      <c r="M34" s="11">
        <v>422456347</v>
      </c>
      <c r="N34" s="11" t="str">
        <f t="shared" si="0"/>
        <v>Comercializadora XY SAS</v>
      </c>
      <c r="O34" s="11" t="str">
        <f t="shared" si="1"/>
        <v>Cosméticos</v>
      </c>
      <c r="P34" s="11">
        <f t="shared" si="2"/>
        <v>4923</v>
      </c>
    </row>
    <row r="35" spans="1:16" ht="14.25" customHeight="1">
      <c r="A35" s="2" t="s">
        <v>444</v>
      </c>
      <c r="B35" s="2" t="s">
        <v>433</v>
      </c>
      <c r="C35" s="2" t="s">
        <v>457</v>
      </c>
      <c r="D35" s="2" t="s">
        <v>450</v>
      </c>
      <c r="E35" s="2" t="s">
        <v>442</v>
      </c>
      <c r="F35" s="34">
        <v>315544354</v>
      </c>
      <c r="G35" s="2" t="s">
        <v>443</v>
      </c>
      <c r="H35" s="2">
        <v>2485</v>
      </c>
      <c r="I35" s="35">
        <v>205.7</v>
      </c>
      <c r="J35" s="35">
        <v>117.11</v>
      </c>
      <c r="M35" s="11">
        <v>150160205</v>
      </c>
      <c r="N35" s="11" t="str">
        <f t="shared" si="0"/>
        <v>G&amp;G inc</v>
      </c>
      <c r="O35" s="11" t="str">
        <f t="shared" si="1"/>
        <v>Cárnicos</v>
      </c>
      <c r="P35" s="11">
        <f t="shared" si="2"/>
        <v>664</v>
      </c>
    </row>
    <row r="36" spans="1:16" ht="14.25" customHeight="1">
      <c r="A36" s="2" t="s">
        <v>484</v>
      </c>
      <c r="B36" s="2" t="s">
        <v>452</v>
      </c>
      <c r="C36" s="2" t="s">
        <v>495</v>
      </c>
      <c r="D36" s="2" t="s">
        <v>477</v>
      </c>
      <c r="E36" s="2" t="s">
        <v>442</v>
      </c>
      <c r="F36" s="34">
        <v>130241477</v>
      </c>
      <c r="G36" s="2" t="s">
        <v>443</v>
      </c>
      <c r="H36" s="2">
        <v>7790</v>
      </c>
      <c r="I36" s="35">
        <v>668.27</v>
      </c>
      <c r="J36" s="35">
        <v>502.54</v>
      </c>
      <c r="M36" s="11">
        <v>150743424</v>
      </c>
      <c r="N36" s="11" t="str">
        <f t="shared" si="0"/>
        <v>Austin inc</v>
      </c>
      <c r="O36" s="11" t="str">
        <f t="shared" si="1"/>
        <v>Frutas</v>
      </c>
      <c r="P36" s="11">
        <f t="shared" si="2"/>
        <v>4107</v>
      </c>
    </row>
    <row r="37" spans="1:16" ht="14.25" customHeight="1">
      <c r="A37" s="2" t="s">
        <v>482</v>
      </c>
      <c r="B37" s="2" t="s">
        <v>433</v>
      </c>
      <c r="C37" s="2" t="s">
        <v>496</v>
      </c>
      <c r="D37" s="2" t="s">
        <v>475</v>
      </c>
      <c r="E37" s="2" t="s">
        <v>442</v>
      </c>
      <c r="F37" s="34">
        <v>131271874</v>
      </c>
      <c r="G37" s="2" t="s">
        <v>460</v>
      </c>
      <c r="H37" s="2">
        <v>824</v>
      </c>
      <c r="I37" s="35">
        <v>81.73</v>
      </c>
      <c r="J37" s="35">
        <v>56.67</v>
      </c>
      <c r="M37" s="11">
        <v>151334369</v>
      </c>
      <c r="N37" s="11" t="str">
        <f t="shared" si="0"/>
        <v>Grupo AG inc</v>
      </c>
      <c r="O37" s="11" t="str">
        <f t="shared" si="1"/>
        <v>Cárnicos</v>
      </c>
      <c r="P37" s="11">
        <f t="shared" si="2"/>
        <v>4773</v>
      </c>
    </row>
    <row r="38" spans="1:16" ht="14.25" customHeight="1">
      <c r="A38" s="2" t="s">
        <v>432</v>
      </c>
      <c r="B38" s="2" t="s">
        <v>462</v>
      </c>
      <c r="C38" s="2" t="s">
        <v>497</v>
      </c>
      <c r="D38" s="2" t="s">
        <v>435</v>
      </c>
      <c r="E38" s="2" t="s">
        <v>436</v>
      </c>
      <c r="F38" s="34">
        <v>131419074</v>
      </c>
      <c r="G38" s="2" t="s">
        <v>443</v>
      </c>
      <c r="H38" s="2">
        <v>8867</v>
      </c>
      <c r="I38" s="35">
        <v>255.28</v>
      </c>
      <c r="J38" s="35">
        <v>159.41999999999999</v>
      </c>
      <c r="M38" s="11">
        <v>152462613</v>
      </c>
      <c r="N38" s="11" t="str">
        <f t="shared" si="0"/>
        <v>G&amp;G inc</v>
      </c>
      <c r="O38" s="11" t="str">
        <f t="shared" si="1"/>
        <v>Snacks</v>
      </c>
      <c r="P38" s="11">
        <f t="shared" si="2"/>
        <v>4796</v>
      </c>
    </row>
    <row r="39" spans="1:16" ht="14.25" customHeight="1">
      <c r="A39" s="2" t="s">
        <v>458</v>
      </c>
      <c r="B39" s="2" t="s">
        <v>433</v>
      </c>
      <c r="C39" s="2" t="s">
        <v>498</v>
      </c>
      <c r="D39" s="2" t="s">
        <v>450</v>
      </c>
      <c r="E39" s="2" t="s">
        <v>436</v>
      </c>
      <c r="F39" s="34">
        <v>134189260</v>
      </c>
      <c r="G39" s="2" t="s">
        <v>447</v>
      </c>
      <c r="H39" s="2">
        <v>455</v>
      </c>
      <c r="I39" s="35">
        <v>205.7</v>
      </c>
      <c r="J39" s="35">
        <v>117.11</v>
      </c>
      <c r="M39" s="11">
        <v>152694785</v>
      </c>
      <c r="N39" s="11" t="str">
        <f t="shared" si="0"/>
        <v>Austin inc</v>
      </c>
      <c r="O39" s="11" t="str">
        <f t="shared" si="1"/>
        <v>Cosméticos</v>
      </c>
      <c r="P39" s="11">
        <f t="shared" si="2"/>
        <v>8319</v>
      </c>
    </row>
    <row r="40" spans="1:16" ht="14.25" customHeight="1">
      <c r="A40" s="2" t="s">
        <v>484</v>
      </c>
      <c r="B40" s="2" t="s">
        <v>462</v>
      </c>
      <c r="C40" s="2" t="s">
        <v>499</v>
      </c>
      <c r="D40" s="2" t="s">
        <v>469</v>
      </c>
      <c r="E40" s="2" t="s">
        <v>436</v>
      </c>
      <c r="F40" s="34">
        <v>134441602</v>
      </c>
      <c r="G40" s="2" t="s">
        <v>447</v>
      </c>
      <c r="H40" s="2">
        <v>903</v>
      </c>
      <c r="I40" s="35">
        <v>421.89</v>
      </c>
      <c r="J40" s="35">
        <v>364.69</v>
      </c>
      <c r="M40" s="11">
        <v>152819240</v>
      </c>
      <c r="N40" s="11" t="str">
        <f t="shared" si="0"/>
        <v>Continental Ltda</v>
      </c>
      <c r="O40" s="11" t="str">
        <f t="shared" si="1"/>
        <v>Cuidado personal</v>
      </c>
      <c r="P40" s="11">
        <f t="shared" si="2"/>
        <v>2637</v>
      </c>
    </row>
    <row r="41" spans="1:16" ht="14.25" customHeight="1">
      <c r="A41" s="2" t="s">
        <v>472</v>
      </c>
      <c r="B41" s="2" t="s">
        <v>462</v>
      </c>
      <c r="C41" s="2" t="s">
        <v>479</v>
      </c>
      <c r="D41" s="2" t="s">
        <v>450</v>
      </c>
      <c r="E41" s="2" t="s">
        <v>436</v>
      </c>
      <c r="F41" s="34">
        <v>134709823</v>
      </c>
      <c r="G41" s="2" t="s">
        <v>437</v>
      </c>
      <c r="H41" s="2">
        <v>7033</v>
      </c>
      <c r="I41" s="35">
        <v>205.7</v>
      </c>
      <c r="J41" s="35">
        <v>117.11</v>
      </c>
      <c r="M41" s="11">
        <v>152920091</v>
      </c>
      <c r="N41" s="11" t="str">
        <f t="shared" si="0"/>
        <v>Grupo AG inc</v>
      </c>
      <c r="O41" s="11" t="str">
        <f t="shared" si="1"/>
        <v>Material de oficina</v>
      </c>
      <c r="P41" s="11">
        <f t="shared" si="2"/>
        <v>3794</v>
      </c>
    </row>
    <row r="42" spans="1:16" ht="14.25" customHeight="1">
      <c r="A42" s="2" t="s">
        <v>472</v>
      </c>
      <c r="B42" s="2" t="s">
        <v>462</v>
      </c>
      <c r="C42" s="2" t="s">
        <v>500</v>
      </c>
      <c r="D42" s="2" t="s">
        <v>475</v>
      </c>
      <c r="E42" s="2" t="s">
        <v>436</v>
      </c>
      <c r="F42" s="34">
        <v>135033404</v>
      </c>
      <c r="G42" s="2" t="s">
        <v>443</v>
      </c>
      <c r="H42" s="2">
        <v>3705</v>
      </c>
      <c r="I42" s="35">
        <v>81.73</v>
      </c>
      <c r="J42" s="35">
        <v>56.67</v>
      </c>
      <c r="M42" s="11">
        <v>153419196</v>
      </c>
      <c r="N42" s="11" t="str">
        <f t="shared" si="0"/>
        <v>Austin inc</v>
      </c>
      <c r="O42" s="11" t="str">
        <f t="shared" si="1"/>
        <v>Snacks</v>
      </c>
      <c r="P42" s="11">
        <f t="shared" si="2"/>
        <v>3435</v>
      </c>
    </row>
    <row r="43" spans="1:16" ht="14.25" customHeight="1">
      <c r="A43" s="2" t="s">
        <v>472</v>
      </c>
      <c r="B43" s="2" t="s">
        <v>433</v>
      </c>
      <c r="C43" s="2" t="s">
        <v>501</v>
      </c>
      <c r="D43" s="2" t="s">
        <v>475</v>
      </c>
      <c r="E43" s="2" t="s">
        <v>442</v>
      </c>
      <c r="F43" s="34">
        <v>136167657</v>
      </c>
      <c r="G43" s="2" t="s">
        <v>447</v>
      </c>
      <c r="H43" s="2">
        <v>8579</v>
      </c>
      <c r="I43" s="35">
        <v>81.73</v>
      </c>
      <c r="J43" s="35">
        <v>56.67</v>
      </c>
      <c r="M43" s="11">
        <v>153562963</v>
      </c>
      <c r="N43" s="11" t="str">
        <f t="shared" si="0"/>
        <v>G&amp;G inc</v>
      </c>
      <c r="O43" s="11" t="str">
        <f t="shared" si="1"/>
        <v>Cosméticos</v>
      </c>
      <c r="P43" s="11">
        <f t="shared" si="2"/>
        <v>9428</v>
      </c>
    </row>
    <row r="44" spans="1:16" ht="14.25" customHeight="1">
      <c r="A44" s="2" t="s">
        <v>482</v>
      </c>
      <c r="B44" s="2" t="s">
        <v>502</v>
      </c>
      <c r="C44" s="2" t="s">
        <v>503</v>
      </c>
      <c r="D44" s="2" t="s">
        <v>469</v>
      </c>
      <c r="E44" s="2" t="s">
        <v>442</v>
      </c>
      <c r="F44" s="34">
        <v>136828553</v>
      </c>
      <c r="G44" s="2" t="s">
        <v>460</v>
      </c>
      <c r="H44" s="2">
        <v>2304</v>
      </c>
      <c r="I44" s="35">
        <v>421.89</v>
      </c>
      <c r="J44" s="35">
        <v>364.69</v>
      </c>
      <c r="M44" s="11">
        <v>556580960</v>
      </c>
      <c r="N44" s="11" t="str">
        <f t="shared" si="0"/>
        <v>Comercializadora XY SAS</v>
      </c>
      <c r="O44" s="11" t="str">
        <f t="shared" si="1"/>
        <v>Cuidado personal</v>
      </c>
      <c r="P44" s="11">
        <f t="shared" si="2"/>
        <v>5771</v>
      </c>
    </row>
    <row r="45" spans="1:16" ht="14.25" customHeight="1">
      <c r="A45" s="2" t="s">
        <v>472</v>
      </c>
      <c r="B45" s="2" t="s">
        <v>452</v>
      </c>
      <c r="C45" s="2" t="s">
        <v>504</v>
      </c>
      <c r="D45" s="2" t="s">
        <v>480</v>
      </c>
      <c r="E45" s="2" t="s">
        <v>442</v>
      </c>
      <c r="F45" s="34">
        <v>137319076</v>
      </c>
      <c r="G45" s="2" t="s">
        <v>443</v>
      </c>
      <c r="H45" s="2">
        <v>253</v>
      </c>
      <c r="I45" s="35">
        <v>651.21</v>
      </c>
      <c r="J45" s="35">
        <v>524.96</v>
      </c>
      <c r="M45" s="11">
        <v>563694608</v>
      </c>
      <c r="N45" s="11" t="str">
        <f t="shared" si="0"/>
        <v>Comercializadora XY SAS</v>
      </c>
      <c r="O45" s="11" t="str">
        <f t="shared" si="1"/>
        <v>Alimento infantil</v>
      </c>
      <c r="P45" s="11">
        <f t="shared" si="2"/>
        <v>8743</v>
      </c>
    </row>
    <row r="46" spans="1:16" ht="14.25" customHeight="1">
      <c r="A46" s="2" t="s">
        <v>448</v>
      </c>
      <c r="B46" s="2" t="s">
        <v>433</v>
      </c>
      <c r="C46" s="2" t="s">
        <v>505</v>
      </c>
      <c r="D46" s="2" t="s">
        <v>441</v>
      </c>
      <c r="E46" s="2" t="s">
        <v>436</v>
      </c>
      <c r="F46" s="34">
        <v>138231027</v>
      </c>
      <c r="G46" s="2" t="s">
        <v>437</v>
      </c>
      <c r="H46" s="2">
        <v>7277</v>
      </c>
      <c r="I46" s="35">
        <v>9.33</v>
      </c>
      <c r="J46" s="35">
        <v>6.92</v>
      </c>
      <c r="M46" s="11">
        <v>155918586</v>
      </c>
      <c r="N46" s="11" t="str">
        <f t="shared" si="0"/>
        <v>Punto y fama Ltda</v>
      </c>
      <c r="O46" s="11" t="str">
        <f t="shared" si="1"/>
        <v>Verduras</v>
      </c>
      <c r="P46" s="11">
        <f t="shared" si="2"/>
        <v>8998</v>
      </c>
    </row>
    <row r="47" spans="1:16" ht="14.25" customHeight="1">
      <c r="A47" s="2" t="s">
        <v>472</v>
      </c>
      <c r="B47" s="2" t="s">
        <v>433</v>
      </c>
      <c r="C47" s="2" t="s">
        <v>492</v>
      </c>
      <c r="D47" s="2" t="s">
        <v>480</v>
      </c>
      <c r="E47" s="2" t="s">
        <v>436</v>
      </c>
      <c r="F47" s="34">
        <v>138554179</v>
      </c>
      <c r="G47" s="2" t="s">
        <v>437</v>
      </c>
      <c r="H47" s="2">
        <v>624</v>
      </c>
      <c r="I47" s="35">
        <v>651.21</v>
      </c>
      <c r="J47" s="35">
        <v>524.96</v>
      </c>
      <c r="M47" s="11">
        <v>583842074</v>
      </c>
      <c r="N47" s="11" t="str">
        <f t="shared" si="0"/>
        <v>Comercializadora XY SAS</v>
      </c>
      <c r="O47" s="11" t="str">
        <f t="shared" si="1"/>
        <v>Doméstico</v>
      </c>
      <c r="P47" s="11">
        <f t="shared" si="2"/>
        <v>8628</v>
      </c>
    </row>
    <row r="48" spans="1:16" ht="14.25" customHeight="1">
      <c r="A48" s="2" t="s">
        <v>444</v>
      </c>
      <c r="B48" s="2" t="s">
        <v>433</v>
      </c>
      <c r="C48" s="2" t="s">
        <v>506</v>
      </c>
      <c r="D48" s="2" t="s">
        <v>450</v>
      </c>
      <c r="E48" s="2" t="s">
        <v>436</v>
      </c>
      <c r="F48" s="34">
        <v>328184640</v>
      </c>
      <c r="G48" s="2" t="s">
        <v>447</v>
      </c>
      <c r="H48" s="2">
        <v>3359</v>
      </c>
      <c r="I48" s="35">
        <v>205.7</v>
      </c>
      <c r="J48" s="35">
        <v>117.11</v>
      </c>
      <c r="M48" s="11">
        <v>160264194</v>
      </c>
      <c r="N48" s="11" t="str">
        <f t="shared" si="0"/>
        <v>HHS inc</v>
      </c>
      <c r="O48" s="11" t="str">
        <f t="shared" si="1"/>
        <v>Bebida</v>
      </c>
      <c r="P48" s="11">
        <f t="shared" si="2"/>
        <v>2024</v>
      </c>
    </row>
    <row r="49" spans="1:16" ht="14.25" customHeight="1">
      <c r="A49" s="2" t="s">
        <v>458</v>
      </c>
      <c r="B49" s="2" t="s">
        <v>439</v>
      </c>
      <c r="C49" s="2" t="s">
        <v>507</v>
      </c>
      <c r="D49" s="2" t="s">
        <v>435</v>
      </c>
      <c r="E49" s="2" t="s">
        <v>436</v>
      </c>
      <c r="F49" s="34">
        <v>141176307</v>
      </c>
      <c r="G49" s="2" t="s">
        <v>460</v>
      </c>
      <c r="H49" s="2">
        <v>6676</v>
      </c>
      <c r="I49" s="35">
        <v>255.28</v>
      </c>
      <c r="J49" s="35">
        <v>159.41999999999999</v>
      </c>
      <c r="M49" s="11">
        <v>162085092</v>
      </c>
      <c r="N49" s="11" t="str">
        <f t="shared" si="0"/>
        <v>Los montes SAS</v>
      </c>
      <c r="O49" s="11" t="str">
        <f t="shared" si="1"/>
        <v>Ropa</v>
      </c>
      <c r="P49" s="11">
        <f t="shared" si="2"/>
        <v>3619</v>
      </c>
    </row>
    <row r="50" spans="1:16" ht="14.25" customHeight="1">
      <c r="A50" s="2" t="s">
        <v>444</v>
      </c>
      <c r="B50" s="2" t="s">
        <v>433</v>
      </c>
      <c r="C50" s="2" t="s">
        <v>508</v>
      </c>
      <c r="D50" s="2" t="s">
        <v>464</v>
      </c>
      <c r="E50" s="2" t="s">
        <v>442</v>
      </c>
      <c r="F50" s="34">
        <v>332419955</v>
      </c>
      <c r="G50" s="2" t="s">
        <v>443</v>
      </c>
      <c r="H50" s="2">
        <v>2018</v>
      </c>
      <c r="I50" s="35">
        <v>154.06</v>
      </c>
      <c r="J50" s="35">
        <v>90.93</v>
      </c>
      <c r="M50" s="11">
        <v>596766889</v>
      </c>
      <c r="N50" s="11" t="str">
        <f t="shared" si="0"/>
        <v>Comercializadora XY SAS</v>
      </c>
      <c r="O50" s="11" t="str">
        <f t="shared" si="1"/>
        <v>Cereales</v>
      </c>
      <c r="P50" s="11">
        <f t="shared" si="2"/>
        <v>7293</v>
      </c>
    </row>
    <row r="51" spans="1:16" ht="14.25" customHeight="1">
      <c r="A51" s="2" t="s">
        <v>472</v>
      </c>
      <c r="B51" s="2" t="s">
        <v>433</v>
      </c>
      <c r="C51" s="2" t="s">
        <v>466</v>
      </c>
      <c r="D51" s="2" t="s">
        <v>450</v>
      </c>
      <c r="E51" s="2" t="s">
        <v>442</v>
      </c>
      <c r="F51" s="34">
        <v>141818320</v>
      </c>
      <c r="G51" s="2" t="s">
        <v>447</v>
      </c>
      <c r="H51" s="2">
        <v>5567</v>
      </c>
      <c r="I51" s="35">
        <v>205.7</v>
      </c>
      <c r="J51" s="35">
        <v>117.11</v>
      </c>
      <c r="M51" s="11">
        <v>162745130</v>
      </c>
      <c r="N51" s="11" t="str">
        <f t="shared" si="0"/>
        <v>Los montes SAS</v>
      </c>
      <c r="O51" s="11" t="str">
        <f t="shared" si="1"/>
        <v>Cosméticos</v>
      </c>
      <c r="P51" s="11">
        <f t="shared" si="2"/>
        <v>9628</v>
      </c>
    </row>
    <row r="52" spans="1:16" ht="14.25" customHeight="1">
      <c r="A52" s="2" t="s">
        <v>465</v>
      </c>
      <c r="B52" s="2" t="s">
        <v>433</v>
      </c>
      <c r="C52" s="2" t="s">
        <v>492</v>
      </c>
      <c r="D52" s="2" t="s">
        <v>435</v>
      </c>
      <c r="E52" s="2" t="s">
        <v>436</v>
      </c>
      <c r="F52" s="34">
        <v>142273652</v>
      </c>
      <c r="G52" s="2" t="s">
        <v>443</v>
      </c>
      <c r="H52" s="2">
        <v>1999</v>
      </c>
      <c r="I52" s="35">
        <v>255.28</v>
      </c>
      <c r="J52" s="35">
        <v>159.41999999999999</v>
      </c>
    </row>
    <row r="53" spans="1:16" ht="14.25" customHeight="1">
      <c r="A53" s="2" t="s">
        <v>484</v>
      </c>
      <c r="B53" s="2" t="s">
        <v>433</v>
      </c>
      <c r="C53" s="2" t="s">
        <v>492</v>
      </c>
      <c r="D53" s="2" t="s">
        <v>435</v>
      </c>
      <c r="E53" s="2" t="s">
        <v>436</v>
      </c>
      <c r="F53" s="34">
        <v>144708669</v>
      </c>
      <c r="G53" s="2" t="s">
        <v>437</v>
      </c>
      <c r="H53" s="2">
        <v>5884</v>
      </c>
      <c r="I53" s="35">
        <v>255.28</v>
      </c>
      <c r="J53" s="35">
        <v>159.41999999999999</v>
      </c>
    </row>
    <row r="54" spans="1:16" ht="14.25" customHeight="1">
      <c r="A54" s="2" t="s">
        <v>472</v>
      </c>
      <c r="B54" s="2" t="s">
        <v>439</v>
      </c>
      <c r="C54" s="2" t="s">
        <v>509</v>
      </c>
      <c r="D54" s="2" t="s">
        <v>435</v>
      </c>
      <c r="E54" s="2" t="s">
        <v>436</v>
      </c>
      <c r="F54" s="34">
        <v>145443809</v>
      </c>
      <c r="G54" s="2" t="s">
        <v>443</v>
      </c>
      <c r="H54" s="2">
        <v>3506</v>
      </c>
      <c r="I54" s="35">
        <v>255.28</v>
      </c>
      <c r="J54" s="35">
        <v>159.41999999999999</v>
      </c>
    </row>
    <row r="55" spans="1:16" ht="14.25" customHeight="1">
      <c r="A55" s="2" t="s">
        <v>465</v>
      </c>
      <c r="B55" s="2" t="s">
        <v>433</v>
      </c>
      <c r="C55" s="2" t="s">
        <v>510</v>
      </c>
      <c r="D55" s="2" t="s">
        <v>441</v>
      </c>
      <c r="E55" s="2" t="s">
        <v>436</v>
      </c>
      <c r="F55" s="34">
        <v>145683276</v>
      </c>
      <c r="G55" s="2" t="s">
        <v>437</v>
      </c>
      <c r="H55" s="2">
        <v>3737</v>
      </c>
      <c r="I55" s="35">
        <v>9.33</v>
      </c>
      <c r="J55" s="35">
        <v>6.92</v>
      </c>
    </row>
    <row r="56" spans="1:16" ht="14.25" customHeight="1">
      <c r="A56" s="2" t="s">
        <v>444</v>
      </c>
      <c r="B56" s="2" t="s">
        <v>433</v>
      </c>
      <c r="C56" s="2" t="s">
        <v>511</v>
      </c>
      <c r="D56" s="2" t="s">
        <v>450</v>
      </c>
      <c r="E56" s="2" t="s">
        <v>442</v>
      </c>
      <c r="F56" s="34">
        <v>422283828</v>
      </c>
      <c r="G56" s="2" t="s">
        <v>437</v>
      </c>
      <c r="H56" s="2">
        <v>7893</v>
      </c>
      <c r="I56" s="35">
        <v>205.7</v>
      </c>
      <c r="J56" s="35">
        <v>117.11</v>
      </c>
    </row>
    <row r="57" spans="1:16" ht="14.25" customHeight="1">
      <c r="A57" s="2" t="s">
        <v>465</v>
      </c>
      <c r="B57" s="2" t="s">
        <v>433</v>
      </c>
      <c r="C57" s="2" t="s">
        <v>512</v>
      </c>
      <c r="D57" s="2" t="s">
        <v>475</v>
      </c>
      <c r="E57" s="2" t="s">
        <v>436</v>
      </c>
      <c r="F57" s="34">
        <v>147449672</v>
      </c>
      <c r="G57" s="2" t="s">
        <v>437</v>
      </c>
      <c r="H57" s="2">
        <v>5899</v>
      </c>
      <c r="I57" s="35">
        <v>81.73</v>
      </c>
      <c r="J57" s="35">
        <v>56.67</v>
      </c>
    </row>
    <row r="58" spans="1:16" ht="14.25" customHeight="1">
      <c r="A58" s="2" t="s">
        <v>465</v>
      </c>
      <c r="B58" s="2" t="s">
        <v>433</v>
      </c>
      <c r="C58" s="2" t="s">
        <v>513</v>
      </c>
      <c r="D58" s="2" t="s">
        <v>456</v>
      </c>
      <c r="E58" s="2" t="s">
        <v>436</v>
      </c>
      <c r="F58" s="34">
        <v>148330724</v>
      </c>
      <c r="G58" s="2" t="s">
        <v>447</v>
      </c>
      <c r="H58" s="2">
        <v>7198</v>
      </c>
      <c r="I58" s="35">
        <v>109.28</v>
      </c>
      <c r="J58" s="35">
        <v>35.840000000000003</v>
      </c>
    </row>
    <row r="59" spans="1:16" ht="14.25" customHeight="1">
      <c r="A59" s="2" t="s">
        <v>448</v>
      </c>
      <c r="B59" s="2" t="s">
        <v>462</v>
      </c>
      <c r="C59" s="2" t="s">
        <v>514</v>
      </c>
      <c r="D59" s="2" t="s">
        <v>464</v>
      </c>
      <c r="E59" s="2" t="s">
        <v>436</v>
      </c>
      <c r="F59" s="34">
        <v>148510110</v>
      </c>
      <c r="G59" s="2" t="s">
        <v>447</v>
      </c>
      <c r="H59" s="2">
        <v>8719</v>
      </c>
      <c r="I59" s="35">
        <v>154.06</v>
      </c>
      <c r="J59" s="35">
        <v>90.93</v>
      </c>
    </row>
    <row r="60" spans="1:16" ht="14.25" customHeight="1">
      <c r="A60" s="2" t="s">
        <v>484</v>
      </c>
      <c r="B60" s="2" t="s">
        <v>452</v>
      </c>
      <c r="C60" s="2" t="s">
        <v>495</v>
      </c>
      <c r="D60" s="2" t="s">
        <v>464</v>
      </c>
      <c r="E60" s="2" t="s">
        <v>436</v>
      </c>
      <c r="F60" s="34">
        <v>149069297</v>
      </c>
      <c r="G60" s="2" t="s">
        <v>443</v>
      </c>
      <c r="H60" s="2">
        <v>1651</v>
      </c>
      <c r="I60" s="35">
        <v>154.06</v>
      </c>
      <c r="J60" s="35">
        <v>90.93</v>
      </c>
    </row>
    <row r="61" spans="1:16" ht="14.25" customHeight="1">
      <c r="A61" s="2" t="s">
        <v>465</v>
      </c>
      <c r="B61" s="2" t="s">
        <v>462</v>
      </c>
      <c r="C61" s="2" t="s">
        <v>515</v>
      </c>
      <c r="D61" s="2" t="s">
        <v>494</v>
      </c>
      <c r="E61" s="2" t="s">
        <v>442</v>
      </c>
      <c r="F61" s="34">
        <v>149803578</v>
      </c>
      <c r="G61" s="2" t="s">
        <v>447</v>
      </c>
      <c r="H61" s="2">
        <v>1047</v>
      </c>
      <c r="I61" s="35">
        <v>47.45</v>
      </c>
      <c r="J61" s="35">
        <v>31.79</v>
      </c>
    </row>
    <row r="62" spans="1:16" ht="14.25" customHeight="1">
      <c r="A62" s="2" t="s">
        <v>444</v>
      </c>
      <c r="B62" s="2" t="s">
        <v>433</v>
      </c>
      <c r="C62" s="2" t="s">
        <v>516</v>
      </c>
      <c r="D62" s="2" t="s">
        <v>446</v>
      </c>
      <c r="E62" s="2" t="s">
        <v>436</v>
      </c>
      <c r="F62" s="34">
        <v>422456347</v>
      </c>
      <c r="G62" s="2" t="s">
        <v>443</v>
      </c>
      <c r="H62" s="2">
        <v>4923</v>
      </c>
      <c r="I62" s="35">
        <v>437.2</v>
      </c>
      <c r="J62" s="35">
        <v>263.33</v>
      </c>
    </row>
    <row r="63" spans="1:16" ht="14.25" customHeight="1">
      <c r="A63" s="2" t="s">
        <v>484</v>
      </c>
      <c r="B63" s="2" t="s">
        <v>462</v>
      </c>
      <c r="C63" s="2" t="s">
        <v>517</v>
      </c>
      <c r="D63" s="2" t="s">
        <v>469</v>
      </c>
      <c r="E63" s="2" t="s">
        <v>442</v>
      </c>
      <c r="F63" s="34">
        <v>150160205</v>
      </c>
      <c r="G63" s="2" t="s">
        <v>437</v>
      </c>
      <c r="H63" s="2">
        <v>664</v>
      </c>
      <c r="I63" s="35">
        <v>421.89</v>
      </c>
      <c r="J63" s="35">
        <v>364.69</v>
      </c>
    </row>
    <row r="64" spans="1:16" ht="14.25" customHeight="1">
      <c r="A64" s="2" t="s">
        <v>451</v>
      </c>
      <c r="B64" s="2" t="s">
        <v>433</v>
      </c>
      <c r="C64" s="2" t="s">
        <v>518</v>
      </c>
      <c r="D64" s="2" t="s">
        <v>441</v>
      </c>
      <c r="E64" s="2" t="s">
        <v>442</v>
      </c>
      <c r="F64" s="34">
        <v>150743424</v>
      </c>
      <c r="G64" s="2" t="s">
        <v>443</v>
      </c>
      <c r="H64" s="2">
        <v>4107</v>
      </c>
      <c r="I64" s="35">
        <v>9.33</v>
      </c>
      <c r="J64" s="35">
        <v>6.92</v>
      </c>
    </row>
    <row r="65" spans="1:10" ht="14.25" customHeight="1">
      <c r="A65" s="2" t="s">
        <v>432</v>
      </c>
      <c r="B65" s="2" t="s">
        <v>467</v>
      </c>
      <c r="C65" s="2" t="s">
        <v>519</v>
      </c>
      <c r="D65" s="2" t="s">
        <v>469</v>
      </c>
      <c r="E65" s="2" t="s">
        <v>442</v>
      </c>
      <c r="F65" s="34">
        <v>151334369</v>
      </c>
      <c r="G65" s="2" t="s">
        <v>460</v>
      </c>
      <c r="H65" s="2">
        <v>4773</v>
      </c>
      <c r="I65" s="35">
        <v>421.89</v>
      </c>
      <c r="J65" s="35">
        <v>364.69</v>
      </c>
    </row>
    <row r="66" spans="1:10" ht="14.25" customHeight="1">
      <c r="A66" s="2" t="s">
        <v>484</v>
      </c>
      <c r="B66" s="2" t="s">
        <v>433</v>
      </c>
      <c r="C66" s="2" t="s">
        <v>520</v>
      </c>
      <c r="D66" s="2" t="s">
        <v>454</v>
      </c>
      <c r="E66" s="2" t="s">
        <v>436</v>
      </c>
      <c r="F66" s="34">
        <v>152462613</v>
      </c>
      <c r="G66" s="2" t="s">
        <v>443</v>
      </c>
      <c r="H66" s="2">
        <v>4796</v>
      </c>
      <c r="I66" s="35">
        <v>152.58000000000001</v>
      </c>
      <c r="J66" s="35">
        <v>97.44</v>
      </c>
    </row>
    <row r="67" spans="1:10" ht="14.25" customHeight="1">
      <c r="A67" s="2" t="s">
        <v>451</v>
      </c>
      <c r="B67" s="2" t="s">
        <v>433</v>
      </c>
      <c r="C67" s="2" t="s">
        <v>466</v>
      </c>
      <c r="D67" s="2" t="s">
        <v>446</v>
      </c>
      <c r="E67" s="2" t="s">
        <v>442</v>
      </c>
      <c r="F67" s="34">
        <v>152694785</v>
      </c>
      <c r="G67" s="2" t="s">
        <v>447</v>
      </c>
      <c r="H67" s="2">
        <v>8319</v>
      </c>
      <c r="I67" s="35">
        <v>437.2</v>
      </c>
      <c r="J67" s="35">
        <v>263.33</v>
      </c>
    </row>
    <row r="68" spans="1:10" ht="14.25" customHeight="1">
      <c r="A68" s="2" t="s">
        <v>472</v>
      </c>
      <c r="B68" s="2" t="s">
        <v>439</v>
      </c>
      <c r="C68" s="2" t="s">
        <v>521</v>
      </c>
      <c r="D68" s="2" t="s">
        <v>475</v>
      </c>
      <c r="E68" s="2" t="s">
        <v>436</v>
      </c>
      <c r="F68" s="34">
        <v>152819240</v>
      </c>
      <c r="G68" s="2" t="s">
        <v>460</v>
      </c>
      <c r="H68" s="2">
        <v>2637</v>
      </c>
      <c r="I68" s="35">
        <v>81.73</v>
      </c>
      <c r="J68" s="35">
        <v>56.67</v>
      </c>
    </row>
    <row r="69" spans="1:10" ht="14.25" customHeight="1">
      <c r="A69" s="2" t="s">
        <v>432</v>
      </c>
      <c r="B69" s="2" t="s">
        <v>433</v>
      </c>
      <c r="C69" s="2" t="s">
        <v>522</v>
      </c>
      <c r="D69" s="2" t="s">
        <v>480</v>
      </c>
      <c r="E69" s="2" t="s">
        <v>436</v>
      </c>
      <c r="F69" s="34">
        <v>152920091</v>
      </c>
      <c r="G69" s="2" t="s">
        <v>447</v>
      </c>
      <c r="H69" s="2">
        <v>3794</v>
      </c>
      <c r="I69" s="35">
        <v>651.21</v>
      </c>
      <c r="J69" s="35">
        <v>524.96</v>
      </c>
    </row>
    <row r="70" spans="1:10" ht="14.25" customHeight="1">
      <c r="A70" s="2" t="s">
        <v>451</v>
      </c>
      <c r="B70" s="2" t="s">
        <v>433</v>
      </c>
      <c r="C70" s="2" t="s">
        <v>523</v>
      </c>
      <c r="D70" s="2" t="s">
        <v>454</v>
      </c>
      <c r="E70" s="2" t="s">
        <v>436</v>
      </c>
      <c r="F70" s="34">
        <v>153419196</v>
      </c>
      <c r="G70" s="2" t="s">
        <v>447</v>
      </c>
      <c r="H70" s="2">
        <v>3435</v>
      </c>
      <c r="I70" s="35">
        <v>152.58000000000001</v>
      </c>
      <c r="J70" s="35">
        <v>97.44</v>
      </c>
    </row>
    <row r="71" spans="1:10" ht="14.25" customHeight="1">
      <c r="A71" s="2" t="s">
        <v>484</v>
      </c>
      <c r="B71" s="2" t="s">
        <v>462</v>
      </c>
      <c r="C71" s="2" t="s">
        <v>478</v>
      </c>
      <c r="D71" s="2" t="s">
        <v>446</v>
      </c>
      <c r="E71" s="2" t="s">
        <v>436</v>
      </c>
      <c r="F71" s="34">
        <v>153562963</v>
      </c>
      <c r="G71" s="2" t="s">
        <v>443</v>
      </c>
      <c r="H71" s="2">
        <v>9428</v>
      </c>
      <c r="I71" s="35">
        <v>437.2</v>
      </c>
      <c r="J71" s="35">
        <v>263.33</v>
      </c>
    </row>
    <row r="72" spans="1:10" ht="14.25" customHeight="1">
      <c r="A72" s="2" t="s">
        <v>444</v>
      </c>
      <c r="B72" s="2" t="s">
        <v>433</v>
      </c>
      <c r="C72" s="2" t="s">
        <v>524</v>
      </c>
      <c r="D72" s="2" t="s">
        <v>475</v>
      </c>
      <c r="E72" s="2" t="s">
        <v>436</v>
      </c>
      <c r="F72" s="34">
        <v>556580960</v>
      </c>
      <c r="G72" s="2" t="s">
        <v>447</v>
      </c>
      <c r="H72" s="2">
        <v>5771</v>
      </c>
      <c r="I72" s="35">
        <v>81.73</v>
      </c>
      <c r="J72" s="35">
        <v>56.67</v>
      </c>
    </row>
    <row r="73" spans="1:10" ht="14.25" customHeight="1">
      <c r="A73" s="2" t="s">
        <v>444</v>
      </c>
      <c r="B73" s="2" t="s">
        <v>433</v>
      </c>
      <c r="C73" s="2" t="s">
        <v>525</v>
      </c>
      <c r="D73" s="2" t="s">
        <v>435</v>
      </c>
      <c r="E73" s="2" t="s">
        <v>436</v>
      </c>
      <c r="F73" s="34">
        <v>563694608</v>
      </c>
      <c r="G73" s="2" t="s">
        <v>443</v>
      </c>
      <c r="H73" s="2">
        <v>8743</v>
      </c>
      <c r="I73" s="35">
        <v>255.28</v>
      </c>
      <c r="J73" s="35">
        <v>159.41999999999999</v>
      </c>
    </row>
    <row r="74" spans="1:10" ht="14.25" customHeight="1">
      <c r="A74" s="2" t="s">
        <v>438</v>
      </c>
      <c r="B74" s="2" t="s">
        <v>433</v>
      </c>
      <c r="C74" s="2" t="s">
        <v>487</v>
      </c>
      <c r="D74" s="2" t="s">
        <v>464</v>
      </c>
      <c r="E74" s="2" t="s">
        <v>436</v>
      </c>
      <c r="F74" s="34">
        <v>155918586</v>
      </c>
      <c r="G74" s="2" t="s">
        <v>443</v>
      </c>
      <c r="H74" s="2">
        <v>8998</v>
      </c>
      <c r="I74" s="35">
        <v>154.06</v>
      </c>
      <c r="J74" s="35">
        <v>90.93</v>
      </c>
    </row>
    <row r="75" spans="1:10" ht="14.25" customHeight="1">
      <c r="A75" s="2" t="s">
        <v>444</v>
      </c>
      <c r="B75" s="2" t="s">
        <v>433</v>
      </c>
      <c r="C75" s="2" t="s">
        <v>526</v>
      </c>
      <c r="D75" s="2" t="s">
        <v>477</v>
      </c>
      <c r="E75" s="2" t="s">
        <v>436</v>
      </c>
      <c r="F75" s="34">
        <v>583842074</v>
      </c>
      <c r="G75" s="2" t="s">
        <v>447</v>
      </c>
      <c r="H75" s="2">
        <v>8628</v>
      </c>
      <c r="I75" s="35">
        <v>668.27</v>
      </c>
      <c r="J75" s="35">
        <v>502.54</v>
      </c>
    </row>
    <row r="76" spans="1:10" ht="14.25" customHeight="1">
      <c r="A76" s="2" t="s">
        <v>458</v>
      </c>
      <c r="B76" s="2" t="s">
        <v>439</v>
      </c>
      <c r="C76" s="2" t="s">
        <v>527</v>
      </c>
      <c r="D76" s="2" t="s">
        <v>494</v>
      </c>
      <c r="E76" s="2" t="s">
        <v>436</v>
      </c>
      <c r="F76" s="34">
        <v>160264194</v>
      </c>
      <c r="G76" s="2" t="s">
        <v>447</v>
      </c>
      <c r="H76" s="2">
        <v>2024</v>
      </c>
      <c r="I76" s="35">
        <v>47.45</v>
      </c>
      <c r="J76" s="35">
        <v>31.79</v>
      </c>
    </row>
    <row r="77" spans="1:10" ht="14.25" customHeight="1">
      <c r="A77" s="2" t="s">
        <v>465</v>
      </c>
      <c r="B77" s="2" t="s">
        <v>433</v>
      </c>
      <c r="C77" s="2" t="s">
        <v>488</v>
      </c>
      <c r="D77" s="2" t="s">
        <v>456</v>
      </c>
      <c r="E77" s="2" t="s">
        <v>442</v>
      </c>
      <c r="F77" s="34">
        <v>162085092</v>
      </c>
      <c r="G77" s="2" t="s">
        <v>437</v>
      </c>
      <c r="H77" s="2">
        <v>3619</v>
      </c>
      <c r="I77" s="35">
        <v>109.28</v>
      </c>
      <c r="J77" s="35">
        <v>35.840000000000003</v>
      </c>
    </row>
    <row r="78" spans="1:10" ht="14.25" customHeight="1">
      <c r="A78" s="2" t="s">
        <v>444</v>
      </c>
      <c r="B78" s="2" t="s">
        <v>433</v>
      </c>
      <c r="C78" s="2" t="s">
        <v>528</v>
      </c>
      <c r="D78" s="2" t="s">
        <v>450</v>
      </c>
      <c r="E78" s="2" t="s">
        <v>442</v>
      </c>
      <c r="F78" s="34">
        <v>596766889</v>
      </c>
      <c r="G78" s="2" t="s">
        <v>447</v>
      </c>
      <c r="H78" s="2">
        <v>7293</v>
      </c>
      <c r="I78" s="35">
        <v>205.7</v>
      </c>
      <c r="J78" s="35">
        <v>117.11</v>
      </c>
    </row>
    <row r="79" spans="1:10" ht="14.25" customHeight="1">
      <c r="A79" s="2" t="s">
        <v>465</v>
      </c>
      <c r="B79" s="2" t="s">
        <v>433</v>
      </c>
      <c r="C79" s="2" t="s">
        <v>529</v>
      </c>
      <c r="D79" s="2" t="s">
        <v>446</v>
      </c>
      <c r="E79" s="2" t="s">
        <v>436</v>
      </c>
      <c r="F79" s="34">
        <v>162745130</v>
      </c>
      <c r="G79" s="2" t="s">
        <v>447</v>
      </c>
      <c r="H79" s="2">
        <v>9628</v>
      </c>
      <c r="I79" s="35">
        <v>437.2</v>
      </c>
      <c r="J79" s="35">
        <v>263.33</v>
      </c>
    </row>
    <row r="80" spans="1:10" ht="14.25" customHeight="1">
      <c r="A80" s="2" t="s">
        <v>432</v>
      </c>
      <c r="B80" s="2" t="s">
        <v>439</v>
      </c>
      <c r="C80" s="2" t="s">
        <v>530</v>
      </c>
      <c r="D80" s="2" t="s">
        <v>475</v>
      </c>
      <c r="E80" s="2" t="s">
        <v>436</v>
      </c>
      <c r="F80" s="34">
        <v>164705932</v>
      </c>
      <c r="G80" s="2" t="s">
        <v>437</v>
      </c>
      <c r="H80" s="2">
        <v>4144</v>
      </c>
      <c r="I80" s="35">
        <v>81.73</v>
      </c>
      <c r="J80" s="35">
        <v>56.67</v>
      </c>
    </row>
    <row r="81" spans="1:10" ht="14.25" customHeight="1">
      <c r="A81" s="2" t="s">
        <v>438</v>
      </c>
      <c r="B81" s="2" t="s">
        <v>462</v>
      </c>
      <c r="C81" s="2" t="s">
        <v>531</v>
      </c>
      <c r="D81" s="2" t="s">
        <v>454</v>
      </c>
      <c r="E81" s="2" t="s">
        <v>442</v>
      </c>
      <c r="F81" s="34">
        <v>166689908</v>
      </c>
      <c r="G81" s="2" t="s">
        <v>460</v>
      </c>
      <c r="H81" s="2">
        <v>4718</v>
      </c>
      <c r="I81" s="35">
        <v>152.58000000000001</v>
      </c>
      <c r="J81" s="35">
        <v>97.44</v>
      </c>
    </row>
    <row r="82" spans="1:10" ht="14.25" customHeight="1">
      <c r="A82" s="2" t="s">
        <v>465</v>
      </c>
      <c r="B82" s="2" t="s">
        <v>467</v>
      </c>
      <c r="C82" s="2" t="s">
        <v>532</v>
      </c>
      <c r="D82" s="2" t="s">
        <v>441</v>
      </c>
      <c r="E82" s="2" t="s">
        <v>442</v>
      </c>
      <c r="F82" s="34">
        <v>167170989</v>
      </c>
      <c r="G82" s="2" t="s">
        <v>437</v>
      </c>
      <c r="H82" s="2">
        <v>3869</v>
      </c>
      <c r="I82" s="35">
        <v>9.33</v>
      </c>
      <c r="J82" s="35">
        <v>6.92</v>
      </c>
    </row>
    <row r="83" spans="1:10" ht="14.25" customHeight="1">
      <c r="A83" s="2" t="s">
        <v>438</v>
      </c>
      <c r="B83" s="2" t="s">
        <v>433</v>
      </c>
      <c r="C83" s="2" t="s">
        <v>533</v>
      </c>
      <c r="D83" s="2" t="s">
        <v>469</v>
      </c>
      <c r="E83" s="2" t="s">
        <v>442</v>
      </c>
      <c r="F83" s="34">
        <v>167209184</v>
      </c>
      <c r="G83" s="2" t="s">
        <v>443</v>
      </c>
      <c r="H83" s="2">
        <v>3467</v>
      </c>
      <c r="I83" s="35">
        <v>421.89</v>
      </c>
      <c r="J83" s="35">
        <v>364.69</v>
      </c>
    </row>
    <row r="84" spans="1:10" ht="14.25" customHeight="1">
      <c r="A84" s="2" t="s">
        <v>484</v>
      </c>
      <c r="B84" s="2" t="s">
        <v>433</v>
      </c>
      <c r="C84" s="2" t="s">
        <v>523</v>
      </c>
      <c r="D84" s="2" t="s">
        <v>441</v>
      </c>
      <c r="E84" s="2" t="s">
        <v>436</v>
      </c>
      <c r="F84" s="34">
        <v>167247378</v>
      </c>
      <c r="G84" s="2" t="s">
        <v>443</v>
      </c>
      <c r="H84" s="2">
        <v>7502</v>
      </c>
      <c r="I84" s="35">
        <v>9.33</v>
      </c>
      <c r="J84" s="35">
        <v>6.92</v>
      </c>
    </row>
    <row r="85" spans="1:10" ht="14.25" customHeight="1">
      <c r="A85" s="2" t="s">
        <v>472</v>
      </c>
      <c r="B85" s="2" t="s">
        <v>462</v>
      </c>
      <c r="C85" s="2" t="s">
        <v>534</v>
      </c>
      <c r="D85" s="2" t="s">
        <v>441</v>
      </c>
      <c r="E85" s="2" t="s">
        <v>442</v>
      </c>
      <c r="F85" s="34">
        <v>167788970</v>
      </c>
      <c r="G85" s="2" t="s">
        <v>460</v>
      </c>
      <c r="H85" s="2">
        <v>1308</v>
      </c>
      <c r="I85" s="35">
        <v>9.33</v>
      </c>
      <c r="J85" s="35">
        <v>6.92</v>
      </c>
    </row>
    <row r="86" spans="1:10" ht="14.25" customHeight="1">
      <c r="A86" s="2" t="s">
        <v>432</v>
      </c>
      <c r="B86" s="2" t="s">
        <v>433</v>
      </c>
      <c r="C86" s="2" t="s">
        <v>535</v>
      </c>
      <c r="D86" s="2" t="s">
        <v>456</v>
      </c>
      <c r="E86" s="2" t="s">
        <v>442</v>
      </c>
      <c r="F86" s="34">
        <v>168098819</v>
      </c>
      <c r="G86" s="2" t="s">
        <v>447</v>
      </c>
      <c r="H86" s="2">
        <v>3024</v>
      </c>
      <c r="I86" s="35">
        <v>109.28</v>
      </c>
      <c r="J86" s="35">
        <v>35.840000000000003</v>
      </c>
    </row>
    <row r="87" spans="1:10" ht="14.25" customHeight="1">
      <c r="A87" s="2" t="s">
        <v>451</v>
      </c>
      <c r="B87" s="2" t="s">
        <v>462</v>
      </c>
      <c r="C87" s="2" t="s">
        <v>536</v>
      </c>
      <c r="D87" s="2" t="s">
        <v>464</v>
      </c>
      <c r="E87" s="2" t="s">
        <v>436</v>
      </c>
      <c r="F87" s="34">
        <v>169844615</v>
      </c>
      <c r="G87" s="2" t="s">
        <v>447</v>
      </c>
      <c r="H87" s="2">
        <v>5906</v>
      </c>
      <c r="I87" s="35">
        <v>154.06</v>
      </c>
      <c r="J87" s="35">
        <v>90.93</v>
      </c>
    </row>
    <row r="88" spans="1:10" ht="14.25" customHeight="1">
      <c r="A88" s="2" t="s">
        <v>472</v>
      </c>
      <c r="B88" s="2" t="s">
        <v>433</v>
      </c>
      <c r="C88" s="2" t="s">
        <v>493</v>
      </c>
      <c r="D88" s="2" t="s">
        <v>494</v>
      </c>
      <c r="E88" s="2" t="s">
        <v>436</v>
      </c>
      <c r="F88" s="34">
        <v>170842397</v>
      </c>
      <c r="G88" s="2" t="s">
        <v>443</v>
      </c>
      <c r="H88" s="2">
        <v>3411</v>
      </c>
      <c r="I88" s="35">
        <v>47.45</v>
      </c>
      <c r="J88" s="35">
        <v>31.79</v>
      </c>
    </row>
    <row r="89" spans="1:10" ht="14.25" customHeight="1">
      <c r="A89" s="2" t="s">
        <v>451</v>
      </c>
      <c r="B89" s="2" t="s">
        <v>433</v>
      </c>
      <c r="C89" s="2" t="s">
        <v>537</v>
      </c>
      <c r="D89" s="2" t="s">
        <v>464</v>
      </c>
      <c r="E89" s="2" t="s">
        <v>436</v>
      </c>
      <c r="F89" s="34">
        <v>172662436</v>
      </c>
      <c r="G89" s="2" t="s">
        <v>447</v>
      </c>
      <c r="H89" s="2">
        <v>6039</v>
      </c>
      <c r="I89" s="35">
        <v>154.06</v>
      </c>
      <c r="J89" s="35">
        <v>90.93</v>
      </c>
    </row>
    <row r="90" spans="1:10" ht="14.25" customHeight="1">
      <c r="A90" s="2" t="s">
        <v>484</v>
      </c>
      <c r="B90" s="2" t="s">
        <v>467</v>
      </c>
      <c r="C90" s="2" t="s">
        <v>538</v>
      </c>
      <c r="D90" s="2" t="s">
        <v>454</v>
      </c>
      <c r="E90" s="2" t="s">
        <v>442</v>
      </c>
      <c r="F90" s="34">
        <v>173900973</v>
      </c>
      <c r="G90" s="2" t="s">
        <v>447</v>
      </c>
      <c r="H90" s="2">
        <v>2486</v>
      </c>
      <c r="I90" s="35">
        <v>152.58000000000001</v>
      </c>
      <c r="J90" s="35">
        <v>97.44</v>
      </c>
    </row>
    <row r="91" spans="1:10" ht="14.25" customHeight="1">
      <c r="A91" s="2" t="s">
        <v>465</v>
      </c>
      <c r="B91" s="2" t="s">
        <v>452</v>
      </c>
      <c r="C91" s="2" t="s">
        <v>504</v>
      </c>
      <c r="D91" s="2" t="s">
        <v>446</v>
      </c>
      <c r="E91" s="2" t="s">
        <v>442</v>
      </c>
      <c r="F91" s="34">
        <v>175078141</v>
      </c>
      <c r="G91" s="2" t="s">
        <v>460</v>
      </c>
      <c r="H91" s="2">
        <v>1451</v>
      </c>
      <c r="I91" s="35">
        <v>437.2</v>
      </c>
      <c r="J91" s="35">
        <v>263.33</v>
      </c>
    </row>
    <row r="92" spans="1:10" ht="14.25" customHeight="1">
      <c r="A92" s="2" t="s">
        <v>458</v>
      </c>
      <c r="B92" s="2" t="s">
        <v>467</v>
      </c>
      <c r="C92" s="2" t="s">
        <v>476</v>
      </c>
      <c r="D92" s="2" t="s">
        <v>480</v>
      </c>
      <c r="E92" s="2" t="s">
        <v>442</v>
      </c>
      <c r="F92" s="34">
        <v>175304305</v>
      </c>
      <c r="G92" s="2" t="s">
        <v>437</v>
      </c>
      <c r="H92" s="2">
        <v>6610</v>
      </c>
      <c r="I92" s="35">
        <v>651.21</v>
      </c>
      <c r="J92" s="35">
        <v>524.96</v>
      </c>
    </row>
    <row r="93" spans="1:10" ht="14.25" customHeight="1">
      <c r="A93" s="2" t="s">
        <v>484</v>
      </c>
      <c r="B93" s="2" t="s">
        <v>439</v>
      </c>
      <c r="C93" s="2" t="s">
        <v>521</v>
      </c>
      <c r="D93" s="2" t="s">
        <v>435</v>
      </c>
      <c r="E93" s="2" t="s">
        <v>436</v>
      </c>
      <c r="F93" s="34">
        <v>175974214</v>
      </c>
      <c r="G93" s="2" t="s">
        <v>460</v>
      </c>
      <c r="H93" s="2">
        <v>9768</v>
      </c>
      <c r="I93" s="35">
        <v>255.28</v>
      </c>
      <c r="J93" s="35">
        <v>159.41999999999999</v>
      </c>
    </row>
    <row r="94" spans="1:10" ht="14.25" customHeight="1">
      <c r="A94" s="2" t="s">
        <v>444</v>
      </c>
      <c r="B94" s="2" t="s">
        <v>433</v>
      </c>
      <c r="C94" s="2" t="s">
        <v>513</v>
      </c>
      <c r="D94" s="2" t="s">
        <v>454</v>
      </c>
      <c r="E94" s="2" t="s">
        <v>442</v>
      </c>
      <c r="F94" s="34">
        <v>642793166</v>
      </c>
      <c r="G94" s="2" t="s">
        <v>460</v>
      </c>
      <c r="H94" s="2">
        <v>4777</v>
      </c>
      <c r="I94" s="35">
        <v>152.58000000000001</v>
      </c>
      <c r="J94" s="35">
        <v>97.44</v>
      </c>
    </row>
    <row r="95" spans="1:10" ht="14.25" customHeight="1">
      <c r="A95" s="2" t="s">
        <v>432</v>
      </c>
      <c r="B95" s="2" t="s">
        <v>452</v>
      </c>
      <c r="C95" s="2" t="s">
        <v>539</v>
      </c>
      <c r="D95" s="2" t="s">
        <v>450</v>
      </c>
      <c r="E95" s="2" t="s">
        <v>436</v>
      </c>
      <c r="F95" s="34">
        <v>176450574</v>
      </c>
      <c r="G95" s="2" t="s">
        <v>460</v>
      </c>
      <c r="H95" s="2">
        <v>2149</v>
      </c>
      <c r="I95" s="35">
        <v>205.7</v>
      </c>
      <c r="J95" s="35">
        <v>117.11</v>
      </c>
    </row>
    <row r="96" spans="1:10" ht="14.25" customHeight="1">
      <c r="A96" s="2" t="s">
        <v>448</v>
      </c>
      <c r="B96" s="2" t="s">
        <v>462</v>
      </c>
      <c r="C96" s="2" t="s">
        <v>540</v>
      </c>
      <c r="D96" s="2" t="s">
        <v>456</v>
      </c>
      <c r="E96" s="2" t="s">
        <v>436</v>
      </c>
      <c r="F96" s="34">
        <v>176898181</v>
      </c>
      <c r="G96" s="2" t="s">
        <v>443</v>
      </c>
      <c r="H96" s="2">
        <v>4677</v>
      </c>
      <c r="I96" s="35">
        <v>109.28</v>
      </c>
      <c r="J96" s="35">
        <v>35.840000000000003</v>
      </c>
    </row>
    <row r="97" spans="1:10" ht="14.25" customHeight="1">
      <c r="A97" s="2" t="s">
        <v>432</v>
      </c>
      <c r="B97" s="2" t="s">
        <v>462</v>
      </c>
      <c r="C97" s="2" t="s">
        <v>541</v>
      </c>
      <c r="D97" s="2" t="s">
        <v>475</v>
      </c>
      <c r="E97" s="2" t="s">
        <v>442</v>
      </c>
      <c r="F97" s="34">
        <v>177214038</v>
      </c>
      <c r="G97" s="2" t="s">
        <v>447</v>
      </c>
      <c r="H97" s="2">
        <v>7473</v>
      </c>
      <c r="I97" s="35">
        <v>81.73</v>
      </c>
      <c r="J97" s="35">
        <v>56.67</v>
      </c>
    </row>
    <row r="98" spans="1:10" ht="14.25" customHeight="1">
      <c r="A98" s="2" t="s">
        <v>472</v>
      </c>
      <c r="B98" s="2" t="s">
        <v>462</v>
      </c>
      <c r="C98" s="2" t="s">
        <v>541</v>
      </c>
      <c r="D98" s="2" t="s">
        <v>450</v>
      </c>
      <c r="E98" s="2" t="s">
        <v>436</v>
      </c>
      <c r="F98" s="34">
        <v>177427756</v>
      </c>
      <c r="G98" s="2" t="s">
        <v>443</v>
      </c>
      <c r="H98" s="2">
        <v>7485</v>
      </c>
      <c r="I98" s="35">
        <v>205.7</v>
      </c>
      <c r="J98" s="35">
        <v>117.11</v>
      </c>
    </row>
    <row r="99" spans="1:10" ht="14.25" customHeight="1">
      <c r="A99" s="2" t="s">
        <v>465</v>
      </c>
      <c r="B99" s="2" t="s">
        <v>433</v>
      </c>
      <c r="C99" s="2" t="s">
        <v>455</v>
      </c>
      <c r="D99" s="2" t="s">
        <v>435</v>
      </c>
      <c r="E99" s="2" t="s">
        <v>436</v>
      </c>
      <c r="F99" s="34">
        <v>178100669</v>
      </c>
      <c r="G99" s="2" t="s">
        <v>460</v>
      </c>
      <c r="H99" s="2">
        <v>7418</v>
      </c>
      <c r="I99" s="35">
        <v>255.28</v>
      </c>
      <c r="J99" s="35">
        <v>159.41999999999999</v>
      </c>
    </row>
    <row r="100" spans="1:10" ht="14.25" customHeight="1">
      <c r="A100" s="2" t="s">
        <v>432</v>
      </c>
      <c r="B100" s="2" t="s">
        <v>462</v>
      </c>
      <c r="C100" s="2" t="s">
        <v>542</v>
      </c>
      <c r="D100" s="2" t="s">
        <v>480</v>
      </c>
      <c r="E100" s="2" t="s">
        <v>442</v>
      </c>
      <c r="F100" s="34">
        <v>179614293</v>
      </c>
      <c r="G100" s="2" t="s">
        <v>443</v>
      </c>
      <c r="H100" s="2">
        <v>7733</v>
      </c>
      <c r="I100" s="35">
        <v>651.21</v>
      </c>
      <c r="J100" s="35">
        <v>524.96</v>
      </c>
    </row>
    <row r="101" spans="1:10" ht="14.25" customHeight="1">
      <c r="A101" s="2" t="s">
        <v>458</v>
      </c>
      <c r="B101" s="2" t="s">
        <v>439</v>
      </c>
      <c r="C101" s="2" t="s">
        <v>543</v>
      </c>
      <c r="D101" s="2" t="s">
        <v>441</v>
      </c>
      <c r="E101" s="2" t="s">
        <v>436</v>
      </c>
      <c r="F101" s="34">
        <v>180418097</v>
      </c>
      <c r="G101" s="2" t="s">
        <v>447</v>
      </c>
      <c r="H101" s="2">
        <v>6447</v>
      </c>
      <c r="I101" s="35">
        <v>9.33</v>
      </c>
      <c r="J101" s="35">
        <v>6.92</v>
      </c>
    </row>
    <row r="102" spans="1:10" ht="14.25" customHeight="1">
      <c r="A102" s="2" t="s">
        <v>484</v>
      </c>
      <c r="B102" s="2" t="s">
        <v>452</v>
      </c>
      <c r="C102" s="2" t="s">
        <v>544</v>
      </c>
      <c r="D102" s="2" t="s">
        <v>477</v>
      </c>
      <c r="E102" s="2" t="s">
        <v>442</v>
      </c>
      <c r="F102" s="34">
        <v>182393920</v>
      </c>
      <c r="G102" s="2" t="s">
        <v>447</v>
      </c>
      <c r="H102" s="2">
        <v>9535</v>
      </c>
      <c r="I102" s="35">
        <v>668.27</v>
      </c>
      <c r="J102" s="35">
        <v>502.54</v>
      </c>
    </row>
    <row r="103" spans="1:10" ht="14.25" customHeight="1">
      <c r="A103" s="2" t="s">
        <v>451</v>
      </c>
      <c r="B103" s="2" t="s">
        <v>462</v>
      </c>
      <c r="C103" s="2" t="s">
        <v>545</v>
      </c>
      <c r="D103" s="2" t="s">
        <v>475</v>
      </c>
      <c r="E103" s="2" t="s">
        <v>436</v>
      </c>
      <c r="F103" s="34">
        <v>182575023</v>
      </c>
      <c r="G103" s="2" t="s">
        <v>460</v>
      </c>
      <c r="H103" s="2">
        <v>9045</v>
      </c>
      <c r="I103" s="35">
        <v>81.73</v>
      </c>
      <c r="J103" s="35">
        <v>56.67</v>
      </c>
    </row>
    <row r="104" spans="1:10" ht="14.25" customHeight="1">
      <c r="A104" s="2" t="s">
        <v>465</v>
      </c>
      <c r="B104" s="2" t="s">
        <v>462</v>
      </c>
      <c r="C104" s="2" t="s">
        <v>546</v>
      </c>
      <c r="D104" s="2" t="s">
        <v>480</v>
      </c>
      <c r="E104" s="2" t="s">
        <v>442</v>
      </c>
      <c r="F104" s="34">
        <v>184062469</v>
      </c>
      <c r="G104" s="2" t="s">
        <v>447</v>
      </c>
      <c r="H104" s="2">
        <v>8974</v>
      </c>
      <c r="I104" s="35">
        <v>651.21</v>
      </c>
      <c r="J104" s="35">
        <v>524.96</v>
      </c>
    </row>
    <row r="105" spans="1:10" ht="14.25" customHeight="1">
      <c r="A105" s="2" t="s">
        <v>482</v>
      </c>
      <c r="B105" s="2" t="s">
        <v>433</v>
      </c>
      <c r="C105" s="2" t="s">
        <v>491</v>
      </c>
      <c r="D105" s="2" t="s">
        <v>441</v>
      </c>
      <c r="E105" s="2" t="s">
        <v>436</v>
      </c>
      <c r="F105" s="34">
        <v>185303580</v>
      </c>
      <c r="G105" s="2" t="s">
        <v>460</v>
      </c>
      <c r="H105" s="2">
        <v>7240</v>
      </c>
      <c r="I105" s="35">
        <v>9.33</v>
      </c>
      <c r="J105" s="35">
        <v>6.92</v>
      </c>
    </row>
    <row r="106" spans="1:10" ht="14.25" customHeight="1">
      <c r="A106" s="2" t="s">
        <v>472</v>
      </c>
      <c r="B106" s="2" t="s">
        <v>462</v>
      </c>
      <c r="C106" s="2" t="s">
        <v>547</v>
      </c>
      <c r="D106" s="2" t="s">
        <v>477</v>
      </c>
      <c r="E106" s="2" t="s">
        <v>436</v>
      </c>
      <c r="F106" s="34">
        <v>186451995</v>
      </c>
      <c r="G106" s="2" t="s">
        <v>437</v>
      </c>
      <c r="H106" s="2">
        <v>6551</v>
      </c>
      <c r="I106" s="35">
        <v>668.27</v>
      </c>
      <c r="J106" s="35">
        <v>502.54</v>
      </c>
    </row>
    <row r="107" spans="1:10" ht="14.25" customHeight="1">
      <c r="A107" s="2" t="s">
        <v>458</v>
      </c>
      <c r="B107" s="2" t="s">
        <v>439</v>
      </c>
      <c r="C107" s="2" t="s">
        <v>548</v>
      </c>
      <c r="D107" s="2" t="s">
        <v>441</v>
      </c>
      <c r="E107" s="2" t="s">
        <v>442</v>
      </c>
      <c r="F107" s="34">
        <v>186766564</v>
      </c>
      <c r="G107" s="2" t="s">
        <v>437</v>
      </c>
      <c r="H107" s="2">
        <v>7318</v>
      </c>
      <c r="I107" s="35">
        <v>9.33</v>
      </c>
      <c r="J107" s="35">
        <v>6.92</v>
      </c>
    </row>
    <row r="108" spans="1:10" ht="14.25" customHeight="1">
      <c r="A108" s="2" t="s">
        <v>448</v>
      </c>
      <c r="B108" s="2" t="s">
        <v>462</v>
      </c>
      <c r="C108" s="2" t="s">
        <v>536</v>
      </c>
      <c r="D108" s="2" t="s">
        <v>435</v>
      </c>
      <c r="E108" s="2" t="s">
        <v>442</v>
      </c>
      <c r="F108" s="34">
        <v>186811625</v>
      </c>
      <c r="G108" s="2" t="s">
        <v>447</v>
      </c>
      <c r="H108" s="2">
        <v>3918</v>
      </c>
      <c r="I108" s="35">
        <v>255.28</v>
      </c>
      <c r="J108" s="35">
        <v>159.41999999999999</v>
      </c>
    </row>
    <row r="109" spans="1:10" ht="14.25" customHeight="1">
      <c r="A109" s="2" t="s">
        <v>444</v>
      </c>
      <c r="B109" s="2" t="s">
        <v>433</v>
      </c>
      <c r="C109" s="2" t="s">
        <v>510</v>
      </c>
      <c r="D109" s="2" t="s">
        <v>450</v>
      </c>
      <c r="E109" s="2" t="s">
        <v>436</v>
      </c>
      <c r="F109" s="34">
        <v>658513057</v>
      </c>
      <c r="G109" s="2" t="s">
        <v>437</v>
      </c>
      <c r="H109" s="2">
        <v>5684</v>
      </c>
      <c r="I109" s="35">
        <v>205.7</v>
      </c>
      <c r="J109" s="35">
        <v>117.11</v>
      </c>
    </row>
    <row r="110" spans="1:10" ht="14.25" customHeight="1">
      <c r="A110" s="2" t="s">
        <v>432</v>
      </c>
      <c r="B110" s="2" t="s">
        <v>462</v>
      </c>
      <c r="C110" s="2" t="s">
        <v>536</v>
      </c>
      <c r="D110" s="2" t="s">
        <v>464</v>
      </c>
      <c r="E110" s="2" t="s">
        <v>442</v>
      </c>
      <c r="F110" s="34">
        <v>187923991</v>
      </c>
      <c r="G110" s="2" t="s">
        <v>447</v>
      </c>
      <c r="H110" s="2">
        <v>2012</v>
      </c>
      <c r="I110" s="35">
        <v>154.06</v>
      </c>
      <c r="J110" s="35">
        <v>90.93</v>
      </c>
    </row>
    <row r="111" spans="1:10" ht="14.25" customHeight="1">
      <c r="A111" s="2" t="s">
        <v>458</v>
      </c>
      <c r="B111" s="2" t="s">
        <v>433</v>
      </c>
      <c r="C111" s="2" t="s">
        <v>474</v>
      </c>
      <c r="D111" s="2" t="s">
        <v>454</v>
      </c>
      <c r="E111" s="2" t="s">
        <v>436</v>
      </c>
      <c r="F111" s="34">
        <v>188509356</v>
      </c>
      <c r="G111" s="2" t="s">
        <v>460</v>
      </c>
      <c r="H111" s="2">
        <v>6609</v>
      </c>
      <c r="I111" s="35">
        <v>152.58000000000001</v>
      </c>
      <c r="J111" s="35">
        <v>97.44</v>
      </c>
    </row>
    <row r="112" spans="1:10" ht="14.25" customHeight="1">
      <c r="A112" s="2" t="s">
        <v>448</v>
      </c>
      <c r="B112" s="2" t="s">
        <v>462</v>
      </c>
      <c r="C112" s="2" t="s">
        <v>549</v>
      </c>
      <c r="D112" s="2" t="s">
        <v>456</v>
      </c>
      <c r="E112" s="2" t="s">
        <v>442</v>
      </c>
      <c r="F112" s="34">
        <v>189044940</v>
      </c>
      <c r="G112" s="2" t="s">
        <v>447</v>
      </c>
      <c r="H112" s="2">
        <v>793</v>
      </c>
      <c r="I112" s="35">
        <v>109.28</v>
      </c>
      <c r="J112" s="35">
        <v>35.840000000000003</v>
      </c>
    </row>
    <row r="113" spans="1:10" ht="14.25" customHeight="1">
      <c r="A113" s="2" t="s">
        <v>458</v>
      </c>
      <c r="B113" s="2" t="s">
        <v>433</v>
      </c>
      <c r="C113" s="2" t="s">
        <v>461</v>
      </c>
      <c r="D113" s="2" t="s">
        <v>446</v>
      </c>
      <c r="E113" s="2" t="s">
        <v>436</v>
      </c>
      <c r="F113" s="34">
        <v>189138495</v>
      </c>
      <c r="G113" s="2" t="s">
        <v>437</v>
      </c>
      <c r="H113" s="2">
        <v>2509</v>
      </c>
      <c r="I113" s="35">
        <v>437.2</v>
      </c>
      <c r="J113" s="35">
        <v>263.33</v>
      </c>
    </row>
    <row r="114" spans="1:10" ht="14.25" customHeight="1">
      <c r="A114" s="2" t="s">
        <v>448</v>
      </c>
      <c r="B114" s="2" t="s">
        <v>433</v>
      </c>
      <c r="C114" s="2" t="s">
        <v>487</v>
      </c>
      <c r="D114" s="2" t="s">
        <v>464</v>
      </c>
      <c r="E114" s="2" t="s">
        <v>442</v>
      </c>
      <c r="F114" s="34">
        <v>189347493</v>
      </c>
      <c r="G114" s="2" t="s">
        <v>437</v>
      </c>
      <c r="H114" s="2">
        <v>8893</v>
      </c>
      <c r="I114" s="35">
        <v>154.06</v>
      </c>
      <c r="J114" s="35">
        <v>90.93</v>
      </c>
    </row>
    <row r="115" spans="1:10" ht="14.25" customHeight="1">
      <c r="A115" s="2" t="s">
        <v>482</v>
      </c>
      <c r="B115" s="2" t="s">
        <v>433</v>
      </c>
      <c r="C115" s="2" t="s">
        <v>550</v>
      </c>
      <c r="D115" s="2" t="s">
        <v>494</v>
      </c>
      <c r="E115" s="2" t="s">
        <v>436</v>
      </c>
      <c r="F115" s="34">
        <v>189522588</v>
      </c>
      <c r="G115" s="2" t="s">
        <v>460</v>
      </c>
      <c r="H115" s="2">
        <v>282</v>
      </c>
      <c r="I115" s="35">
        <v>47.45</v>
      </c>
      <c r="J115" s="35">
        <v>31.79</v>
      </c>
    </row>
    <row r="116" spans="1:10" ht="14.25" customHeight="1">
      <c r="A116" s="2" t="s">
        <v>432</v>
      </c>
      <c r="B116" s="2" t="s">
        <v>433</v>
      </c>
      <c r="C116" s="2" t="s">
        <v>528</v>
      </c>
      <c r="D116" s="2" t="s">
        <v>441</v>
      </c>
      <c r="E116" s="2" t="s">
        <v>442</v>
      </c>
      <c r="F116" s="34">
        <v>189676654</v>
      </c>
      <c r="G116" s="2" t="s">
        <v>447</v>
      </c>
      <c r="H116" s="2">
        <v>6526</v>
      </c>
      <c r="I116" s="35">
        <v>9.33</v>
      </c>
      <c r="J116" s="35">
        <v>6.92</v>
      </c>
    </row>
    <row r="117" spans="1:10" ht="14.25" customHeight="1">
      <c r="A117" s="2" t="s">
        <v>444</v>
      </c>
      <c r="B117" s="2" t="s">
        <v>433</v>
      </c>
      <c r="C117" s="2" t="s">
        <v>533</v>
      </c>
      <c r="D117" s="2" t="s">
        <v>494</v>
      </c>
      <c r="E117" s="2" t="s">
        <v>436</v>
      </c>
      <c r="F117" s="34">
        <v>672624480</v>
      </c>
      <c r="G117" s="2" t="s">
        <v>437</v>
      </c>
      <c r="H117" s="2">
        <v>8018</v>
      </c>
      <c r="I117" s="35">
        <v>47.45</v>
      </c>
      <c r="J117" s="35">
        <v>31.79</v>
      </c>
    </row>
    <row r="118" spans="1:10" ht="14.25" customHeight="1">
      <c r="A118" s="2" t="s">
        <v>432</v>
      </c>
      <c r="B118" s="2" t="s">
        <v>433</v>
      </c>
      <c r="C118" s="2" t="s">
        <v>491</v>
      </c>
      <c r="D118" s="2" t="s">
        <v>494</v>
      </c>
      <c r="E118" s="2" t="s">
        <v>436</v>
      </c>
      <c r="F118" s="34">
        <v>190168464</v>
      </c>
      <c r="G118" s="2" t="s">
        <v>437</v>
      </c>
      <c r="H118" s="2">
        <v>6095</v>
      </c>
      <c r="I118" s="35">
        <v>47.45</v>
      </c>
      <c r="J118" s="35">
        <v>31.79</v>
      </c>
    </row>
    <row r="119" spans="1:10" ht="14.25" customHeight="1">
      <c r="A119" s="2" t="s">
        <v>451</v>
      </c>
      <c r="B119" s="2" t="s">
        <v>439</v>
      </c>
      <c r="C119" s="2" t="s">
        <v>551</v>
      </c>
      <c r="D119" s="2" t="s">
        <v>454</v>
      </c>
      <c r="E119" s="2" t="s">
        <v>442</v>
      </c>
      <c r="F119" s="34">
        <v>190800607</v>
      </c>
      <c r="G119" s="2" t="s">
        <v>460</v>
      </c>
      <c r="H119" s="2">
        <v>7969</v>
      </c>
      <c r="I119" s="35">
        <v>152.58000000000001</v>
      </c>
      <c r="J119" s="35">
        <v>97.44</v>
      </c>
    </row>
    <row r="120" spans="1:10" ht="14.25" customHeight="1">
      <c r="A120" s="2" t="s">
        <v>448</v>
      </c>
      <c r="B120" s="2" t="s">
        <v>467</v>
      </c>
      <c r="C120" s="2" t="s">
        <v>476</v>
      </c>
      <c r="D120" s="2" t="s">
        <v>494</v>
      </c>
      <c r="E120" s="2" t="s">
        <v>436</v>
      </c>
      <c r="F120" s="34">
        <v>192262303</v>
      </c>
      <c r="G120" s="2" t="s">
        <v>437</v>
      </c>
      <c r="H120" s="2">
        <v>7601</v>
      </c>
      <c r="I120" s="35">
        <v>47.45</v>
      </c>
      <c r="J120" s="35">
        <v>31.79</v>
      </c>
    </row>
    <row r="121" spans="1:10" ht="14.25" customHeight="1">
      <c r="A121" s="2" t="s">
        <v>458</v>
      </c>
      <c r="B121" s="2" t="s">
        <v>462</v>
      </c>
      <c r="C121" s="2" t="s">
        <v>552</v>
      </c>
      <c r="D121" s="2" t="s">
        <v>469</v>
      </c>
      <c r="E121" s="2" t="s">
        <v>442</v>
      </c>
      <c r="F121" s="34">
        <v>193923556</v>
      </c>
      <c r="G121" s="2" t="s">
        <v>460</v>
      </c>
      <c r="H121" s="2">
        <v>8263</v>
      </c>
      <c r="I121" s="35">
        <v>421.89</v>
      </c>
      <c r="J121" s="35">
        <v>364.69</v>
      </c>
    </row>
    <row r="122" spans="1:10" ht="14.25" customHeight="1">
      <c r="A122" s="2" t="s">
        <v>465</v>
      </c>
      <c r="B122" s="2" t="s">
        <v>439</v>
      </c>
      <c r="C122" s="2" t="s">
        <v>551</v>
      </c>
      <c r="D122" s="2" t="s">
        <v>480</v>
      </c>
      <c r="E122" s="2" t="s">
        <v>442</v>
      </c>
      <c r="F122" s="34">
        <v>194006383</v>
      </c>
      <c r="G122" s="2" t="s">
        <v>460</v>
      </c>
      <c r="H122" s="2">
        <v>3783</v>
      </c>
      <c r="I122" s="35">
        <v>651.21</v>
      </c>
      <c r="J122" s="35">
        <v>524.96</v>
      </c>
    </row>
    <row r="123" spans="1:10" ht="14.25" customHeight="1">
      <c r="A123" s="2" t="s">
        <v>451</v>
      </c>
      <c r="B123" s="2" t="s">
        <v>462</v>
      </c>
      <c r="C123" s="2" t="s">
        <v>553</v>
      </c>
      <c r="D123" s="2" t="s">
        <v>446</v>
      </c>
      <c r="E123" s="2" t="s">
        <v>442</v>
      </c>
      <c r="F123" s="34">
        <v>196863257</v>
      </c>
      <c r="G123" s="2" t="s">
        <v>437</v>
      </c>
      <c r="H123" s="2">
        <v>3036</v>
      </c>
      <c r="I123" s="35">
        <v>437.2</v>
      </c>
      <c r="J123" s="35">
        <v>263.33</v>
      </c>
    </row>
    <row r="124" spans="1:10" ht="14.25" customHeight="1">
      <c r="A124" s="2" t="s">
        <v>444</v>
      </c>
      <c r="B124" s="2" t="s">
        <v>433</v>
      </c>
      <c r="C124" s="2" t="s">
        <v>554</v>
      </c>
      <c r="D124" s="2" t="s">
        <v>435</v>
      </c>
      <c r="E124" s="2" t="s">
        <v>436</v>
      </c>
      <c r="F124" s="34">
        <v>700715148</v>
      </c>
      <c r="G124" s="2" t="s">
        <v>460</v>
      </c>
      <c r="H124" s="2">
        <v>940</v>
      </c>
      <c r="I124" s="35">
        <v>255.28</v>
      </c>
      <c r="J124" s="35">
        <v>159.41999999999999</v>
      </c>
    </row>
    <row r="125" spans="1:10" ht="14.25" customHeight="1">
      <c r="A125" s="2" t="s">
        <v>465</v>
      </c>
      <c r="B125" s="2" t="s">
        <v>433</v>
      </c>
      <c r="C125" s="2" t="s">
        <v>555</v>
      </c>
      <c r="D125" s="2" t="s">
        <v>480</v>
      </c>
      <c r="E125" s="2" t="s">
        <v>442</v>
      </c>
      <c r="F125" s="34">
        <v>202073180</v>
      </c>
      <c r="G125" s="2" t="s">
        <v>437</v>
      </c>
      <c r="H125" s="2">
        <v>760</v>
      </c>
      <c r="I125" s="35">
        <v>651.21</v>
      </c>
      <c r="J125" s="35">
        <v>524.96</v>
      </c>
    </row>
    <row r="126" spans="1:10" ht="14.25" customHeight="1">
      <c r="A126" s="2" t="s">
        <v>451</v>
      </c>
      <c r="B126" s="2" t="s">
        <v>452</v>
      </c>
      <c r="C126" s="2" t="s">
        <v>556</v>
      </c>
      <c r="D126" s="2" t="s">
        <v>456</v>
      </c>
      <c r="E126" s="2" t="s">
        <v>442</v>
      </c>
      <c r="F126" s="34">
        <v>202620351</v>
      </c>
      <c r="G126" s="2" t="s">
        <v>437</v>
      </c>
      <c r="H126" s="2">
        <v>5854</v>
      </c>
      <c r="I126" s="35">
        <v>109.28</v>
      </c>
      <c r="J126" s="35">
        <v>35.840000000000003</v>
      </c>
    </row>
    <row r="127" spans="1:10" ht="14.25" customHeight="1">
      <c r="A127" s="2" t="s">
        <v>484</v>
      </c>
      <c r="B127" s="2" t="s">
        <v>433</v>
      </c>
      <c r="C127" s="2" t="s">
        <v>550</v>
      </c>
      <c r="D127" s="2" t="s">
        <v>469</v>
      </c>
      <c r="E127" s="2" t="s">
        <v>436</v>
      </c>
      <c r="F127" s="34">
        <v>203154218</v>
      </c>
      <c r="G127" s="2" t="s">
        <v>447</v>
      </c>
      <c r="H127" s="2">
        <v>9426</v>
      </c>
      <c r="I127" s="35">
        <v>421.89</v>
      </c>
      <c r="J127" s="35">
        <v>364.69</v>
      </c>
    </row>
    <row r="128" spans="1:10" ht="14.25" customHeight="1">
      <c r="A128" s="2" t="s">
        <v>484</v>
      </c>
      <c r="B128" s="2" t="s">
        <v>462</v>
      </c>
      <c r="C128" s="2" t="s">
        <v>557</v>
      </c>
      <c r="D128" s="2" t="s">
        <v>454</v>
      </c>
      <c r="E128" s="2" t="s">
        <v>442</v>
      </c>
      <c r="F128" s="34">
        <v>204677283</v>
      </c>
      <c r="G128" s="2" t="s">
        <v>443</v>
      </c>
      <c r="H128" s="2">
        <v>4639</v>
      </c>
      <c r="I128" s="35">
        <v>152.58000000000001</v>
      </c>
      <c r="J128" s="35">
        <v>97.44</v>
      </c>
    </row>
    <row r="129" spans="1:10" ht="14.25" customHeight="1">
      <c r="A129" s="2" t="s">
        <v>482</v>
      </c>
      <c r="B129" s="2" t="s">
        <v>462</v>
      </c>
      <c r="C129" s="2" t="s">
        <v>463</v>
      </c>
      <c r="D129" s="2" t="s">
        <v>494</v>
      </c>
      <c r="E129" s="2" t="s">
        <v>442</v>
      </c>
      <c r="F129" s="34">
        <v>204702174</v>
      </c>
      <c r="G129" s="2" t="s">
        <v>443</v>
      </c>
      <c r="H129" s="2">
        <v>8248</v>
      </c>
      <c r="I129" s="35">
        <v>47.45</v>
      </c>
      <c r="J129" s="35">
        <v>31.79</v>
      </c>
    </row>
    <row r="130" spans="1:10" ht="14.25" customHeight="1">
      <c r="A130" s="2" t="s">
        <v>484</v>
      </c>
      <c r="B130" s="2" t="s">
        <v>433</v>
      </c>
      <c r="C130" s="2" t="s">
        <v>511</v>
      </c>
      <c r="D130" s="2" t="s">
        <v>446</v>
      </c>
      <c r="E130" s="2" t="s">
        <v>436</v>
      </c>
      <c r="F130" s="34">
        <v>204850232</v>
      </c>
      <c r="G130" s="2" t="s">
        <v>460</v>
      </c>
      <c r="H130" s="2">
        <v>9179</v>
      </c>
      <c r="I130" s="35">
        <v>437.2</v>
      </c>
      <c r="J130" s="35">
        <v>263.33</v>
      </c>
    </row>
    <row r="131" spans="1:10" ht="14.25" customHeight="1">
      <c r="A131" s="2" t="s">
        <v>458</v>
      </c>
      <c r="B131" s="2" t="s">
        <v>462</v>
      </c>
      <c r="C131" s="2" t="s">
        <v>558</v>
      </c>
      <c r="D131" s="2" t="s">
        <v>494</v>
      </c>
      <c r="E131" s="2" t="s">
        <v>436</v>
      </c>
      <c r="F131" s="34">
        <v>206096923</v>
      </c>
      <c r="G131" s="2" t="s">
        <v>443</v>
      </c>
      <c r="H131" s="2">
        <v>3890</v>
      </c>
      <c r="I131" s="35">
        <v>47.45</v>
      </c>
      <c r="J131" s="35">
        <v>31.79</v>
      </c>
    </row>
    <row r="132" spans="1:10" ht="14.25" customHeight="1">
      <c r="A132" s="2" t="s">
        <v>482</v>
      </c>
      <c r="B132" s="2" t="s">
        <v>452</v>
      </c>
      <c r="C132" s="2" t="s">
        <v>453</v>
      </c>
      <c r="D132" s="2" t="s">
        <v>494</v>
      </c>
      <c r="E132" s="2" t="s">
        <v>442</v>
      </c>
      <c r="F132" s="34">
        <v>207990348</v>
      </c>
      <c r="G132" s="2" t="s">
        <v>437</v>
      </c>
      <c r="H132" s="2">
        <v>415</v>
      </c>
      <c r="I132" s="35">
        <v>47.45</v>
      </c>
      <c r="J132" s="35">
        <v>31.79</v>
      </c>
    </row>
    <row r="133" spans="1:10" ht="14.25" customHeight="1">
      <c r="A133" s="2" t="s">
        <v>484</v>
      </c>
      <c r="B133" s="2" t="s">
        <v>439</v>
      </c>
      <c r="C133" s="2" t="s">
        <v>559</v>
      </c>
      <c r="D133" s="2" t="s">
        <v>477</v>
      </c>
      <c r="E133" s="2" t="s">
        <v>442</v>
      </c>
      <c r="F133" s="34">
        <v>208001077</v>
      </c>
      <c r="G133" s="2" t="s">
        <v>447</v>
      </c>
      <c r="H133" s="2">
        <v>1480</v>
      </c>
      <c r="I133" s="35">
        <v>668.27</v>
      </c>
      <c r="J133" s="35">
        <v>502.54</v>
      </c>
    </row>
    <row r="134" spans="1:10" ht="14.25" customHeight="1">
      <c r="A134" s="2" t="s">
        <v>482</v>
      </c>
      <c r="B134" s="2" t="s">
        <v>452</v>
      </c>
      <c r="C134" s="2" t="s">
        <v>504</v>
      </c>
      <c r="D134" s="2" t="s">
        <v>441</v>
      </c>
      <c r="E134" s="2" t="s">
        <v>436</v>
      </c>
      <c r="F134" s="34">
        <v>208216083</v>
      </c>
      <c r="G134" s="2" t="s">
        <v>460</v>
      </c>
      <c r="H134" s="2">
        <v>4917</v>
      </c>
      <c r="I134" s="35">
        <v>9.33</v>
      </c>
      <c r="J134" s="35">
        <v>6.92</v>
      </c>
    </row>
    <row r="135" spans="1:10" ht="14.25" customHeight="1">
      <c r="A135" s="2" t="s">
        <v>438</v>
      </c>
      <c r="B135" s="2" t="s">
        <v>433</v>
      </c>
      <c r="C135" s="2" t="s">
        <v>505</v>
      </c>
      <c r="D135" s="2" t="s">
        <v>456</v>
      </c>
      <c r="E135" s="2" t="s">
        <v>442</v>
      </c>
      <c r="F135" s="34">
        <v>208609616</v>
      </c>
      <c r="G135" s="2" t="s">
        <v>447</v>
      </c>
      <c r="H135" s="2">
        <v>7755</v>
      </c>
      <c r="I135" s="35">
        <v>109.28</v>
      </c>
      <c r="J135" s="35">
        <v>35.840000000000003</v>
      </c>
    </row>
    <row r="136" spans="1:10" ht="14.25" customHeight="1">
      <c r="A136" s="2" t="s">
        <v>484</v>
      </c>
      <c r="B136" s="2" t="s">
        <v>462</v>
      </c>
      <c r="C136" s="2" t="s">
        <v>485</v>
      </c>
      <c r="D136" s="2" t="s">
        <v>435</v>
      </c>
      <c r="E136" s="2" t="s">
        <v>436</v>
      </c>
      <c r="F136" s="34">
        <v>208744800</v>
      </c>
      <c r="G136" s="2" t="s">
        <v>460</v>
      </c>
      <c r="H136" s="2">
        <v>4499</v>
      </c>
      <c r="I136" s="35">
        <v>255.28</v>
      </c>
      <c r="J136" s="35">
        <v>159.41999999999999</v>
      </c>
    </row>
    <row r="137" spans="1:10" ht="14.25" customHeight="1">
      <c r="A137" s="2" t="s">
        <v>444</v>
      </c>
      <c r="B137" s="2" t="s">
        <v>433</v>
      </c>
      <c r="C137" s="2" t="s">
        <v>560</v>
      </c>
      <c r="D137" s="2" t="s">
        <v>441</v>
      </c>
      <c r="E137" s="2" t="s">
        <v>442</v>
      </c>
      <c r="F137" s="34">
        <v>719784152</v>
      </c>
      <c r="G137" s="2" t="s">
        <v>460</v>
      </c>
      <c r="H137" s="2">
        <v>4779</v>
      </c>
      <c r="I137" s="35">
        <v>9.33</v>
      </c>
      <c r="J137" s="35">
        <v>6.92</v>
      </c>
    </row>
    <row r="138" spans="1:10" ht="14.25" customHeight="1">
      <c r="A138" s="2" t="s">
        <v>451</v>
      </c>
      <c r="B138" s="2" t="s">
        <v>439</v>
      </c>
      <c r="C138" s="2" t="s">
        <v>561</v>
      </c>
      <c r="D138" s="2" t="s">
        <v>454</v>
      </c>
      <c r="E138" s="2" t="s">
        <v>436</v>
      </c>
      <c r="F138" s="34">
        <v>209464919</v>
      </c>
      <c r="G138" s="2" t="s">
        <v>460</v>
      </c>
      <c r="H138" s="2">
        <v>8313</v>
      </c>
      <c r="I138" s="35">
        <v>152.58000000000001</v>
      </c>
      <c r="J138" s="35">
        <v>97.44</v>
      </c>
    </row>
    <row r="139" spans="1:10" ht="14.25" customHeight="1">
      <c r="A139" s="2" t="s">
        <v>482</v>
      </c>
      <c r="B139" s="2" t="s">
        <v>433</v>
      </c>
      <c r="C139" s="2" t="s">
        <v>562</v>
      </c>
      <c r="D139" s="2" t="s">
        <v>469</v>
      </c>
      <c r="E139" s="2" t="s">
        <v>436</v>
      </c>
      <c r="F139" s="34">
        <v>210344254</v>
      </c>
      <c r="G139" s="2" t="s">
        <v>460</v>
      </c>
      <c r="H139" s="2">
        <v>9453</v>
      </c>
      <c r="I139" s="35">
        <v>421.89</v>
      </c>
      <c r="J139" s="35">
        <v>364.69</v>
      </c>
    </row>
    <row r="140" spans="1:10" ht="14.25" customHeight="1">
      <c r="A140" s="2" t="s">
        <v>472</v>
      </c>
      <c r="B140" s="2" t="s">
        <v>502</v>
      </c>
      <c r="C140" s="2" t="s">
        <v>563</v>
      </c>
      <c r="D140" s="2" t="s">
        <v>435</v>
      </c>
      <c r="E140" s="2" t="s">
        <v>436</v>
      </c>
      <c r="F140" s="34">
        <v>211337316</v>
      </c>
      <c r="G140" s="2" t="s">
        <v>443</v>
      </c>
      <c r="H140" s="2">
        <v>9598</v>
      </c>
      <c r="I140" s="35">
        <v>255.28</v>
      </c>
      <c r="J140" s="35">
        <v>159.41999999999999</v>
      </c>
    </row>
    <row r="141" spans="1:10" ht="14.25" customHeight="1">
      <c r="A141" s="2" t="s">
        <v>444</v>
      </c>
      <c r="B141" s="2" t="s">
        <v>433</v>
      </c>
      <c r="C141" s="2" t="s">
        <v>522</v>
      </c>
      <c r="D141" s="2" t="s">
        <v>454</v>
      </c>
      <c r="E141" s="2" t="s">
        <v>442</v>
      </c>
      <c r="F141" s="34">
        <v>723019969</v>
      </c>
      <c r="G141" s="2" t="s">
        <v>437</v>
      </c>
      <c r="H141" s="2">
        <v>2549</v>
      </c>
      <c r="I141" s="35">
        <v>152.58000000000001</v>
      </c>
      <c r="J141" s="35">
        <v>97.44</v>
      </c>
    </row>
    <row r="142" spans="1:10" ht="14.25" customHeight="1">
      <c r="A142" s="2" t="s">
        <v>484</v>
      </c>
      <c r="B142" s="2" t="s">
        <v>433</v>
      </c>
      <c r="C142" s="2" t="s">
        <v>555</v>
      </c>
      <c r="D142" s="2" t="s">
        <v>480</v>
      </c>
      <c r="E142" s="2" t="s">
        <v>442</v>
      </c>
      <c r="F142" s="34">
        <v>212019670</v>
      </c>
      <c r="G142" s="2" t="s">
        <v>437</v>
      </c>
      <c r="H142" s="2">
        <v>1328</v>
      </c>
      <c r="I142" s="35">
        <v>651.21</v>
      </c>
      <c r="J142" s="35">
        <v>524.96</v>
      </c>
    </row>
    <row r="143" spans="1:10" ht="14.25" customHeight="1">
      <c r="A143" s="2" t="s">
        <v>432</v>
      </c>
      <c r="B143" s="2" t="s">
        <v>433</v>
      </c>
      <c r="C143" s="2" t="s">
        <v>564</v>
      </c>
      <c r="D143" s="2" t="s">
        <v>446</v>
      </c>
      <c r="E143" s="2" t="s">
        <v>442</v>
      </c>
      <c r="F143" s="34">
        <v>212511909</v>
      </c>
      <c r="G143" s="2" t="s">
        <v>437</v>
      </c>
      <c r="H143" s="2">
        <v>6261</v>
      </c>
      <c r="I143" s="35">
        <v>437.2</v>
      </c>
      <c r="J143" s="35">
        <v>263.33</v>
      </c>
    </row>
    <row r="144" spans="1:10" ht="14.25" customHeight="1">
      <c r="A144" s="2" t="s">
        <v>458</v>
      </c>
      <c r="B144" s="2" t="s">
        <v>452</v>
      </c>
      <c r="C144" s="2" t="s">
        <v>565</v>
      </c>
      <c r="D144" s="2" t="s">
        <v>477</v>
      </c>
      <c r="E144" s="2" t="s">
        <v>436</v>
      </c>
      <c r="F144" s="34">
        <v>214642655</v>
      </c>
      <c r="G144" s="2" t="s">
        <v>437</v>
      </c>
      <c r="H144" s="2">
        <v>1361</v>
      </c>
      <c r="I144" s="35">
        <v>668.27</v>
      </c>
      <c r="J144" s="35">
        <v>502.54</v>
      </c>
    </row>
    <row r="145" spans="1:10" ht="14.25" customHeight="1">
      <c r="A145" s="2" t="s">
        <v>451</v>
      </c>
      <c r="B145" s="2" t="s">
        <v>439</v>
      </c>
      <c r="C145" s="2" t="s">
        <v>566</v>
      </c>
      <c r="D145" s="2" t="s">
        <v>435</v>
      </c>
      <c r="E145" s="2" t="s">
        <v>442</v>
      </c>
      <c r="F145" s="34">
        <v>214845216</v>
      </c>
      <c r="G145" s="2" t="s">
        <v>460</v>
      </c>
      <c r="H145" s="2">
        <v>9744</v>
      </c>
      <c r="I145" s="35">
        <v>255.28</v>
      </c>
      <c r="J145" s="35">
        <v>159.41999999999999</v>
      </c>
    </row>
    <row r="146" spans="1:10" ht="14.25" customHeight="1">
      <c r="A146" s="2" t="s">
        <v>482</v>
      </c>
      <c r="B146" s="2" t="s">
        <v>439</v>
      </c>
      <c r="C146" s="2" t="s">
        <v>567</v>
      </c>
      <c r="D146" s="2" t="s">
        <v>494</v>
      </c>
      <c r="E146" s="2" t="s">
        <v>442</v>
      </c>
      <c r="F146" s="34">
        <v>215668332</v>
      </c>
      <c r="G146" s="2" t="s">
        <v>460</v>
      </c>
      <c r="H146" s="2">
        <v>2397</v>
      </c>
      <c r="I146" s="35">
        <v>47.45</v>
      </c>
      <c r="J146" s="35">
        <v>31.79</v>
      </c>
    </row>
    <row r="147" spans="1:10" ht="14.25" customHeight="1">
      <c r="A147" s="2" t="s">
        <v>484</v>
      </c>
      <c r="B147" s="2" t="s">
        <v>462</v>
      </c>
      <c r="C147" s="2" t="s">
        <v>568</v>
      </c>
      <c r="D147" s="2" t="s">
        <v>450</v>
      </c>
      <c r="E147" s="2" t="s">
        <v>436</v>
      </c>
      <c r="F147" s="34">
        <v>216311633</v>
      </c>
      <c r="G147" s="2" t="s">
        <v>437</v>
      </c>
      <c r="H147" s="2">
        <v>842</v>
      </c>
      <c r="I147" s="35">
        <v>205.7</v>
      </c>
      <c r="J147" s="35">
        <v>117.11</v>
      </c>
    </row>
    <row r="148" spans="1:10" ht="14.25" customHeight="1">
      <c r="A148" s="2" t="s">
        <v>482</v>
      </c>
      <c r="B148" s="2" t="s">
        <v>462</v>
      </c>
      <c r="C148" s="2" t="s">
        <v>569</v>
      </c>
      <c r="D148" s="2" t="s">
        <v>475</v>
      </c>
      <c r="E148" s="2" t="s">
        <v>436</v>
      </c>
      <c r="F148" s="34">
        <v>218533360</v>
      </c>
      <c r="G148" s="2" t="s">
        <v>447</v>
      </c>
      <c r="H148" s="2">
        <v>8347</v>
      </c>
      <c r="I148" s="35">
        <v>81.73</v>
      </c>
      <c r="J148" s="35">
        <v>56.67</v>
      </c>
    </row>
    <row r="149" spans="1:10" ht="14.25" customHeight="1">
      <c r="A149" s="2" t="s">
        <v>451</v>
      </c>
      <c r="B149" s="2" t="s">
        <v>433</v>
      </c>
      <c r="C149" s="2" t="s">
        <v>570</v>
      </c>
      <c r="D149" s="2" t="s">
        <v>494</v>
      </c>
      <c r="E149" s="2" t="s">
        <v>436</v>
      </c>
      <c r="F149" s="34">
        <v>218651807</v>
      </c>
      <c r="G149" s="2" t="s">
        <v>447</v>
      </c>
      <c r="H149" s="2">
        <v>1156</v>
      </c>
      <c r="I149" s="35">
        <v>47.45</v>
      </c>
      <c r="J149" s="35">
        <v>31.79</v>
      </c>
    </row>
    <row r="150" spans="1:10" ht="14.25" customHeight="1">
      <c r="A150" s="2" t="s">
        <v>448</v>
      </c>
      <c r="B150" s="2" t="s">
        <v>433</v>
      </c>
      <c r="C150" s="2" t="s">
        <v>506</v>
      </c>
      <c r="D150" s="2" t="s">
        <v>494</v>
      </c>
      <c r="E150" s="2" t="s">
        <v>442</v>
      </c>
      <c r="F150" s="34">
        <v>218665540</v>
      </c>
      <c r="G150" s="2" t="s">
        <v>447</v>
      </c>
      <c r="H150" s="2">
        <v>6836</v>
      </c>
      <c r="I150" s="35">
        <v>47.45</v>
      </c>
      <c r="J150" s="35">
        <v>31.79</v>
      </c>
    </row>
    <row r="151" spans="1:10" ht="14.25" customHeight="1">
      <c r="A151" s="2" t="s">
        <v>432</v>
      </c>
      <c r="B151" s="2" t="s">
        <v>433</v>
      </c>
      <c r="C151" s="2" t="s">
        <v>571</v>
      </c>
      <c r="D151" s="2" t="s">
        <v>464</v>
      </c>
      <c r="E151" s="2" t="s">
        <v>436</v>
      </c>
      <c r="F151" s="34">
        <v>219083964</v>
      </c>
      <c r="G151" s="2" t="s">
        <v>447</v>
      </c>
      <c r="H151" s="2">
        <v>3386</v>
      </c>
      <c r="I151" s="35">
        <v>154.06</v>
      </c>
      <c r="J151" s="35">
        <v>90.93</v>
      </c>
    </row>
    <row r="152" spans="1:10" ht="14.25" customHeight="1">
      <c r="A152" s="2" t="s">
        <v>451</v>
      </c>
      <c r="B152" s="2" t="s">
        <v>462</v>
      </c>
      <c r="C152" s="2" t="s">
        <v>534</v>
      </c>
      <c r="D152" s="2" t="s">
        <v>454</v>
      </c>
      <c r="E152" s="2" t="s">
        <v>442</v>
      </c>
      <c r="F152" s="34">
        <v>221146476</v>
      </c>
      <c r="G152" s="2" t="s">
        <v>447</v>
      </c>
      <c r="H152" s="2">
        <v>4112</v>
      </c>
      <c r="I152" s="35">
        <v>152.58000000000001</v>
      </c>
      <c r="J152" s="35">
        <v>97.44</v>
      </c>
    </row>
    <row r="153" spans="1:10" ht="14.25" customHeight="1">
      <c r="A153" s="2" t="s">
        <v>458</v>
      </c>
      <c r="B153" s="2" t="s">
        <v>439</v>
      </c>
      <c r="C153" s="2" t="s">
        <v>572</v>
      </c>
      <c r="D153" s="2" t="s">
        <v>475</v>
      </c>
      <c r="E153" s="2" t="s">
        <v>436</v>
      </c>
      <c r="F153" s="34">
        <v>227076518</v>
      </c>
      <c r="G153" s="2" t="s">
        <v>437</v>
      </c>
      <c r="H153" s="2">
        <v>4609</v>
      </c>
      <c r="I153" s="35">
        <v>81.73</v>
      </c>
      <c r="J153" s="35">
        <v>56.67</v>
      </c>
    </row>
    <row r="154" spans="1:10" ht="14.25" customHeight="1">
      <c r="A154" s="2" t="s">
        <v>484</v>
      </c>
      <c r="B154" s="2" t="s">
        <v>433</v>
      </c>
      <c r="C154" s="2" t="s">
        <v>573</v>
      </c>
      <c r="D154" s="2" t="s">
        <v>480</v>
      </c>
      <c r="E154" s="2" t="s">
        <v>436</v>
      </c>
      <c r="F154" s="34">
        <v>227903926</v>
      </c>
      <c r="G154" s="2" t="s">
        <v>437</v>
      </c>
      <c r="H154" s="2">
        <v>6770</v>
      </c>
      <c r="I154" s="35">
        <v>651.21</v>
      </c>
      <c r="J154" s="35">
        <v>524.96</v>
      </c>
    </row>
    <row r="155" spans="1:10" ht="14.25" customHeight="1">
      <c r="A155" s="2" t="s">
        <v>451</v>
      </c>
      <c r="B155" s="2" t="s">
        <v>433</v>
      </c>
      <c r="C155" s="2" t="s">
        <v>560</v>
      </c>
      <c r="D155" s="2" t="s">
        <v>475</v>
      </c>
      <c r="E155" s="2" t="s">
        <v>442</v>
      </c>
      <c r="F155" s="34">
        <v>228987109</v>
      </c>
      <c r="G155" s="2" t="s">
        <v>443</v>
      </c>
      <c r="H155" s="2">
        <v>8480</v>
      </c>
      <c r="I155" s="35">
        <v>81.73</v>
      </c>
      <c r="J155" s="35">
        <v>56.67</v>
      </c>
    </row>
    <row r="156" spans="1:10" ht="14.25" customHeight="1">
      <c r="A156" s="2" t="s">
        <v>482</v>
      </c>
      <c r="B156" s="2" t="s">
        <v>439</v>
      </c>
      <c r="C156" s="2" t="s">
        <v>470</v>
      </c>
      <c r="D156" s="2" t="s">
        <v>454</v>
      </c>
      <c r="E156" s="2" t="s">
        <v>436</v>
      </c>
      <c r="F156" s="34">
        <v>229204690</v>
      </c>
      <c r="G156" s="2" t="s">
        <v>447</v>
      </c>
      <c r="H156" s="2">
        <v>8156</v>
      </c>
      <c r="I156" s="35">
        <v>152.58000000000001</v>
      </c>
      <c r="J156" s="35">
        <v>97.44</v>
      </c>
    </row>
    <row r="157" spans="1:10" ht="14.25" customHeight="1">
      <c r="A157" s="2" t="s">
        <v>432</v>
      </c>
      <c r="B157" s="2" t="s">
        <v>462</v>
      </c>
      <c r="C157" s="2" t="s">
        <v>574</v>
      </c>
      <c r="D157" s="2" t="s">
        <v>450</v>
      </c>
      <c r="E157" s="2" t="s">
        <v>442</v>
      </c>
      <c r="F157" s="34">
        <v>229457461</v>
      </c>
      <c r="G157" s="2" t="s">
        <v>437</v>
      </c>
      <c r="H157" s="2">
        <v>1424</v>
      </c>
      <c r="I157" s="35">
        <v>205.7</v>
      </c>
      <c r="J157" s="35">
        <v>117.11</v>
      </c>
    </row>
    <row r="158" spans="1:10" ht="14.25" customHeight="1">
      <c r="A158" s="2" t="s">
        <v>448</v>
      </c>
      <c r="B158" s="2" t="s">
        <v>433</v>
      </c>
      <c r="C158" s="2" t="s">
        <v>575</v>
      </c>
      <c r="D158" s="2" t="s">
        <v>480</v>
      </c>
      <c r="E158" s="2" t="s">
        <v>442</v>
      </c>
      <c r="F158" s="34">
        <v>229708516</v>
      </c>
      <c r="G158" s="2" t="s">
        <v>447</v>
      </c>
      <c r="H158" s="2">
        <v>5304</v>
      </c>
      <c r="I158" s="35">
        <v>651.21</v>
      </c>
      <c r="J158" s="35">
        <v>524.96</v>
      </c>
    </row>
    <row r="159" spans="1:10" ht="14.25" customHeight="1">
      <c r="A159" s="2" t="s">
        <v>432</v>
      </c>
      <c r="B159" s="2" t="s">
        <v>439</v>
      </c>
      <c r="C159" s="2" t="s">
        <v>576</v>
      </c>
      <c r="D159" s="2" t="s">
        <v>494</v>
      </c>
      <c r="E159" s="2" t="s">
        <v>436</v>
      </c>
      <c r="F159" s="34">
        <v>231475770</v>
      </c>
      <c r="G159" s="2" t="s">
        <v>443</v>
      </c>
      <c r="H159" s="2">
        <v>8448</v>
      </c>
      <c r="I159" s="35">
        <v>47.45</v>
      </c>
      <c r="J159" s="35">
        <v>31.79</v>
      </c>
    </row>
    <row r="160" spans="1:10" ht="14.25" customHeight="1">
      <c r="A160" s="2" t="s">
        <v>448</v>
      </c>
      <c r="B160" s="2" t="s">
        <v>452</v>
      </c>
      <c r="C160" s="2" t="s">
        <v>539</v>
      </c>
      <c r="D160" s="2" t="s">
        <v>477</v>
      </c>
      <c r="E160" s="2" t="s">
        <v>442</v>
      </c>
      <c r="F160" s="34">
        <v>232631909</v>
      </c>
      <c r="G160" s="2" t="s">
        <v>437</v>
      </c>
      <c r="H160" s="2">
        <v>2986</v>
      </c>
      <c r="I160" s="35">
        <v>668.27</v>
      </c>
      <c r="J160" s="35">
        <v>502.54</v>
      </c>
    </row>
    <row r="161" spans="1:10" ht="14.25" customHeight="1">
      <c r="A161" s="2" t="s">
        <v>484</v>
      </c>
      <c r="B161" s="2" t="s">
        <v>452</v>
      </c>
      <c r="C161" s="2" t="s">
        <v>495</v>
      </c>
      <c r="D161" s="2" t="s">
        <v>494</v>
      </c>
      <c r="E161" s="2" t="s">
        <v>436</v>
      </c>
      <c r="F161" s="34">
        <v>232628905</v>
      </c>
      <c r="G161" s="2" t="s">
        <v>443</v>
      </c>
      <c r="H161" s="2">
        <v>4591</v>
      </c>
      <c r="I161" s="35">
        <v>47.45</v>
      </c>
      <c r="J161" s="35">
        <v>31.79</v>
      </c>
    </row>
    <row r="162" spans="1:10" ht="14.25" customHeight="1">
      <c r="A162" s="2" t="s">
        <v>438</v>
      </c>
      <c r="B162" s="2" t="s">
        <v>452</v>
      </c>
      <c r="C162" s="2" t="s">
        <v>539</v>
      </c>
      <c r="D162" s="2" t="s">
        <v>477</v>
      </c>
      <c r="E162" s="2" t="s">
        <v>436</v>
      </c>
      <c r="F162" s="34">
        <v>232810437</v>
      </c>
      <c r="G162" s="2" t="s">
        <v>443</v>
      </c>
      <c r="H162" s="2">
        <v>779</v>
      </c>
      <c r="I162" s="35">
        <v>668.27</v>
      </c>
      <c r="J162" s="35">
        <v>502.54</v>
      </c>
    </row>
    <row r="163" spans="1:10" ht="14.25" customHeight="1">
      <c r="A163" s="2" t="s">
        <v>472</v>
      </c>
      <c r="B163" s="2" t="s">
        <v>439</v>
      </c>
      <c r="C163" s="2" t="s">
        <v>509</v>
      </c>
      <c r="D163" s="2" t="s">
        <v>475</v>
      </c>
      <c r="E163" s="2" t="s">
        <v>442</v>
      </c>
      <c r="F163" s="34">
        <v>233232724</v>
      </c>
      <c r="G163" s="2" t="s">
        <v>437</v>
      </c>
      <c r="H163" s="2">
        <v>3684</v>
      </c>
      <c r="I163" s="35">
        <v>81.73</v>
      </c>
      <c r="J163" s="35">
        <v>56.67</v>
      </c>
    </row>
    <row r="164" spans="1:10" ht="14.25" customHeight="1">
      <c r="A164" s="2" t="s">
        <v>438</v>
      </c>
      <c r="B164" s="2" t="s">
        <v>433</v>
      </c>
      <c r="C164" s="2" t="s">
        <v>564</v>
      </c>
      <c r="D164" s="2" t="s">
        <v>469</v>
      </c>
      <c r="E164" s="2" t="s">
        <v>442</v>
      </c>
      <c r="F164" s="34">
        <v>233567035</v>
      </c>
      <c r="G164" s="2" t="s">
        <v>443</v>
      </c>
      <c r="H164" s="2">
        <v>62</v>
      </c>
      <c r="I164" s="35">
        <v>421.89</v>
      </c>
      <c r="J164" s="35">
        <v>364.69</v>
      </c>
    </row>
    <row r="165" spans="1:10" ht="14.25" customHeight="1">
      <c r="A165" s="2" t="s">
        <v>465</v>
      </c>
      <c r="B165" s="2" t="s">
        <v>433</v>
      </c>
      <c r="C165" s="2" t="s">
        <v>575</v>
      </c>
      <c r="D165" s="2" t="s">
        <v>464</v>
      </c>
      <c r="E165" s="2" t="s">
        <v>436</v>
      </c>
      <c r="F165" s="34">
        <v>234824883</v>
      </c>
      <c r="G165" s="2" t="s">
        <v>460</v>
      </c>
      <c r="H165" s="2">
        <v>4773</v>
      </c>
      <c r="I165" s="35">
        <v>154.06</v>
      </c>
      <c r="J165" s="35">
        <v>90.93</v>
      </c>
    </row>
    <row r="166" spans="1:10" ht="14.25" customHeight="1">
      <c r="A166" s="2" t="s">
        <v>458</v>
      </c>
      <c r="B166" s="2" t="s">
        <v>467</v>
      </c>
      <c r="C166" s="2" t="s">
        <v>577</v>
      </c>
      <c r="D166" s="2" t="s">
        <v>435</v>
      </c>
      <c r="E166" s="2" t="s">
        <v>442</v>
      </c>
      <c r="F166" s="34">
        <v>236191737</v>
      </c>
      <c r="G166" s="2" t="s">
        <v>437</v>
      </c>
      <c r="H166" s="2">
        <v>3999</v>
      </c>
      <c r="I166" s="35">
        <v>255.28</v>
      </c>
      <c r="J166" s="35">
        <v>159.41999999999999</v>
      </c>
    </row>
    <row r="167" spans="1:10" ht="14.25" customHeight="1">
      <c r="A167" s="2" t="s">
        <v>458</v>
      </c>
      <c r="B167" s="2" t="s">
        <v>502</v>
      </c>
      <c r="C167" s="2" t="s">
        <v>578</v>
      </c>
      <c r="D167" s="2" t="s">
        <v>475</v>
      </c>
      <c r="E167" s="2" t="s">
        <v>436</v>
      </c>
      <c r="F167" s="34">
        <v>236772811</v>
      </c>
      <c r="G167" s="2" t="s">
        <v>460</v>
      </c>
      <c r="H167" s="2">
        <v>276</v>
      </c>
      <c r="I167" s="35">
        <v>81.73</v>
      </c>
      <c r="J167" s="35">
        <v>56.67</v>
      </c>
    </row>
    <row r="168" spans="1:10" ht="14.25" customHeight="1">
      <c r="A168" s="2" t="s">
        <v>451</v>
      </c>
      <c r="B168" s="2" t="s">
        <v>433</v>
      </c>
      <c r="C168" s="2" t="s">
        <v>455</v>
      </c>
      <c r="D168" s="2" t="s">
        <v>480</v>
      </c>
      <c r="E168" s="2" t="s">
        <v>442</v>
      </c>
      <c r="F168" s="34">
        <v>236947476</v>
      </c>
      <c r="G168" s="2" t="s">
        <v>437</v>
      </c>
      <c r="H168" s="2">
        <v>9004</v>
      </c>
      <c r="I168" s="35">
        <v>651.21</v>
      </c>
      <c r="J168" s="35">
        <v>524.96</v>
      </c>
    </row>
    <row r="169" spans="1:10" ht="14.25" customHeight="1">
      <c r="A169" s="2" t="s">
        <v>451</v>
      </c>
      <c r="B169" s="2" t="s">
        <v>467</v>
      </c>
      <c r="C169" s="2" t="s">
        <v>577</v>
      </c>
      <c r="D169" s="2" t="s">
        <v>494</v>
      </c>
      <c r="E169" s="2" t="s">
        <v>442</v>
      </c>
      <c r="F169" s="34">
        <v>237360322</v>
      </c>
      <c r="G169" s="2" t="s">
        <v>460</v>
      </c>
      <c r="H169" s="2">
        <v>1527</v>
      </c>
      <c r="I169" s="35">
        <v>47.45</v>
      </c>
      <c r="J169" s="35">
        <v>31.79</v>
      </c>
    </row>
    <row r="170" spans="1:10" ht="14.25" customHeight="1">
      <c r="A170" s="2" t="s">
        <v>472</v>
      </c>
      <c r="B170" s="2" t="s">
        <v>439</v>
      </c>
      <c r="C170" s="2" t="s">
        <v>579</v>
      </c>
      <c r="D170" s="2" t="s">
        <v>475</v>
      </c>
      <c r="E170" s="2" t="s">
        <v>442</v>
      </c>
      <c r="F170" s="34">
        <v>238234508</v>
      </c>
      <c r="G170" s="2" t="s">
        <v>447</v>
      </c>
      <c r="H170" s="2">
        <v>9602</v>
      </c>
      <c r="I170" s="35">
        <v>81.73</v>
      </c>
      <c r="J170" s="35">
        <v>56.67</v>
      </c>
    </row>
    <row r="171" spans="1:10" ht="14.25" customHeight="1">
      <c r="A171" s="2" t="s">
        <v>484</v>
      </c>
      <c r="B171" s="2" t="s">
        <v>462</v>
      </c>
      <c r="C171" s="2" t="s">
        <v>515</v>
      </c>
      <c r="D171" s="2" t="s">
        <v>477</v>
      </c>
      <c r="E171" s="2" t="s">
        <v>442</v>
      </c>
      <c r="F171" s="34">
        <v>238616883</v>
      </c>
      <c r="G171" s="2" t="s">
        <v>437</v>
      </c>
      <c r="H171" s="2">
        <v>912</v>
      </c>
      <c r="I171" s="35">
        <v>668.27</v>
      </c>
      <c r="J171" s="35">
        <v>502.54</v>
      </c>
    </row>
    <row r="172" spans="1:10" ht="14.25" customHeight="1">
      <c r="A172" s="2" t="s">
        <v>465</v>
      </c>
      <c r="B172" s="2" t="s">
        <v>452</v>
      </c>
      <c r="C172" s="2" t="s">
        <v>580</v>
      </c>
      <c r="D172" s="2" t="s">
        <v>494</v>
      </c>
      <c r="E172" s="2" t="s">
        <v>442</v>
      </c>
      <c r="F172" s="34">
        <v>239566600</v>
      </c>
      <c r="G172" s="2" t="s">
        <v>443</v>
      </c>
      <c r="H172" s="2">
        <v>8516</v>
      </c>
      <c r="I172" s="35">
        <v>47.45</v>
      </c>
      <c r="J172" s="35">
        <v>31.79</v>
      </c>
    </row>
    <row r="173" spans="1:10" ht="14.25" customHeight="1">
      <c r="A173" s="2" t="s">
        <v>465</v>
      </c>
      <c r="B173" s="2" t="s">
        <v>462</v>
      </c>
      <c r="C173" s="2" t="s">
        <v>553</v>
      </c>
      <c r="D173" s="2" t="s">
        <v>435</v>
      </c>
      <c r="E173" s="2" t="s">
        <v>436</v>
      </c>
      <c r="F173" s="34">
        <v>239530551</v>
      </c>
      <c r="G173" s="2" t="s">
        <v>443</v>
      </c>
      <c r="H173" s="2">
        <v>9217</v>
      </c>
      <c r="I173" s="35">
        <v>255.28</v>
      </c>
      <c r="J173" s="35">
        <v>159.41999999999999</v>
      </c>
    </row>
    <row r="174" spans="1:10" ht="14.25" customHeight="1">
      <c r="A174" s="2" t="s">
        <v>432</v>
      </c>
      <c r="B174" s="2" t="s">
        <v>467</v>
      </c>
      <c r="C174" s="2" t="s">
        <v>581</v>
      </c>
      <c r="D174" s="2" t="s">
        <v>450</v>
      </c>
      <c r="E174" s="2" t="s">
        <v>436</v>
      </c>
      <c r="F174" s="34">
        <v>239782893</v>
      </c>
      <c r="G174" s="2" t="s">
        <v>443</v>
      </c>
      <c r="H174" s="2">
        <v>8730</v>
      </c>
      <c r="I174" s="35">
        <v>205.7</v>
      </c>
      <c r="J174" s="35">
        <v>117.11</v>
      </c>
    </row>
    <row r="175" spans="1:10" ht="14.25" customHeight="1">
      <c r="A175" s="2" t="s">
        <v>472</v>
      </c>
      <c r="B175" s="2" t="s">
        <v>462</v>
      </c>
      <c r="C175" s="2" t="s">
        <v>545</v>
      </c>
      <c r="D175" s="2" t="s">
        <v>494</v>
      </c>
      <c r="E175" s="2" t="s">
        <v>436</v>
      </c>
      <c r="F175" s="34">
        <v>239956271</v>
      </c>
      <c r="G175" s="2" t="s">
        <v>447</v>
      </c>
      <c r="H175" s="2">
        <v>3285</v>
      </c>
      <c r="I175" s="35">
        <v>47.45</v>
      </c>
      <c r="J175" s="35">
        <v>31.79</v>
      </c>
    </row>
    <row r="176" spans="1:10" ht="14.25" customHeight="1">
      <c r="A176" s="2" t="s">
        <v>451</v>
      </c>
      <c r="B176" s="2" t="s">
        <v>433</v>
      </c>
      <c r="C176" s="2" t="s">
        <v>570</v>
      </c>
      <c r="D176" s="2" t="s">
        <v>475</v>
      </c>
      <c r="E176" s="2" t="s">
        <v>436</v>
      </c>
      <c r="F176" s="34">
        <v>241426980</v>
      </c>
      <c r="G176" s="2" t="s">
        <v>443</v>
      </c>
      <c r="H176" s="2">
        <v>6670</v>
      </c>
      <c r="I176" s="35">
        <v>81.73</v>
      </c>
      <c r="J176" s="35">
        <v>56.67</v>
      </c>
    </row>
    <row r="177" spans="1:10" ht="14.25" customHeight="1">
      <c r="A177" s="2" t="s">
        <v>472</v>
      </c>
      <c r="B177" s="2" t="s">
        <v>433</v>
      </c>
      <c r="C177" s="2" t="s">
        <v>582</v>
      </c>
      <c r="D177" s="2" t="s">
        <v>480</v>
      </c>
      <c r="E177" s="2" t="s">
        <v>442</v>
      </c>
      <c r="F177" s="34">
        <v>242113196</v>
      </c>
      <c r="G177" s="2" t="s">
        <v>443</v>
      </c>
      <c r="H177" s="2">
        <v>4671</v>
      </c>
      <c r="I177" s="35">
        <v>651.21</v>
      </c>
      <c r="J177" s="35">
        <v>524.96</v>
      </c>
    </row>
    <row r="178" spans="1:10" ht="14.25" customHeight="1">
      <c r="A178" s="2" t="s">
        <v>444</v>
      </c>
      <c r="B178" s="2" t="s">
        <v>433</v>
      </c>
      <c r="C178" s="2" t="s">
        <v>474</v>
      </c>
      <c r="D178" s="2" t="s">
        <v>494</v>
      </c>
      <c r="E178" s="2" t="s">
        <v>442</v>
      </c>
      <c r="F178" s="34">
        <v>733834207</v>
      </c>
      <c r="G178" s="2" t="s">
        <v>460</v>
      </c>
      <c r="H178" s="2">
        <v>8787</v>
      </c>
      <c r="I178" s="35">
        <v>47.45</v>
      </c>
      <c r="J178" s="35">
        <v>31.79</v>
      </c>
    </row>
    <row r="179" spans="1:10" ht="14.25" customHeight="1">
      <c r="A179" s="2" t="s">
        <v>432</v>
      </c>
      <c r="B179" s="2" t="s">
        <v>467</v>
      </c>
      <c r="C179" s="2" t="s">
        <v>583</v>
      </c>
      <c r="D179" s="2" t="s">
        <v>450</v>
      </c>
      <c r="E179" s="2" t="s">
        <v>442</v>
      </c>
      <c r="F179" s="34">
        <v>245460593</v>
      </c>
      <c r="G179" s="2" t="s">
        <v>460</v>
      </c>
      <c r="H179" s="2">
        <v>8611</v>
      </c>
      <c r="I179" s="35">
        <v>205.7</v>
      </c>
      <c r="J179" s="35">
        <v>117.11</v>
      </c>
    </row>
    <row r="180" spans="1:10" ht="14.25" customHeight="1">
      <c r="A180" s="2" t="s">
        <v>444</v>
      </c>
      <c r="B180" s="2" t="s">
        <v>433</v>
      </c>
      <c r="C180" s="2" t="s">
        <v>584</v>
      </c>
      <c r="D180" s="2" t="s">
        <v>454</v>
      </c>
      <c r="E180" s="2" t="s">
        <v>436</v>
      </c>
      <c r="F180" s="34">
        <v>792240703</v>
      </c>
      <c r="G180" s="2" t="s">
        <v>437</v>
      </c>
      <c r="H180" s="2">
        <v>3610</v>
      </c>
      <c r="I180" s="35">
        <v>152.58000000000001</v>
      </c>
      <c r="J180" s="35">
        <v>97.44</v>
      </c>
    </row>
    <row r="181" spans="1:10" ht="14.25" customHeight="1">
      <c r="A181" s="2" t="s">
        <v>482</v>
      </c>
      <c r="B181" s="2" t="s">
        <v>433</v>
      </c>
      <c r="C181" s="2" t="s">
        <v>585</v>
      </c>
      <c r="D181" s="2" t="s">
        <v>469</v>
      </c>
      <c r="E181" s="2" t="s">
        <v>436</v>
      </c>
      <c r="F181" s="34">
        <v>245757997</v>
      </c>
      <c r="G181" s="2" t="s">
        <v>443</v>
      </c>
      <c r="H181" s="2">
        <v>9283</v>
      </c>
      <c r="I181" s="35">
        <v>421.89</v>
      </c>
      <c r="J181" s="35">
        <v>364.69</v>
      </c>
    </row>
    <row r="182" spans="1:10" ht="14.25" customHeight="1">
      <c r="A182" s="2" t="s">
        <v>482</v>
      </c>
      <c r="B182" s="2" t="s">
        <v>433</v>
      </c>
      <c r="C182" s="2" t="s">
        <v>586</v>
      </c>
      <c r="D182" s="2" t="s">
        <v>464</v>
      </c>
      <c r="E182" s="2" t="s">
        <v>436</v>
      </c>
      <c r="F182" s="34">
        <v>246366965</v>
      </c>
      <c r="G182" s="2" t="s">
        <v>447</v>
      </c>
      <c r="H182" s="2">
        <v>2253</v>
      </c>
      <c r="I182" s="35">
        <v>154.06</v>
      </c>
      <c r="J182" s="35">
        <v>90.93</v>
      </c>
    </row>
    <row r="183" spans="1:10" ht="14.25" customHeight="1">
      <c r="A183" s="2" t="s">
        <v>448</v>
      </c>
      <c r="B183" s="2" t="s">
        <v>467</v>
      </c>
      <c r="C183" s="2" t="s">
        <v>481</v>
      </c>
      <c r="D183" s="2" t="s">
        <v>441</v>
      </c>
      <c r="E183" s="2" t="s">
        <v>442</v>
      </c>
      <c r="F183" s="34">
        <v>246557939</v>
      </c>
      <c r="G183" s="2" t="s">
        <v>437</v>
      </c>
      <c r="H183" s="2">
        <v>202</v>
      </c>
      <c r="I183" s="35">
        <v>9.33</v>
      </c>
      <c r="J183" s="35">
        <v>6.92</v>
      </c>
    </row>
    <row r="184" spans="1:10" ht="14.25" customHeight="1">
      <c r="A184" s="2" t="s">
        <v>432</v>
      </c>
      <c r="B184" s="2" t="s">
        <v>462</v>
      </c>
      <c r="C184" s="2" t="s">
        <v>568</v>
      </c>
      <c r="D184" s="2" t="s">
        <v>454</v>
      </c>
      <c r="E184" s="2" t="s">
        <v>442</v>
      </c>
      <c r="F184" s="34">
        <v>247850978</v>
      </c>
      <c r="G184" s="2" t="s">
        <v>447</v>
      </c>
      <c r="H184" s="2">
        <v>1340</v>
      </c>
      <c r="I184" s="35">
        <v>152.58000000000001</v>
      </c>
      <c r="J184" s="35">
        <v>97.44</v>
      </c>
    </row>
    <row r="185" spans="1:10" ht="14.25" customHeight="1">
      <c r="A185" s="2" t="s">
        <v>465</v>
      </c>
      <c r="B185" s="2" t="s">
        <v>433</v>
      </c>
      <c r="C185" s="2" t="s">
        <v>529</v>
      </c>
      <c r="D185" s="2" t="s">
        <v>477</v>
      </c>
      <c r="E185" s="2" t="s">
        <v>436</v>
      </c>
      <c r="F185" s="34">
        <v>250408303</v>
      </c>
      <c r="G185" s="2" t="s">
        <v>447</v>
      </c>
      <c r="H185" s="2">
        <v>8707</v>
      </c>
      <c r="I185" s="35">
        <v>668.27</v>
      </c>
      <c r="J185" s="35">
        <v>502.54</v>
      </c>
    </row>
    <row r="186" spans="1:10" ht="14.25" customHeight="1">
      <c r="A186" s="2" t="s">
        <v>472</v>
      </c>
      <c r="B186" s="2" t="s">
        <v>439</v>
      </c>
      <c r="C186" s="2" t="s">
        <v>576</v>
      </c>
      <c r="D186" s="2" t="s">
        <v>441</v>
      </c>
      <c r="E186" s="2" t="s">
        <v>436</v>
      </c>
      <c r="F186" s="34">
        <v>250949895</v>
      </c>
      <c r="G186" s="2" t="s">
        <v>443</v>
      </c>
      <c r="H186" s="2">
        <v>5580</v>
      </c>
      <c r="I186" s="35">
        <v>9.33</v>
      </c>
      <c r="J186" s="35">
        <v>6.92</v>
      </c>
    </row>
    <row r="187" spans="1:10" ht="14.25" customHeight="1">
      <c r="A187" s="2" t="s">
        <v>448</v>
      </c>
      <c r="B187" s="2" t="s">
        <v>467</v>
      </c>
      <c r="C187" s="2" t="s">
        <v>587</v>
      </c>
      <c r="D187" s="2" t="s">
        <v>480</v>
      </c>
      <c r="E187" s="2" t="s">
        <v>442</v>
      </c>
      <c r="F187" s="34">
        <v>251482903</v>
      </c>
      <c r="G187" s="2" t="s">
        <v>437</v>
      </c>
      <c r="H187" s="2">
        <v>1977</v>
      </c>
      <c r="I187" s="35">
        <v>651.21</v>
      </c>
      <c r="J187" s="35">
        <v>524.96</v>
      </c>
    </row>
    <row r="188" spans="1:10" ht="14.25" customHeight="1">
      <c r="A188" s="2" t="s">
        <v>432</v>
      </c>
      <c r="B188" s="2" t="s">
        <v>467</v>
      </c>
      <c r="C188" s="2" t="s">
        <v>581</v>
      </c>
      <c r="D188" s="2" t="s">
        <v>494</v>
      </c>
      <c r="E188" s="2" t="s">
        <v>442</v>
      </c>
      <c r="F188" s="34">
        <v>251974713</v>
      </c>
      <c r="G188" s="2" t="s">
        <v>437</v>
      </c>
      <c r="H188" s="2">
        <v>1132</v>
      </c>
      <c r="I188" s="35">
        <v>47.45</v>
      </c>
      <c r="J188" s="35">
        <v>31.79</v>
      </c>
    </row>
    <row r="189" spans="1:10" ht="14.25" customHeight="1">
      <c r="A189" s="2" t="s">
        <v>438</v>
      </c>
      <c r="B189" s="2" t="s">
        <v>462</v>
      </c>
      <c r="C189" s="2" t="s">
        <v>514</v>
      </c>
      <c r="D189" s="2" t="s">
        <v>477</v>
      </c>
      <c r="E189" s="2" t="s">
        <v>442</v>
      </c>
      <c r="F189" s="34">
        <v>252003896</v>
      </c>
      <c r="G189" s="2" t="s">
        <v>460</v>
      </c>
      <c r="H189" s="2">
        <v>3000</v>
      </c>
      <c r="I189" s="35">
        <v>668.27</v>
      </c>
      <c r="J189" s="35">
        <v>502.54</v>
      </c>
    </row>
    <row r="190" spans="1:10" ht="14.25" customHeight="1">
      <c r="A190" s="2" t="s">
        <v>465</v>
      </c>
      <c r="B190" s="2" t="s">
        <v>433</v>
      </c>
      <c r="C190" s="2" t="s">
        <v>492</v>
      </c>
      <c r="D190" s="2" t="s">
        <v>450</v>
      </c>
      <c r="E190" s="2" t="s">
        <v>436</v>
      </c>
      <c r="F190" s="34">
        <v>252139508</v>
      </c>
      <c r="G190" s="2" t="s">
        <v>437</v>
      </c>
      <c r="H190" s="2">
        <v>1492</v>
      </c>
      <c r="I190" s="35">
        <v>205.7</v>
      </c>
      <c r="J190" s="35">
        <v>117.11</v>
      </c>
    </row>
    <row r="191" spans="1:10" ht="14.25" customHeight="1">
      <c r="A191" s="2" t="s">
        <v>482</v>
      </c>
      <c r="B191" s="2" t="s">
        <v>433</v>
      </c>
      <c r="C191" s="2" t="s">
        <v>571</v>
      </c>
      <c r="D191" s="2" t="s">
        <v>456</v>
      </c>
      <c r="E191" s="2" t="s">
        <v>436</v>
      </c>
      <c r="F191" s="34">
        <v>252899110</v>
      </c>
      <c r="G191" s="2" t="s">
        <v>437</v>
      </c>
      <c r="H191" s="2">
        <v>9673</v>
      </c>
      <c r="I191" s="35">
        <v>109.28</v>
      </c>
      <c r="J191" s="35">
        <v>35.840000000000003</v>
      </c>
    </row>
    <row r="192" spans="1:10" ht="14.25" customHeight="1">
      <c r="A192" s="2" t="s">
        <v>448</v>
      </c>
      <c r="B192" s="2" t="s">
        <v>462</v>
      </c>
      <c r="C192" s="2" t="s">
        <v>558</v>
      </c>
      <c r="D192" s="2" t="s">
        <v>494</v>
      </c>
      <c r="E192" s="2" t="s">
        <v>436</v>
      </c>
      <c r="F192" s="34">
        <v>257882010</v>
      </c>
      <c r="G192" s="2" t="s">
        <v>447</v>
      </c>
      <c r="H192" s="2">
        <v>9493</v>
      </c>
      <c r="I192" s="35">
        <v>47.45</v>
      </c>
      <c r="J192" s="35">
        <v>31.79</v>
      </c>
    </row>
    <row r="193" spans="1:10" ht="14.25" customHeight="1">
      <c r="A193" s="2" t="s">
        <v>438</v>
      </c>
      <c r="B193" s="2" t="s">
        <v>462</v>
      </c>
      <c r="C193" s="2" t="s">
        <v>500</v>
      </c>
      <c r="D193" s="2" t="s">
        <v>477</v>
      </c>
      <c r="E193" s="2" t="s">
        <v>436</v>
      </c>
      <c r="F193" s="34">
        <v>257926213</v>
      </c>
      <c r="G193" s="2" t="s">
        <v>437</v>
      </c>
      <c r="H193" s="2">
        <v>2089</v>
      </c>
      <c r="I193" s="35">
        <v>668.27</v>
      </c>
      <c r="J193" s="35">
        <v>502.54</v>
      </c>
    </row>
    <row r="194" spans="1:10" ht="14.25" customHeight="1">
      <c r="A194" s="2" t="s">
        <v>438</v>
      </c>
      <c r="B194" s="2" t="s">
        <v>467</v>
      </c>
      <c r="C194" s="2" t="s">
        <v>588</v>
      </c>
      <c r="D194" s="2" t="s">
        <v>441</v>
      </c>
      <c r="E194" s="2" t="s">
        <v>436</v>
      </c>
      <c r="F194" s="34">
        <v>259376752</v>
      </c>
      <c r="G194" s="2" t="s">
        <v>447</v>
      </c>
      <c r="H194" s="2">
        <v>6954</v>
      </c>
      <c r="I194" s="35">
        <v>9.33</v>
      </c>
      <c r="J194" s="35">
        <v>6.92</v>
      </c>
    </row>
    <row r="195" spans="1:10" ht="14.25" customHeight="1">
      <c r="A195" s="2" t="s">
        <v>444</v>
      </c>
      <c r="B195" s="2" t="s">
        <v>433</v>
      </c>
      <c r="C195" s="2" t="s">
        <v>554</v>
      </c>
      <c r="D195" s="2" t="s">
        <v>494</v>
      </c>
      <c r="E195" s="2" t="s">
        <v>436</v>
      </c>
      <c r="F195" s="34">
        <v>795363223</v>
      </c>
      <c r="G195" s="2" t="s">
        <v>447</v>
      </c>
      <c r="H195" s="2">
        <v>8909</v>
      </c>
      <c r="I195" s="35">
        <v>47.45</v>
      </c>
      <c r="J195" s="35">
        <v>31.79</v>
      </c>
    </row>
    <row r="196" spans="1:10" ht="14.25" customHeight="1">
      <c r="A196" s="2" t="s">
        <v>448</v>
      </c>
      <c r="B196" s="2" t="s">
        <v>439</v>
      </c>
      <c r="C196" s="2" t="s">
        <v>566</v>
      </c>
      <c r="D196" s="2" t="s">
        <v>480</v>
      </c>
      <c r="E196" s="2" t="s">
        <v>436</v>
      </c>
      <c r="F196" s="34">
        <v>263930499</v>
      </c>
      <c r="G196" s="2" t="s">
        <v>443</v>
      </c>
      <c r="H196" s="2">
        <v>4501</v>
      </c>
      <c r="I196" s="35">
        <v>651.21</v>
      </c>
      <c r="J196" s="35">
        <v>524.96</v>
      </c>
    </row>
    <row r="197" spans="1:10" ht="14.25" customHeight="1">
      <c r="A197" s="2" t="s">
        <v>451</v>
      </c>
      <c r="B197" s="2" t="s">
        <v>462</v>
      </c>
      <c r="C197" s="2" t="s">
        <v>479</v>
      </c>
      <c r="D197" s="2" t="s">
        <v>446</v>
      </c>
      <c r="E197" s="2" t="s">
        <v>442</v>
      </c>
      <c r="F197" s="34">
        <v>264075124</v>
      </c>
      <c r="G197" s="2" t="s">
        <v>460</v>
      </c>
      <c r="H197" s="2">
        <v>2498</v>
      </c>
      <c r="I197" s="35">
        <v>437.2</v>
      </c>
      <c r="J197" s="35">
        <v>263.33</v>
      </c>
    </row>
    <row r="198" spans="1:10" ht="14.25" customHeight="1">
      <c r="A198" s="2" t="s">
        <v>444</v>
      </c>
      <c r="B198" s="2" t="s">
        <v>433</v>
      </c>
      <c r="C198" s="2" t="s">
        <v>466</v>
      </c>
      <c r="D198" s="2" t="s">
        <v>450</v>
      </c>
      <c r="E198" s="2" t="s">
        <v>436</v>
      </c>
      <c r="F198" s="34">
        <v>805596816</v>
      </c>
      <c r="G198" s="2" t="s">
        <v>447</v>
      </c>
      <c r="H198" s="2">
        <v>5439</v>
      </c>
      <c r="I198" s="35">
        <v>205.7</v>
      </c>
      <c r="J198" s="35">
        <v>117.11</v>
      </c>
    </row>
    <row r="199" spans="1:10" ht="14.25" customHeight="1">
      <c r="A199" s="2" t="s">
        <v>444</v>
      </c>
      <c r="B199" s="2" t="s">
        <v>433</v>
      </c>
      <c r="C199" s="2" t="s">
        <v>508</v>
      </c>
      <c r="D199" s="2" t="s">
        <v>477</v>
      </c>
      <c r="E199" s="2" t="s">
        <v>442</v>
      </c>
      <c r="F199" s="34">
        <v>859830653</v>
      </c>
      <c r="G199" s="2" t="s">
        <v>443</v>
      </c>
      <c r="H199" s="2">
        <v>6039</v>
      </c>
      <c r="I199" s="35">
        <v>668.27</v>
      </c>
      <c r="J199" s="35">
        <v>502.54</v>
      </c>
    </row>
    <row r="200" spans="1:10" ht="14.25" customHeight="1">
      <c r="A200" s="2" t="s">
        <v>484</v>
      </c>
      <c r="B200" s="2" t="s">
        <v>433</v>
      </c>
      <c r="C200" s="2" t="s">
        <v>589</v>
      </c>
      <c r="D200" s="2" t="s">
        <v>475</v>
      </c>
      <c r="E200" s="2" t="s">
        <v>436</v>
      </c>
      <c r="F200" s="34">
        <v>270005595</v>
      </c>
      <c r="G200" s="2" t="s">
        <v>447</v>
      </c>
      <c r="H200" s="2">
        <v>9511</v>
      </c>
      <c r="I200" s="35">
        <v>81.73</v>
      </c>
      <c r="J200" s="35">
        <v>56.67</v>
      </c>
    </row>
    <row r="201" spans="1:10" ht="14.25" customHeight="1">
      <c r="A201" s="2" t="s">
        <v>448</v>
      </c>
      <c r="B201" s="2" t="s">
        <v>467</v>
      </c>
      <c r="C201" s="2" t="s">
        <v>590</v>
      </c>
      <c r="D201" s="2" t="s">
        <v>469</v>
      </c>
      <c r="E201" s="2" t="s">
        <v>442</v>
      </c>
      <c r="F201" s="34">
        <v>270904672</v>
      </c>
      <c r="G201" s="2" t="s">
        <v>443</v>
      </c>
      <c r="H201" s="2">
        <v>5810</v>
      </c>
      <c r="I201" s="35">
        <v>421.89</v>
      </c>
      <c r="J201" s="35">
        <v>364.69</v>
      </c>
    </row>
    <row r="202" spans="1:10" ht="14.25" customHeight="1">
      <c r="A202" s="2" t="s">
        <v>432</v>
      </c>
      <c r="B202" s="2" t="s">
        <v>452</v>
      </c>
      <c r="C202" s="2" t="s">
        <v>539</v>
      </c>
      <c r="D202" s="2" t="s">
        <v>446</v>
      </c>
      <c r="E202" s="2" t="s">
        <v>436</v>
      </c>
      <c r="F202" s="34">
        <v>271128261</v>
      </c>
      <c r="G202" s="2" t="s">
        <v>460</v>
      </c>
      <c r="H202" s="2">
        <v>4811</v>
      </c>
      <c r="I202" s="35">
        <v>437.2</v>
      </c>
      <c r="J202" s="35">
        <v>263.33</v>
      </c>
    </row>
    <row r="203" spans="1:10" ht="14.25" customHeight="1">
      <c r="A203" s="2" t="s">
        <v>448</v>
      </c>
      <c r="B203" s="2" t="s">
        <v>433</v>
      </c>
      <c r="C203" s="2" t="s">
        <v>554</v>
      </c>
      <c r="D203" s="2" t="s">
        <v>480</v>
      </c>
      <c r="E203" s="2" t="s">
        <v>436</v>
      </c>
      <c r="F203" s="34">
        <v>271611917</v>
      </c>
      <c r="G203" s="2" t="s">
        <v>460</v>
      </c>
      <c r="H203" s="2">
        <v>1052</v>
      </c>
      <c r="I203" s="35">
        <v>651.21</v>
      </c>
      <c r="J203" s="35">
        <v>524.96</v>
      </c>
    </row>
    <row r="204" spans="1:10" ht="14.25" customHeight="1">
      <c r="A204" s="2" t="s">
        <v>472</v>
      </c>
      <c r="B204" s="2" t="s">
        <v>433</v>
      </c>
      <c r="C204" s="2" t="s">
        <v>591</v>
      </c>
      <c r="D204" s="2" t="s">
        <v>464</v>
      </c>
      <c r="E204" s="2" t="s">
        <v>442</v>
      </c>
      <c r="F204" s="34">
        <v>272880494</v>
      </c>
      <c r="G204" s="2" t="s">
        <v>437</v>
      </c>
      <c r="H204" s="2">
        <v>1539</v>
      </c>
      <c r="I204" s="35">
        <v>154.06</v>
      </c>
      <c r="J204" s="35">
        <v>90.93</v>
      </c>
    </row>
    <row r="205" spans="1:10" ht="14.25" customHeight="1">
      <c r="A205" s="2" t="s">
        <v>432</v>
      </c>
      <c r="B205" s="2" t="s">
        <v>439</v>
      </c>
      <c r="C205" s="2" t="s">
        <v>543</v>
      </c>
      <c r="D205" s="2" t="s">
        <v>464</v>
      </c>
      <c r="E205" s="2" t="s">
        <v>442</v>
      </c>
      <c r="F205" s="34">
        <v>275231397</v>
      </c>
      <c r="G205" s="2" t="s">
        <v>460</v>
      </c>
      <c r="H205" s="2">
        <v>1076</v>
      </c>
      <c r="I205" s="35">
        <v>154.06</v>
      </c>
      <c r="J205" s="35">
        <v>90.93</v>
      </c>
    </row>
    <row r="206" spans="1:10" ht="14.25" customHeight="1">
      <c r="A206" s="2" t="s">
        <v>432</v>
      </c>
      <c r="B206" s="2" t="s">
        <v>462</v>
      </c>
      <c r="C206" s="2" t="s">
        <v>592</v>
      </c>
      <c r="D206" s="2" t="s">
        <v>446</v>
      </c>
      <c r="E206" s="2" t="s">
        <v>436</v>
      </c>
      <c r="F206" s="34">
        <v>275668275</v>
      </c>
      <c r="G206" s="2" t="s">
        <v>437</v>
      </c>
      <c r="H206" s="2">
        <v>5287</v>
      </c>
      <c r="I206" s="35">
        <v>437.2</v>
      </c>
      <c r="J206" s="35">
        <v>263.33</v>
      </c>
    </row>
    <row r="207" spans="1:10" ht="14.25" customHeight="1">
      <c r="A207" s="2" t="s">
        <v>472</v>
      </c>
      <c r="B207" s="2" t="s">
        <v>439</v>
      </c>
      <c r="C207" s="2" t="s">
        <v>593</v>
      </c>
      <c r="D207" s="2" t="s">
        <v>450</v>
      </c>
      <c r="E207" s="2" t="s">
        <v>442</v>
      </c>
      <c r="F207" s="34">
        <v>276825702</v>
      </c>
      <c r="G207" s="2" t="s">
        <v>443</v>
      </c>
      <c r="H207" s="2">
        <v>937</v>
      </c>
      <c r="I207" s="35">
        <v>205.7</v>
      </c>
      <c r="J207" s="35">
        <v>117.11</v>
      </c>
    </row>
    <row r="208" spans="1:10" ht="14.25" customHeight="1">
      <c r="A208" s="2" t="s">
        <v>465</v>
      </c>
      <c r="B208" s="2" t="s">
        <v>502</v>
      </c>
      <c r="C208" s="2" t="s">
        <v>503</v>
      </c>
      <c r="D208" s="2" t="s">
        <v>469</v>
      </c>
      <c r="E208" s="2" t="s">
        <v>442</v>
      </c>
      <c r="F208" s="34">
        <v>277898585</v>
      </c>
      <c r="G208" s="2" t="s">
        <v>447</v>
      </c>
      <c r="H208" s="2">
        <v>9205</v>
      </c>
      <c r="I208" s="35">
        <v>421.89</v>
      </c>
      <c r="J208" s="35">
        <v>364.69</v>
      </c>
    </row>
    <row r="209" spans="1:10" ht="14.25" customHeight="1">
      <c r="A209" s="2" t="s">
        <v>458</v>
      </c>
      <c r="B209" s="2" t="s">
        <v>467</v>
      </c>
      <c r="C209" s="2" t="s">
        <v>532</v>
      </c>
      <c r="D209" s="2" t="s">
        <v>450</v>
      </c>
      <c r="E209" s="2" t="s">
        <v>436</v>
      </c>
      <c r="F209" s="34">
        <v>279311788</v>
      </c>
      <c r="G209" s="2" t="s">
        <v>437</v>
      </c>
      <c r="H209" s="2">
        <v>4808</v>
      </c>
      <c r="I209" s="35">
        <v>205.7</v>
      </c>
      <c r="J209" s="35">
        <v>117.11</v>
      </c>
    </row>
    <row r="210" spans="1:10" ht="14.25" customHeight="1">
      <c r="A210" s="2" t="s">
        <v>482</v>
      </c>
      <c r="B210" s="2" t="s">
        <v>462</v>
      </c>
      <c r="C210" s="2" t="s">
        <v>540</v>
      </c>
      <c r="D210" s="2" t="s">
        <v>464</v>
      </c>
      <c r="E210" s="2" t="s">
        <v>436</v>
      </c>
      <c r="F210" s="34">
        <v>280654180</v>
      </c>
      <c r="G210" s="2" t="s">
        <v>447</v>
      </c>
      <c r="H210" s="2">
        <v>4855</v>
      </c>
      <c r="I210" s="35">
        <v>154.06</v>
      </c>
      <c r="J210" s="35">
        <v>90.93</v>
      </c>
    </row>
    <row r="211" spans="1:10" ht="14.25" customHeight="1">
      <c r="A211" s="2" t="s">
        <v>451</v>
      </c>
      <c r="B211" s="2" t="s">
        <v>462</v>
      </c>
      <c r="C211" s="2" t="s">
        <v>594</v>
      </c>
      <c r="D211" s="2" t="s">
        <v>464</v>
      </c>
      <c r="E211" s="2" t="s">
        <v>436</v>
      </c>
      <c r="F211" s="34">
        <v>280876481</v>
      </c>
      <c r="G211" s="2" t="s">
        <v>437</v>
      </c>
      <c r="H211" s="2">
        <v>4103</v>
      </c>
      <c r="I211" s="35">
        <v>154.06</v>
      </c>
      <c r="J211" s="35">
        <v>90.93</v>
      </c>
    </row>
    <row r="212" spans="1:10" ht="14.25" customHeight="1">
      <c r="A212" s="2" t="s">
        <v>458</v>
      </c>
      <c r="B212" s="2" t="s">
        <v>433</v>
      </c>
      <c r="C212" s="2" t="s">
        <v>573</v>
      </c>
      <c r="D212" s="2" t="s">
        <v>441</v>
      </c>
      <c r="E212" s="2" t="s">
        <v>436</v>
      </c>
      <c r="F212" s="34">
        <v>281028401</v>
      </c>
      <c r="G212" s="2" t="s">
        <v>460</v>
      </c>
      <c r="H212" s="2">
        <v>9066</v>
      </c>
      <c r="I212" s="35">
        <v>9.33</v>
      </c>
      <c r="J212" s="35">
        <v>6.92</v>
      </c>
    </row>
    <row r="213" spans="1:10" ht="14.25" customHeight="1">
      <c r="A213" s="2" t="s">
        <v>451</v>
      </c>
      <c r="B213" s="2" t="s">
        <v>462</v>
      </c>
      <c r="C213" s="2" t="s">
        <v>592</v>
      </c>
      <c r="D213" s="2" t="s">
        <v>456</v>
      </c>
      <c r="E213" s="2" t="s">
        <v>442</v>
      </c>
      <c r="F213" s="34">
        <v>281881988</v>
      </c>
      <c r="G213" s="2" t="s">
        <v>460</v>
      </c>
      <c r="H213" s="2">
        <v>2489</v>
      </c>
      <c r="I213" s="35">
        <v>109.28</v>
      </c>
      <c r="J213" s="35">
        <v>35.840000000000003</v>
      </c>
    </row>
    <row r="214" spans="1:10" ht="14.25" customHeight="1">
      <c r="A214" s="2" t="s">
        <v>484</v>
      </c>
      <c r="B214" s="2" t="s">
        <v>452</v>
      </c>
      <c r="C214" s="2" t="s">
        <v>595</v>
      </c>
      <c r="D214" s="2" t="s">
        <v>464</v>
      </c>
      <c r="E214" s="2" t="s">
        <v>442</v>
      </c>
      <c r="F214" s="34">
        <v>282137763</v>
      </c>
      <c r="G214" s="2" t="s">
        <v>443</v>
      </c>
      <c r="H214" s="2">
        <v>9651</v>
      </c>
      <c r="I214" s="35">
        <v>154.06</v>
      </c>
      <c r="J214" s="35">
        <v>90.93</v>
      </c>
    </row>
    <row r="215" spans="1:10" ht="14.25" customHeight="1">
      <c r="A215" s="2" t="s">
        <v>444</v>
      </c>
      <c r="B215" s="2" t="s">
        <v>433</v>
      </c>
      <c r="C215" s="2" t="s">
        <v>596</v>
      </c>
      <c r="D215" s="2" t="s">
        <v>475</v>
      </c>
      <c r="E215" s="2" t="s">
        <v>442</v>
      </c>
      <c r="F215" s="34">
        <v>885128390</v>
      </c>
      <c r="G215" s="2" t="s">
        <v>443</v>
      </c>
      <c r="H215" s="2">
        <v>8440</v>
      </c>
      <c r="I215" s="35">
        <v>81.73</v>
      </c>
      <c r="J215" s="35">
        <v>56.67</v>
      </c>
    </row>
    <row r="216" spans="1:10" ht="14.25" customHeight="1">
      <c r="A216" s="2" t="s">
        <v>472</v>
      </c>
      <c r="B216" s="2" t="s">
        <v>433</v>
      </c>
      <c r="C216" s="2" t="s">
        <v>597</v>
      </c>
      <c r="D216" s="2" t="s">
        <v>441</v>
      </c>
      <c r="E216" s="2" t="s">
        <v>436</v>
      </c>
      <c r="F216" s="34">
        <v>284011018</v>
      </c>
      <c r="G216" s="2" t="s">
        <v>460</v>
      </c>
      <c r="H216" s="2">
        <v>5818</v>
      </c>
      <c r="I216" s="35">
        <v>9.33</v>
      </c>
      <c r="J216" s="35">
        <v>6.92</v>
      </c>
    </row>
    <row r="217" spans="1:10" ht="14.25" customHeight="1">
      <c r="A217" s="2" t="s">
        <v>484</v>
      </c>
      <c r="B217" s="2" t="s">
        <v>439</v>
      </c>
      <c r="C217" s="2" t="s">
        <v>551</v>
      </c>
      <c r="D217" s="2" t="s">
        <v>441</v>
      </c>
      <c r="E217" s="2" t="s">
        <v>442</v>
      </c>
      <c r="F217" s="34">
        <v>284004580</v>
      </c>
      <c r="G217" s="2" t="s">
        <v>443</v>
      </c>
      <c r="H217" s="2">
        <v>5685</v>
      </c>
      <c r="I217" s="35">
        <v>9.33</v>
      </c>
      <c r="J217" s="35">
        <v>6.92</v>
      </c>
    </row>
    <row r="218" spans="1:10" ht="14.25" customHeight="1">
      <c r="A218" s="2" t="s">
        <v>482</v>
      </c>
      <c r="B218" s="2" t="s">
        <v>462</v>
      </c>
      <c r="C218" s="2" t="s">
        <v>598</v>
      </c>
      <c r="D218" s="2" t="s">
        <v>454</v>
      </c>
      <c r="E218" s="2" t="s">
        <v>442</v>
      </c>
      <c r="F218" s="34">
        <v>284194266</v>
      </c>
      <c r="G218" s="2" t="s">
        <v>447</v>
      </c>
      <c r="H218" s="2">
        <v>1261</v>
      </c>
      <c r="I218" s="35">
        <v>152.58000000000001</v>
      </c>
      <c r="J218" s="35">
        <v>97.44</v>
      </c>
    </row>
    <row r="219" spans="1:10" ht="14.25" customHeight="1">
      <c r="A219" s="2" t="s">
        <v>451</v>
      </c>
      <c r="B219" s="2" t="s">
        <v>502</v>
      </c>
      <c r="C219" s="2" t="s">
        <v>578</v>
      </c>
      <c r="D219" s="2" t="s">
        <v>435</v>
      </c>
      <c r="E219" s="2" t="s">
        <v>436</v>
      </c>
      <c r="F219" s="34">
        <v>284414851</v>
      </c>
      <c r="G219" s="2" t="s">
        <v>460</v>
      </c>
      <c r="H219" s="2">
        <v>6999</v>
      </c>
      <c r="I219" s="35">
        <v>255.28</v>
      </c>
      <c r="J219" s="35">
        <v>159.41999999999999</v>
      </c>
    </row>
    <row r="220" spans="1:10" ht="14.25" customHeight="1">
      <c r="A220" s="2" t="s">
        <v>458</v>
      </c>
      <c r="B220" s="2" t="s">
        <v>467</v>
      </c>
      <c r="C220" s="2" t="s">
        <v>599</v>
      </c>
      <c r="D220" s="2" t="s">
        <v>480</v>
      </c>
      <c r="E220" s="2" t="s">
        <v>442</v>
      </c>
      <c r="F220" s="34">
        <v>286076533</v>
      </c>
      <c r="G220" s="2" t="s">
        <v>437</v>
      </c>
      <c r="H220" s="2">
        <v>7657</v>
      </c>
      <c r="I220" s="35">
        <v>651.21</v>
      </c>
      <c r="J220" s="35">
        <v>524.96</v>
      </c>
    </row>
    <row r="221" spans="1:10" ht="14.25" customHeight="1">
      <c r="A221" s="2" t="s">
        <v>482</v>
      </c>
      <c r="B221" s="2" t="s">
        <v>467</v>
      </c>
      <c r="C221" s="2" t="s">
        <v>600</v>
      </c>
      <c r="D221" s="2" t="s">
        <v>456</v>
      </c>
      <c r="E221" s="2" t="s">
        <v>442</v>
      </c>
      <c r="F221" s="34">
        <v>287675130</v>
      </c>
      <c r="G221" s="2" t="s">
        <v>443</v>
      </c>
      <c r="H221" s="2">
        <v>7588</v>
      </c>
      <c r="I221" s="35">
        <v>109.28</v>
      </c>
      <c r="J221" s="35">
        <v>35.840000000000003</v>
      </c>
    </row>
    <row r="222" spans="1:10" ht="14.25" customHeight="1">
      <c r="A222" s="2" t="s">
        <v>451</v>
      </c>
      <c r="B222" s="2" t="s">
        <v>462</v>
      </c>
      <c r="C222" s="2" t="s">
        <v>542</v>
      </c>
      <c r="D222" s="2" t="s">
        <v>450</v>
      </c>
      <c r="E222" s="2" t="s">
        <v>436</v>
      </c>
      <c r="F222" s="34">
        <v>288069951</v>
      </c>
      <c r="G222" s="2" t="s">
        <v>460</v>
      </c>
      <c r="H222" s="2">
        <v>3158</v>
      </c>
      <c r="I222" s="35">
        <v>205.7</v>
      </c>
      <c r="J222" s="35">
        <v>117.11</v>
      </c>
    </row>
    <row r="223" spans="1:10" ht="14.25" customHeight="1">
      <c r="A223" s="2" t="s">
        <v>451</v>
      </c>
      <c r="B223" s="2" t="s">
        <v>433</v>
      </c>
      <c r="C223" s="2" t="s">
        <v>601</v>
      </c>
      <c r="D223" s="2" t="s">
        <v>454</v>
      </c>
      <c r="E223" s="2" t="s">
        <v>436</v>
      </c>
      <c r="F223" s="34">
        <v>288260066</v>
      </c>
      <c r="G223" s="2" t="s">
        <v>437</v>
      </c>
      <c r="H223" s="2">
        <v>5370</v>
      </c>
      <c r="I223" s="35">
        <v>152.58000000000001</v>
      </c>
      <c r="J223" s="35">
        <v>97.44</v>
      </c>
    </row>
    <row r="224" spans="1:10" ht="14.25" customHeight="1">
      <c r="A224" s="2" t="s">
        <v>438</v>
      </c>
      <c r="B224" s="2" t="s">
        <v>433</v>
      </c>
      <c r="C224" s="2" t="s">
        <v>602</v>
      </c>
      <c r="D224" s="2" t="s">
        <v>435</v>
      </c>
      <c r="E224" s="2" t="s">
        <v>436</v>
      </c>
      <c r="F224" s="34">
        <v>288649737</v>
      </c>
      <c r="G224" s="2" t="s">
        <v>460</v>
      </c>
      <c r="H224" s="2">
        <v>421</v>
      </c>
      <c r="I224" s="35">
        <v>255.28</v>
      </c>
      <c r="J224" s="35">
        <v>159.41999999999999</v>
      </c>
    </row>
    <row r="225" spans="1:10" ht="14.25" customHeight="1">
      <c r="A225" s="2" t="s">
        <v>484</v>
      </c>
      <c r="B225" s="2" t="s">
        <v>467</v>
      </c>
      <c r="C225" s="2" t="s">
        <v>590</v>
      </c>
      <c r="D225" s="2" t="s">
        <v>454</v>
      </c>
      <c r="E225" s="2" t="s">
        <v>442</v>
      </c>
      <c r="F225" s="34">
        <v>288654887</v>
      </c>
      <c r="G225" s="2" t="s">
        <v>443</v>
      </c>
      <c r="H225" s="2">
        <v>7404</v>
      </c>
      <c r="I225" s="35">
        <v>152.58000000000001</v>
      </c>
      <c r="J225" s="35">
        <v>97.44</v>
      </c>
    </row>
    <row r="226" spans="1:10" ht="14.25" customHeight="1">
      <c r="A226" s="2" t="s">
        <v>472</v>
      </c>
      <c r="B226" s="2" t="s">
        <v>433</v>
      </c>
      <c r="C226" s="2" t="s">
        <v>528</v>
      </c>
      <c r="D226" s="2" t="s">
        <v>475</v>
      </c>
      <c r="E226" s="2" t="s">
        <v>442</v>
      </c>
      <c r="F226" s="34">
        <v>288735997</v>
      </c>
      <c r="G226" s="2" t="s">
        <v>443</v>
      </c>
      <c r="H226" s="2">
        <v>1058</v>
      </c>
      <c r="I226" s="35">
        <v>81.73</v>
      </c>
      <c r="J226" s="35">
        <v>56.67</v>
      </c>
    </row>
    <row r="227" spans="1:10" ht="14.25" customHeight="1">
      <c r="A227" s="2" t="s">
        <v>482</v>
      </c>
      <c r="B227" s="2" t="s">
        <v>433</v>
      </c>
      <c r="C227" s="2" t="s">
        <v>474</v>
      </c>
      <c r="D227" s="2" t="s">
        <v>469</v>
      </c>
      <c r="E227" s="2" t="s">
        <v>442</v>
      </c>
      <c r="F227" s="34">
        <v>288909804</v>
      </c>
      <c r="G227" s="2" t="s">
        <v>437</v>
      </c>
      <c r="H227" s="2">
        <v>2589</v>
      </c>
      <c r="I227" s="35">
        <v>421.89</v>
      </c>
      <c r="J227" s="35">
        <v>364.69</v>
      </c>
    </row>
    <row r="228" spans="1:10" ht="14.25" customHeight="1">
      <c r="A228" s="2" t="s">
        <v>438</v>
      </c>
      <c r="B228" s="2" t="s">
        <v>462</v>
      </c>
      <c r="C228" s="2" t="s">
        <v>536</v>
      </c>
      <c r="D228" s="2" t="s">
        <v>446</v>
      </c>
      <c r="E228" s="2" t="s">
        <v>436</v>
      </c>
      <c r="F228" s="34">
        <v>289170300</v>
      </c>
      <c r="G228" s="2" t="s">
        <v>460</v>
      </c>
      <c r="H228" s="2">
        <v>7678</v>
      </c>
      <c r="I228" s="35">
        <v>437.2</v>
      </c>
      <c r="J228" s="35">
        <v>263.33</v>
      </c>
    </row>
    <row r="229" spans="1:10" ht="14.25" customHeight="1">
      <c r="A229" s="2" t="s">
        <v>451</v>
      </c>
      <c r="B229" s="2" t="s">
        <v>462</v>
      </c>
      <c r="C229" s="2" t="s">
        <v>542</v>
      </c>
      <c r="D229" s="2" t="s">
        <v>456</v>
      </c>
      <c r="E229" s="2" t="s">
        <v>436</v>
      </c>
      <c r="F229" s="34">
        <v>289702451</v>
      </c>
      <c r="G229" s="2" t="s">
        <v>437</v>
      </c>
      <c r="H229" s="2">
        <v>336</v>
      </c>
      <c r="I229" s="35">
        <v>109.28</v>
      </c>
      <c r="J229" s="35">
        <v>35.840000000000003</v>
      </c>
    </row>
    <row r="230" spans="1:10" ht="14.25" customHeight="1">
      <c r="A230" s="2" t="s">
        <v>482</v>
      </c>
      <c r="B230" s="2" t="s">
        <v>462</v>
      </c>
      <c r="C230" s="2" t="s">
        <v>540</v>
      </c>
      <c r="D230" s="2" t="s">
        <v>441</v>
      </c>
      <c r="E230" s="2" t="s">
        <v>442</v>
      </c>
      <c r="F230" s="34">
        <v>290370213</v>
      </c>
      <c r="G230" s="2" t="s">
        <v>460</v>
      </c>
      <c r="H230" s="2">
        <v>2794</v>
      </c>
      <c r="I230" s="35">
        <v>9.33</v>
      </c>
      <c r="J230" s="35">
        <v>6.92</v>
      </c>
    </row>
    <row r="231" spans="1:10" ht="14.25" customHeight="1">
      <c r="A231" s="2" t="s">
        <v>451</v>
      </c>
      <c r="B231" s="2" t="s">
        <v>439</v>
      </c>
      <c r="C231" s="2" t="s">
        <v>440</v>
      </c>
      <c r="D231" s="2" t="s">
        <v>480</v>
      </c>
      <c r="E231" s="2" t="s">
        <v>436</v>
      </c>
      <c r="F231" s="34">
        <v>290413558</v>
      </c>
      <c r="G231" s="2" t="s">
        <v>443</v>
      </c>
      <c r="H231" s="2">
        <v>7514</v>
      </c>
      <c r="I231" s="35">
        <v>651.21</v>
      </c>
      <c r="J231" s="35">
        <v>524.96</v>
      </c>
    </row>
    <row r="232" spans="1:10" ht="14.25" customHeight="1">
      <c r="A232" s="2" t="s">
        <v>448</v>
      </c>
      <c r="B232" s="2" t="s">
        <v>433</v>
      </c>
      <c r="C232" s="2" t="s">
        <v>597</v>
      </c>
      <c r="D232" s="2" t="s">
        <v>477</v>
      </c>
      <c r="E232" s="2" t="s">
        <v>436</v>
      </c>
      <c r="F232" s="34">
        <v>291218221</v>
      </c>
      <c r="G232" s="2" t="s">
        <v>460</v>
      </c>
      <c r="H232" s="2">
        <v>8894</v>
      </c>
      <c r="I232" s="35">
        <v>668.27</v>
      </c>
      <c r="J232" s="35">
        <v>502.54</v>
      </c>
    </row>
    <row r="233" spans="1:10" ht="14.25" customHeight="1">
      <c r="A233" s="2" t="s">
        <v>448</v>
      </c>
      <c r="B233" s="2" t="s">
        <v>439</v>
      </c>
      <c r="C233" s="2" t="s">
        <v>548</v>
      </c>
      <c r="D233" s="2" t="s">
        <v>450</v>
      </c>
      <c r="E233" s="2" t="s">
        <v>442</v>
      </c>
      <c r="F233" s="34">
        <v>291455972</v>
      </c>
      <c r="G233" s="2" t="s">
        <v>447</v>
      </c>
      <c r="H233" s="2">
        <v>464</v>
      </c>
      <c r="I233" s="35">
        <v>205.7</v>
      </c>
      <c r="J233" s="35">
        <v>117.11</v>
      </c>
    </row>
    <row r="234" spans="1:10" ht="14.25" customHeight="1">
      <c r="A234" s="2" t="s">
        <v>438</v>
      </c>
      <c r="B234" s="2" t="s">
        <v>452</v>
      </c>
      <c r="C234" s="2" t="s">
        <v>603</v>
      </c>
      <c r="D234" s="2" t="s">
        <v>464</v>
      </c>
      <c r="E234" s="2" t="s">
        <v>442</v>
      </c>
      <c r="F234" s="34">
        <v>291558110</v>
      </c>
      <c r="G234" s="2" t="s">
        <v>443</v>
      </c>
      <c r="H234" s="2">
        <v>3283</v>
      </c>
      <c r="I234" s="35">
        <v>154.06</v>
      </c>
      <c r="J234" s="35">
        <v>90.93</v>
      </c>
    </row>
    <row r="235" spans="1:10" ht="14.25" customHeight="1">
      <c r="A235" s="2" t="s">
        <v>444</v>
      </c>
      <c r="B235" s="2" t="s">
        <v>433</v>
      </c>
      <c r="C235" s="2" t="s">
        <v>597</v>
      </c>
      <c r="D235" s="2" t="s">
        <v>435</v>
      </c>
      <c r="E235" s="2" t="s">
        <v>436</v>
      </c>
      <c r="F235" s="34">
        <v>897720181</v>
      </c>
      <c r="G235" s="2" t="s">
        <v>443</v>
      </c>
      <c r="H235" s="2">
        <v>6167</v>
      </c>
      <c r="I235" s="35">
        <v>255.28</v>
      </c>
      <c r="J235" s="35">
        <v>159.41999999999999</v>
      </c>
    </row>
    <row r="236" spans="1:10" ht="14.25" customHeight="1">
      <c r="A236" s="2" t="s">
        <v>448</v>
      </c>
      <c r="B236" s="2" t="s">
        <v>462</v>
      </c>
      <c r="C236" s="2" t="s">
        <v>536</v>
      </c>
      <c r="D236" s="2" t="s">
        <v>446</v>
      </c>
      <c r="E236" s="2" t="s">
        <v>442</v>
      </c>
      <c r="F236" s="34">
        <v>293212497</v>
      </c>
      <c r="G236" s="2" t="s">
        <v>437</v>
      </c>
      <c r="H236" s="2">
        <v>5182</v>
      </c>
      <c r="I236" s="35">
        <v>437.2</v>
      </c>
      <c r="J236" s="35">
        <v>263.33</v>
      </c>
    </row>
    <row r="237" spans="1:10" ht="14.25" customHeight="1">
      <c r="A237" s="2" t="s">
        <v>448</v>
      </c>
      <c r="B237" s="2" t="s">
        <v>439</v>
      </c>
      <c r="C237" s="2" t="s">
        <v>509</v>
      </c>
      <c r="D237" s="2" t="s">
        <v>464</v>
      </c>
      <c r="E237" s="2" t="s">
        <v>436</v>
      </c>
      <c r="F237" s="34">
        <v>294081532</v>
      </c>
      <c r="G237" s="2" t="s">
        <v>447</v>
      </c>
      <c r="H237" s="2">
        <v>4474</v>
      </c>
      <c r="I237" s="35">
        <v>154.06</v>
      </c>
      <c r="J237" s="35">
        <v>90.93</v>
      </c>
    </row>
    <row r="238" spans="1:10" ht="14.25" customHeight="1">
      <c r="A238" s="2" t="s">
        <v>432</v>
      </c>
      <c r="B238" s="2" t="s">
        <v>433</v>
      </c>
      <c r="C238" s="2" t="s">
        <v>496</v>
      </c>
      <c r="D238" s="2" t="s">
        <v>454</v>
      </c>
      <c r="E238" s="2" t="s">
        <v>436</v>
      </c>
      <c r="F238" s="34">
        <v>294436013</v>
      </c>
      <c r="G238" s="2" t="s">
        <v>460</v>
      </c>
      <c r="H238" s="2">
        <v>3904</v>
      </c>
      <c r="I238" s="35">
        <v>152.58000000000001</v>
      </c>
      <c r="J238" s="35">
        <v>97.44</v>
      </c>
    </row>
    <row r="239" spans="1:10" ht="14.25" customHeight="1">
      <c r="A239" s="2" t="s">
        <v>438</v>
      </c>
      <c r="B239" s="2" t="s">
        <v>433</v>
      </c>
      <c r="C239" s="2" t="s">
        <v>604</v>
      </c>
      <c r="D239" s="2" t="s">
        <v>450</v>
      </c>
      <c r="E239" s="2" t="s">
        <v>436</v>
      </c>
      <c r="F239" s="34">
        <v>295123946</v>
      </c>
      <c r="G239" s="2" t="s">
        <v>443</v>
      </c>
      <c r="H239" s="2">
        <v>3726</v>
      </c>
      <c r="I239" s="35">
        <v>205.7</v>
      </c>
      <c r="J239" s="35">
        <v>117.11</v>
      </c>
    </row>
    <row r="240" spans="1:10" ht="14.25" customHeight="1">
      <c r="A240" s="2" t="s">
        <v>432</v>
      </c>
      <c r="B240" s="2" t="s">
        <v>439</v>
      </c>
      <c r="C240" s="2" t="s">
        <v>440</v>
      </c>
      <c r="D240" s="2" t="s">
        <v>456</v>
      </c>
      <c r="E240" s="2" t="s">
        <v>436</v>
      </c>
      <c r="F240" s="34">
        <v>296272361</v>
      </c>
      <c r="G240" s="2" t="s">
        <v>460</v>
      </c>
      <c r="H240" s="2">
        <v>6598</v>
      </c>
      <c r="I240" s="35">
        <v>109.28</v>
      </c>
      <c r="J240" s="35">
        <v>35.840000000000003</v>
      </c>
    </row>
    <row r="241" spans="1:10" ht="14.25" customHeight="1">
      <c r="A241" s="2" t="s">
        <v>451</v>
      </c>
      <c r="B241" s="2" t="s">
        <v>433</v>
      </c>
      <c r="C241" s="2" t="s">
        <v>491</v>
      </c>
      <c r="D241" s="2" t="s">
        <v>480</v>
      </c>
      <c r="E241" s="2" t="s">
        <v>436</v>
      </c>
      <c r="F241" s="34">
        <v>297189462</v>
      </c>
      <c r="G241" s="2" t="s">
        <v>447</v>
      </c>
      <c r="H241" s="2">
        <v>3378</v>
      </c>
      <c r="I241" s="35">
        <v>651.21</v>
      </c>
      <c r="J241" s="35">
        <v>524.96</v>
      </c>
    </row>
    <row r="242" spans="1:10" ht="14.25" customHeight="1">
      <c r="A242" s="2" t="s">
        <v>458</v>
      </c>
      <c r="B242" s="2" t="s">
        <v>462</v>
      </c>
      <c r="C242" s="2" t="s">
        <v>545</v>
      </c>
      <c r="D242" s="2" t="s">
        <v>480</v>
      </c>
      <c r="E242" s="2" t="s">
        <v>436</v>
      </c>
      <c r="F242" s="34">
        <v>299286305</v>
      </c>
      <c r="G242" s="2" t="s">
        <v>443</v>
      </c>
      <c r="H242" s="2">
        <v>817</v>
      </c>
      <c r="I242" s="35">
        <v>651.21</v>
      </c>
      <c r="J242" s="35">
        <v>524.96</v>
      </c>
    </row>
    <row r="243" spans="1:10" ht="14.25" customHeight="1">
      <c r="A243" s="2" t="s">
        <v>484</v>
      </c>
      <c r="B243" s="2" t="s">
        <v>439</v>
      </c>
      <c r="C243" s="2" t="s">
        <v>559</v>
      </c>
      <c r="D243" s="2" t="s">
        <v>477</v>
      </c>
      <c r="E243" s="2" t="s">
        <v>442</v>
      </c>
      <c r="F243" s="34">
        <v>300184953</v>
      </c>
      <c r="G243" s="2" t="s">
        <v>460</v>
      </c>
      <c r="H243" s="2">
        <v>8629</v>
      </c>
      <c r="I243" s="35">
        <v>668.27</v>
      </c>
      <c r="J243" s="35">
        <v>502.54</v>
      </c>
    </row>
    <row r="244" spans="1:10" ht="14.25" customHeight="1">
      <c r="A244" s="2" t="s">
        <v>451</v>
      </c>
      <c r="B244" s="2" t="s">
        <v>467</v>
      </c>
      <c r="C244" s="2" t="s">
        <v>600</v>
      </c>
      <c r="D244" s="2" t="s">
        <v>494</v>
      </c>
      <c r="E244" s="2" t="s">
        <v>436</v>
      </c>
      <c r="F244" s="34">
        <v>300342452</v>
      </c>
      <c r="G244" s="2" t="s">
        <v>447</v>
      </c>
      <c r="H244" s="2">
        <v>1727</v>
      </c>
      <c r="I244" s="35">
        <v>47.45</v>
      </c>
      <c r="J244" s="35">
        <v>31.79</v>
      </c>
    </row>
    <row r="245" spans="1:10" ht="14.25" customHeight="1">
      <c r="A245" s="2" t="s">
        <v>448</v>
      </c>
      <c r="B245" s="2" t="s">
        <v>462</v>
      </c>
      <c r="C245" s="2" t="s">
        <v>568</v>
      </c>
      <c r="D245" s="2" t="s">
        <v>454</v>
      </c>
      <c r="E245" s="2" t="s">
        <v>442</v>
      </c>
      <c r="F245" s="34">
        <v>302788627</v>
      </c>
      <c r="G245" s="2" t="s">
        <v>460</v>
      </c>
      <c r="H245" s="2">
        <v>5530</v>
      </c>
      <c r="I245" s="35">
        <v>152.58000000000001</v>
      </c>
      <c r="J245" s="35">
        <v>97.44</v>
      </c>
    </row>
    <row r="246" spans="1:10" ht="14.25" customHeight="1">
      <c r="A246" s="2" t="s">
        <v>432</v>
      </c>
      <c r="B246" s="2" t="s">
        <v>462</v>
      </c>
      <c r="C246" s="2" t="s">
        <v>605</v>
      </c>
      <c r="D246" s="2" t="s">
        <v>454</v>
      </c>
      <c r="E246" s="2" t="s">
        <v>442</v>
      </c>
      <c r="F246" s="34">
        <v>303301465</v>
      </c>
      <c r="G246" s="2" t="s">
        <v>443</v>
      </c>
      <c r="H246" s="2">
        <v>5846</v>
      </c>
      <c r="I246" s="35">
        <v>152.58000000000001</v>
      </c>
      <c r="J246" s="35">
        <v>97.44</v>
      </c>
    </row>
    <row r="247" spans="1:10" ht="14.25" customHeight="1">
      <c r="A247" s="2" t="s">
        <v>444</v>
      </c>
      <c r="B247" s="2" t="s">
        <v>433</v>
      </c>
      <c r="C247" s="2" t="s">
        <v>529</v>
      </c>
      <c r="D247" s="2" t="s">
        <v>464</v>
      </c>
      <c r="E247" s="2" t="s">
        <v>442</v>
      </c>
      <c r="F247" s="34">
        <v>963215005</v>
      </c>
      <c r="G247" s="2" t="s">
        <v>447</v>
      </c>
      <c r="H247" s="2">
        <v>3985</v>
      </c>
      <c r="I247" s="35">
        <v>154.06</v>
      </c>
      <c r="J247" s="35">
        <v>90.93</v>
      </c>
    </row>
    <row r="248" spans="1:10" ht="14.25" customHeight="1">
      <c r="A248" s="2" t="s">
        <v>458</v>
      </c>
      <c r="B248" s="2" t="s">
        <v>462</v>
      </c>
      <c r="C248" s="2" t="s">
        <v>531</v>
      </c>
      <c r="D248" s="2" t="s">
        <v>454</v>
      </c>
      <c r="E248" s="2" t="s">
        <v>442</v>
      </c>
      <c r="F248" s="34">
        <v>306187951</v>
      </c>
      <c r="G248" s="2" t="s">
        <v>443</v>
      </c>
      <c r="H248" s="2">
        <v>5768</v>
      </c>
      <c r="I248" s="35">
        <v>152.58000000000001</v>
      </c>
      <c r="J248" s="35">
        <v>97.44</v>
      </c>
    </row>
    <row r="249" spans="1:10" ht="14.25" customHeight="1">
      <c r="A249" s="2" t="s">
        <v>482</v>
      </c>
      <c r="B249" s="2" t="s">
        <v>439</v>
      </c>
      <c r="C249" s="2" t="s">
        <v>548</v>
      </c>
      <c r="D249" s="2" t="s">
        <v>477</v>
      </c>
      <c r="E249" s="2" t="s">
        <v>436</v>
      </c>
      <c r="F249" s="34">
        <v>309631478</v>
      </c>
      <c r="G249" s="2" t="s">
        <v>460</v>
      </c>
      <c r="H249" s="2">
        <v>2963</v>
      </c>
      <c r="I249" s="35">
        <v>668.27</v>
      </c>
      <c r="J249" s="35">
        <v>502.54</v>
      </c>
    </row>
    <row r="250" spans="1:10" ht="14.25" customHeight="1">
      <c r="A250" s="2" t="s">
        <v>444</v>
      </c>
      <c r="B250" s="2" t="s">
        <v>433</v>
      </c>
      <c r="C250" s="2" t="s">
        <v>528</v>
      </c>
      <c r="D250" s="2" t="s">
        <v>494</v>
      </c>
      <c r="E250" s="2" t="s">
        <v>436</v>
      </c>
      <c r="F250" s="34">
        <v>980211198</v>
      </c>
      <c r="G250" s="2" t="s">
        <v>443</v>
      </c>
      <c r="H250" s="2">
        <v>2510</v>
      </c>
      <c r="I250" s="35">
        <v>47.45</v>
      </c>
      <c r="J250" s="35">
        <v>31.79</v>
      </c>
    </row>
    <row r="251" spans="1:10" ht="14.25" customHeight="1">
      <c r="A251" s="2" t="s">
        <v>482</v>
      </c>
      <c r="B251" s="2" t="s">
        <v>433</v>
      </c>
      <c r="C251" s="2" t="s">
        <v>606</v>
      </c>
      <c r="D251" s="2" t="s">
        <v>475</v>
      </c>
      <c r="E251" s="2" t="s">
        <v>436</v>
      </c>
      <c r="F251" s="34">
        <v>310679471</v>
      </c>
      <c r="G251" s="2" t="s">
        <v>437</v>
      </c>
      <c r="H251" s="2">
        <v>2300</v>
      </c>
      <c r="I251" s="35">
        <v>81.73</v>
      </c>
      <c r="J251" s="35">
        <v>56.67</v>
      </c>
    </row>
    <row r="252" spans="1:10" ht="14.25" customHeight="1">
      <c r="A252" s="2" t="s">
        <v>482</v>
      </c>
      <c r="B252" s="2" t="s">
        <v>433</v>
      </c>
      <c r="C252" s="2" t="s">
        <v>513</v>
      </c>
      <c r="D252" s="2" t="s">
        <v>450</v>
      </c>
      <c r="E252" s="2" t="s">
        <v>436</v>
      </c>
      <c r="F252" s="34">
        <v>310661447</v>
      </c>
      <c r="G252" s="2" t="s">
        <v>437</v>
      </c>
      <c r="H252" s="2">
        <v>7321</v>
      </c>
      <c r="I252" s="35">
        <v>205.7</v>
      </c>
      <c r="J252" s="35">
        <v>117.11</v>
      </c>
    </row>
    <row r="253" spans="1:10" ht="14.25" customHeight="1">
      <c r="A253" s="2" t="s">
        <v>451</v>
      </c>
      <c r="B253" s="2" t="s">
        <v>439</v>
      </c>
      <c r="C253" s="2" t="s">
        <v>607</v>
      </c>
      <c r="D253" s="2" t="s">
        <v>446</v>
      </c>
      <c r="E253" s="2" t="s">
        <v>436</v>
      </c>
      <c r="F253" s="34">
        <v>310803496</v>
      </c>
      <c r="G253" s="2" t="s">
        <v>447</v>
      </c>
      <c r="H253" s="2">
        <v>427</v>
      </c>
      <c r="I253" s="35">
        <v>437.2</v>
      </c>
      <c r="J253" s="35">
        <v>263.33</v>
      </c>
    </row>
    <row r="254" spans="1:10" ht="14.25" customHeight="1">
      <c r="A254" s="2" t="s">
        <v>444</v>
      </c>
      <c r="B254" s="2" t="s">
        <v>439</v>
      </c>
      <c r="C254" s="2" t="s">
        <v>561</v>
      </c>
      <c r="D254" s="2" t="s">
        <v>441</v>
      </c>
      <c r="E254" s="2" t="s">
        <v>442</v>
      </c>
      <c r="F254" s="34">
        <v>118491685</v>
      </c>
      <c r="G254" s="2" t="s">
        <v>460</v>
      </c>
      <c r="H254" s="2">
        <v>6482</v>
      </c>
      <c r="I254" s="35">
        <v>9.33</v>
      </c>
      <c r="J254" s="35">
        <v>6.92</v>
      </c>
    </row>
    <row r="255" spans="1:10" ht="14.25" customHeight="1">
      <c r="A255" s="2" t="s">
        <v>438</v>
      </c>
      <c r="B255" s="2" t="s">
        <v>462</v>
      </c>
      <c r="C255" s="2" t="s">
        <v>500</v>
      </c>
      <c r="D255" s="2" t="s">
        <v>450</v>
      </c>
      <c r="E255" s="2" t="s">
        <v>436</v>
      </c>
      <c r="F255" s="34">
        <v>311518895</v>
      </c>
      <c r="G255" s="2" t="s">
        <v>460</v>
      </c>
      <c r="H255" s="2">
        <v>6291</v>
      </c>
      <c r="I255" s="35">
        <v>205.7</v>
      </c>
      <c r="J255" s="35">
        <v>117.11</v>
      </c>
    </row>
    <row r="256" spans="1:10" ht="14.25" customHeight="1">
      <c r="A256" s="2" t="s">
        <v>472</v>
      </c>
      <c r="B256" s="2" t="s">
        <v>433</v>
      </c>
      <c r="C256" s="2" t="s">
        <v>505</v>
      </c>
      <c r="D256" s="2" t="s">
        <v>477</v>
      </c>
      <c r="E256" s="2" t="s">
        <v>442</v>
      </c>
      <c r="F256" s="34">
        <v>311624467</v>
      </c>
      <c r="G256" s="2" t="s">
        <v>447</v>
      </c>
      <c r="H256" s="2">
        <v>8234</v>
      </c>
      <c r="I256" s="35">
        <v>668.27</v>
      </c>
      <c r="J256" s="35">
        <v>502.54</v>
      </c>
    </row>
    <row r="257" spans="1:10" ht="14.25" customHeight="1">
      <c r="A257" s="2" t="s">
        <v>451</v>
      </c>
      <c r="B257" s="2" t="s">
        <v>467</v>
      </c>
      <c r="C257" s="2" t="s">
        <v>532</v>
      </c>
      <c r="D257" s="2" t="s">
        <v>446</v>
      </c>
      <c r="E257" s="2" t="s">
        <v>442</v>
      </c>
      <c r="F257" s="34">
        <v>312015855</v>
      </c>
      <c r="G257" s="2" t="s">
        <v>437</v>
      </c>
      <c r="H257" s="2">
        <v>6597</v>
      </c>
      <c r="I257" s="35">
        <v>437.2</v>
      </c>
      <c r="J257" s="35">
        <v>263.33</v>
      </c>
    </row>
    <row r="258" spans="1:10" ht="14.25" customHeight="1">
      <c r="A258" s="2" t="s">
        <v>451</v>
      </c>
      <c r="B258" s="2" t="s">
        <v>452</v>
      </c>
      <c r="C258" s="2" t="s">
        <v>608</v>
      </c>
      <c r="D258" s="2" t="s">
        <v>494</v>
      </c>
      <c r="E258" s="2" t="s">
        <v>436</v>
      </c>
      <c r="F258" s="34">
        <v>313368976</v>
      </c>
      <c r="G258" s="2" t="s">
        <v>443</v>
      </c>
      <c r="H258" s="2">
        <v>4635</v>
      </c>
      <c r="I258" s="35">
        <v>47.45</v>
      </c>
      <c r="J258" s="35">
        <v>31.79</v>
      </c>
    </row>
    <row r="259" spans="1:10" ht="14.25" customHeight="1">
      <c r="A259" s="2" t="s">
        <v>432</v>
      </c>
      <c r="B259" s="2" t="s">
        <v>467</v>
      </c>
      <c r="C259" s="2" t="s">
        <v>609</v>
      </c>
      <c r="D259" s="2" t="s">
        <v>435</v>
      </c>
      <c r="E259" s="2" t="s">
        <v>442</v>
      </c>
      <c r="F259" s="34">
        <v>313789117</v>
      </c>
      <c r="G259" s="2" t="s">
        <v>437</v>
      </c>
      <c r="H259" s="2">
        <v>9907</v>
      </c>
      <c r="I259" s="35">
        <v>255.28</v>
      </c>
      <c r="J259" s="35">
        <v>159.41999999999999</v>
      </c>
    </row>
    <row r="260" spans="1:10" ht="14.25" customHeight="1">
      <c r="A260" s="2" t="s">
        <v>472</v>
      </c>
      <c r="B260" s="2" t="s">
        <v>439</v>
      </c>
      <c r="C260" s="2" t="s">
        <v>509</v>
      </c>
      <c r="D260" s="2" t="s">
        <v>435</v>
      </c>
      <c r="E260" s="2" t="s">
        <v>436</v>
      </c>
      <c r="F260" s="34">
        <v>314270627</v>
      </c>
      <c r="G260" s="2" t="s">
        <v>460</v>
      </c>
      <c r="H260" s="2">
        <v>2509</v>
      </c>
      <c r="I260" s="35">
        <v>255.28</v>
      </c>
      <c r="J260" s="35">
        <v>159.41999999999999</v>
      </c>
    </row>
    <row r="261" spans="1:10" ht="14.25" customHeight="1">
      <c r="A261" s="2" t="s">
        <v>444</v>
      </c>
      <c r="B261" s="2" t="s">
        <v>439</v>
      </c>
      <c r="C261" s="2" t="s">
        <v>470</v>
      </c>
      <c r="D261" s="2" t="s">
        <v>456</v>
      </c>
      <c r="E261" s="2" t="s">
        <v>442</v>
      </c>
      <c r="F261" s="34">
        <v>141799008</v>
      </c>
      <c r="G261" s="2" t="s">
        <v>443</v>
      </c>
      <c r="H261" s="2">
        <v>3551</v>
      </c>
      <c r="I261" s="35">
        <v>109.28</v>
      </c>
      <c r="J261" s="35">
        <v>35.840000000000003</v>
      </c>
    </row>
    <row r="262" spans="1:10" ht="14.25" customHeight="1">
      <c r="A262" s="2" t="s">
        <v>484</v>
      </c>
      <c r="B262" s="2" t="s">
        <v>433</v>
      </c>
      <c r="C262" s="2" t="s">
        <v>493</v>
      </c>
      <c r="D262" s="2" t="s">
        <v>454</v>
      </c>
      <c r="E262" s="2" t="s">
        <v>442</v>
      </c>
      <c r="F262" s="34">
        <v>318850982</v>
      </c>
      <c r="G262" s="2" t="s">
        <v>443</v>
      </c>
      <c r="H262" s="2">
        <v>1965</v>
      </c>
      <c r="I262" s="35">
        <v>152.58000000000001</v>
      </c>
      <c r="J262" s="35">
        <v>97.44</v>
      </c>
    </row>
    <row r="263" spans="1:10" ht="14.25" customHeight="1">
      <c r="A263" s="2" t="s">
        <v>444</v>
      </c>
      <c r="B263" s="2" t="s">
        <v>439</v>
      </c>
      <c r="C263" s="2" t="s">
        <v>579</v>
      </c>
      <c r="D263" s="2" t="s">
        <v>464</v>
      </c>
      <c r="E263" s="2" t="s">
        <v>442</v>
      </c>
      <c r="F263" s="34">
        <v>149967515</v>
      </c>
      <c r="G263" s="2" t="s">
        <v>443</v>
      </c>
      <c r="H263" s="2">
        <v>1692</v>
      </c>
      <c r="I263" s="35">
        <v>154.06</v>
      </c>
      <c r="J263" s="35">
        <v>90.93</v>
      </c>
    </row>
    <row r="264" spans="1:10" ht="14.25" customHeight="1">
      <c r="A264" s="2" t="s">
        <v>465</v>
      </c>
      <c r="B264" s="2" t="s">
        <v>433</v>
      </c>
      <c r="C264" s="2" t="s">
        <v>486</v>
      </c>
      <c r="D264" s="2" t="s">
        <v>477</v>
      </c>
      <c r="E264" s="2" t="s">
        <v>442</v>
      </c>
      <c r="F264" s="34">
        <v>321273982</v>
      </c>
      <c r="G264" s="2" t="s">
        <v>460</v>
      </c>
      <c r="H264" s="2">
        <v>2065</v>
      </c>
      <c r="I264" s="35">
        <v>668.27</v>
      </c>
      <c r="J264" s="35">
        <v>502.54</v>
      </c>
    </row>
    <row r="265" spans="1:10" ht="14.25" customHeight="1">
      <c r="A265" s="2" t="s">
        <v>472</v>
      </c>
      <c r="B265" s="2" t="s">
        <v>502</v>
      </c>
      <c r="C265" s="2" t="s">
        <v>610</v>
      </c>
      <c r="D265" s="2" t="s">
        <v>469</v>
      </c>
      <c r="E265" s="2" t="s">
        <v>436</v>
      </c>
      <c r="F265" s="34">
        <v>321489417</v>
      </c>
      <c r="G265" s="2" t="s">
        <v>437</v>
      </c>
      <c r="H265" s="2">
        <v>4517</v>
      </c>
      <c r="I265" s="35">
        <v>421.89</v>
      </c>
      <c r="J265" s="35">
        <v>364.69</v>
      </c>
    </row>
    <row r="266" spans="1:10" ht="14.25" customHeight="1">
      <c r="A266" s="2" t="s">
        <v>438</v>
      </c>
      <c r="B266" s="2" t="s">
        <v>433</v>
      </c>
      <c r="C266" s="2" t="s">
        <v>571</v>
      </c>
      <c r="D266" s="2" t="s">
        <v>446</v>
      </c>
      <c r="E266" s="2" t="s">
        <v>442</v>
      </c>
      <c r="F266" s="34">
        <v>322507798</v>
      </c>
      <c r="G266" s="2" t="s">
        <v>460</v>
      </c>
      <c r="H266" s="2">
        <v>6675</v>
      </c>
      <c r="I266" s="35">
        <v>437.2</v>
      </c>
      <c r="J266" s="35">
        <v>263.33</v>
      </c>
    </row>
    <row r="267" spans="1:10" ht="14.25" customHeight="1">
      <c r="A267" s="2" t="s">
        <v>472</v>
      </c>
      <c r="B267" s="2" t="s">
        <v>462</v>
      </c>
      <c r="C267" s="2" t="s">
        <v>611</v>
      </c>
      <c r="D267" s="2" t="s">
        <v>469</v>
      </c>
      <c r="E267" s="2" t="s">
        <v>442</v>
      </c>
      <c r="F267" s="34">
        <v>324687039</v>
      </c>
      <c r="G267" s="2" t="s">
        <v>460</v>
      </c>
      <c r="H267" s="2">
        <v>4756</v>
      </c>
      <c r="I267" s="35">
        <v>421.89</v>
      </c>
      <c r="J267" s="35">
        <v>364.69</v>
      </c>
    </row>
    <row r="268" spans="1:10" ht="14.25" customHeight="1">
      <c r="A268" s="2" t="s">
        <v>438</v>
      </c>
      <c r="B268" s="2" t="s">
        <v>433</v>
      </c>
      <c r="C268" s="2" t="s">
        <v>612</v>
      </c>
      <c r="D268" s="2" t="s">
        <v>480</v>
      </c>
      <c r="E268" s="2" t="s">
        <v>442</v>
      </c>
      <c r="F268" s="34">
        <v>324860417</v>
      </c>
      <c r="G268" s="2" t="s">
        <v>460</v>
      </c>
      <c r="H268" s="2">
        <v>8769</v>
      </c>
      <c r="I268" s="35">
        <v>651.21</v>
      </c>
      <c r="J268" s="35">
        <v>524.96</v>
      </c>
    </row>
    <row r="269" spans="1:10" ht="14.25" customHeight="1">
      <c r="A269" s="2" t="s">
        <v>432</v>
      </c>
      <c r="B269" s="2" t="s">
        <v>433</v>
      </c>
      <c r="C269" s="2" t="s">
        <v>573</v>
      </c>
      <c r="D269" s="2" t="s">
        <v>464</v>
      </c>
      <c r="E269" s="2" t="s">
        <v>436</v>
      </c>
      <c r="F269" s="34">
        <v>326138007</v>
      </c>
      <c r="G269" s="2" t="s">
        <v>437</v>
      </c>
      <c r="H269" s="2">
        <v>6127</v>
      </c>
      <c r="I269" s="35">
        <v>154.06</v>
      </c>
      <c r="J269" s="35">
        <v>90.93</v>
      </c>
    </row>
    <row r="270" spans="1:10" ht="14.25" customHeight="1">
      <c r="A270" s="2" t="s">
        <v>472</v>
      </c>
      <c r="B270" s="2" t="s">
        <v>462</v>
      </c>
      <c r="C270" s="2" t="s">
        <v>515</v>
      </c>
      <c r="D270" s="2" t="s">
        <v>477</v>
      </c>
      <c r="E270" s="2" t="s">
        <v>436</v>
      </c>
      <c r="F270" s="34">
        <v>327741324</v>
      </c>
      <c r="G270" s="2" t="s">
        <v>443</v>
      </c>
      <c r="H270" s="2">
        <v>3585</v>
      </c>
      <c r="I270" s="35">
        <v>668.27</v>
      </c>
      <c r="J270" s="35">
        <v>502.54</v>
      </c>
    </row>
    <row r="271" spans="1:10" ht="14.25" customHeight="1">
      <c r="A271" s="2" t="s">
        <v>444</v>
      </c>
      <c r="B271" s="2" t="s">
        <v>439</v>
      </c>
      <c r="C271" s="2" t="s">
        <v>543</v>
      </c>
      <c r="D271" s="2" t="s">
        <v>435</v>
      </c>
      <c r="E271" s="2" t="s">
        <v>436</v>
      </c>
      <c r="F271" s="34">
        <v>155916440</v>
      </c>
      <c r="G271" s="2" t="s">
        <v>443</v>
      </c>
      <c r="H271" s="2">
        <v>2911</v>
      </c>
      <c r="I271" s="35">
        <v>255.28</v>
      </c>
      <c r="J271" s="35">
        <v>159.41999999999999</v>
      </c>
    </row>
    <row r="272" spans="1:10" ht="14.25" customHeight="1">
      <c r="A272" s="2" t="s">
        <v>444</v>
      </c>
      <c r="B272" s="2" t="s">
        <v>439</v>
      </c>
      <c r="C272" s="2" t="s">
        <v>593</v>
      </c>
      <c r="D272" s="2" t="s">
        <v>477</v>
      </c>
      <c r="E272" s="2" t="s">
        <v>436</v>
      </c>
      <c r="F272" s="34">
        <v>187358796</v>
      </c>
      <c r="G272" s="2" t="s">
        <v>460</v>
      </c>
      <c r="H272" s="2">
        <v>3221</v>
      </c>
      <c r="I272" s="35">
        <v>668.27</v>
      </c>
      <c r="J272" s="35">
        <v>502.54</v>
      </c>
    </row>
    <row r="273" spans="1:10" ht="14.25" customHeight="1">
      <c r="A273" s="2" t="s">
        <v>448</v>
      </c>
      <c r="B273" s="2" t="s">
        <v>433</v>
      </c>
      <c r="C273" s="2" t="s">
        <v>613</v>
      </c>
      <c r="D273" s="2" t="s">
        <v>446</v>
      </c>
      <c r="E273" s="2" t="s">
        <v>442</v>
      </c>
      <c r="F273" s="34">
        <v>332489478</v>
      </c>
      <c r="G273" s="2" t="s">
        <v>460</v>
      </c>
      <c r="H273" s="2">
        <v>2304</v>
      </c>
      <c r="I273" s="35">
        <v>437.2</v>
      </c>
      <c r="J273" s="35">
        <v>263.33</v>
      </c>
    </row>
    <row r="274" spans="1:10" ht="14.25" customHeight="1">
      <c r="A274" s="2" t="s">
        <v>451</v>
      </c>
      <c r="B274" s="2" t="s">
        <v>433</v>
      </c>
      <c r="C274" s="2" t="s">
        <v>614</v>
      </c>
      <c r="D274" s="2" t="s">
        <v>435</v>
      </c>
      <c r="E274" s="2" t="s">
        <v>442</v>
      </c>
      <c r="F274" s="34">
        <v>334486329</v>
      </c>
      <c r="G274" s="2" t="s">
        <v>437</v>
      </c>
      <c r="H274" s="2">
        <v>6329</v>
      </c>
      <c r="I274" s="35">
        <v>255.28</v>
      </c>
      <c r="J274" s="35">
        <v>159.41999999999999</v>
      </c>
    </row>
    <row r="275" spans="1:10" ht="14.25" customHeight="1">
      <c r="A275" s="2" t="s">
        <v>482</v>
      </c>
      <c r="B275" s="2" t="s">
        <v>467</v>
      </c>
      <c r="C275" s="2" t="s">
        <v>588</v>
      </c>
      <c r="D275" s="2" t="s">
        <v>435</v>
      </c>
      <c r="E275" s="2" t="s">
        <v>436</v>
      </c>
      <c r="F275" s="34">
        <v>335351932</v>
      </c>
      <c r="G275" s="2" t="s">
        <v>460</v>
      </c>
      <c r="H275" s="2">
        <v>7478</v>
      </c>
      <c r="I275" s="35">
        <v>255.28</v>
      </c>
      <c r="J275" s="35">
        <v>159.41999999999999</v>
      </c>
    </row>
    <row r="276" spans="1:10" ht="14.25" customHeight="1">
      <c r="A276" s="2" t="s">
        <v>465</v>
      </c>
      <c r="B276" s="2" t="s">
        <v>439</v>
      </c>
      <c r="C276" s="2" t="s">
        <v>615</v>
      </c>
      <c r="D276" s="2" t="s">
        <v>454</v>
      </c>
      <c r="E276" s="2" t="s">
        <v>442</v>
      </c>
      <c r="F276" s="34">
        <v>335314166</v>
      </c>
      <c r="G276" s="2" t="s">
        <v>443</v>
      </c>
      <c r="H276" s="2">
        <v>9707</v>
      </c>
      <c r="I276" s="35">
        <v>152.58000000000001</v>
      </c>
      <c r="J276" s="35">
        <v>97.44</v>
      </c>
    </row>
    <row r="277" spans="1:10" ht="14.25" customHeight="1">
      <c r="A277" s="2" t="s">
        <v>484</v>
      </c>
      <c r="B277" s="2" t="s">
        <v>467</v>
      </c>
      <c r="C277" s="2" t="s">
        <v>489</v>
      </c>
      <c r="D277" s="2" t="s">
        <v>446</v>
      </c>
      <c r="E277" s="2" t="s">
        <v>436</v>
      </c>
      <c r="F277" s="34">
        <v>336159169</v>
      </c>
      <c r="G277" s="2" t="s">
        <v>460</v>
      </c>
      <c r="H277" s="2">
        <v>7852</v>
      </c>
      <c r="I277" s="35">
        <v>437.2</v>
      </c>
      <c r="J277" s="35">
        <v>263.33</v>
      </c>
    </row>
    <row r="278" spans="1:10" ht="14.25" customHeight="1">
      <c r="A278" s="2" t="s">
        <v>484</v>
      </c>
      <c r="B278" s="2" t="s">
        <v>452</v>
      </c>
      <c r="C278" s="2" t="s">
        <v>616</v>
      </c>
      <c r="D278" s="2" t="s">
        <v>450</v>
      </c>
      <c r="E278" s="2" t="s">
        <v>436</v>
      </c>
      <c r="F278" s="34">
        <v>336541545</v>
      </c>
      <c r="G278" s="2" t="s">
        <v>460</v>
      </c>
      <c r="H278" s="2">
        <v>6845</v>
      </c>
      <c r="I278" s="35">
        <v>205.7</v>
      </c>
      <c r="J278" s="35">
        <v>117.11</v>
      </c>
    </row>
    <row r="279" spans="1:10" ht="14.25" customHeight="1">
      <c r="A279" s="2" t="s">
        <v>444</v>
      </c>
      <c r="B279" s="2" t="s">
        <v>439</v>
      </c>
      <c r="C279" s="2" t="s">
        <v>617</v>
      </c>
      <c r="D279" s="2" t="s">
        <v>456</v>
      </c>
      <c r="E279" s="2" t="s">
        <v>436</v>
      </c>
      <c r="F279" s="34">
        <v>200081908</v>
      </c>
      <c r="G279" s="2" t="s">
        <v>443</v>
      </c>
      <c r="H279" s="2">
        <v>8483</v>
      </c>
      <c r="I279" s="35">
        <v>109.28</v>
      </c>
      <c r="J279" s="35">
        <v>35.840000000000003</v>
      </c>
    </row>
    <row r="280" spans="1:10" ht="14.25" customHeight="1">
      <c r="A280" s="2" t="s">
        <v>438</v>
      </c>
      <c r="B280" s="2" t="s">
        <v>439</v>
      </c>
      <c r="C280" s="2" t="s">
        <v>618</v>
      </c>
      <c r="D280" s="2" t="s">
        <v>475</v>
      </c>
      <c r="E280" s="2" t="s">
        <v>442</v>
      </c>
      <c r="F280" s="34">
        <v>338088214</v>
      </c>
      <c r="G280" s="2" t="s">
        <v>437</v>
      </c>
      <c r="H280" s="2">
        <v>663</v>
      </c>
      <c r="I280" s="35">
        <v>81.73</v>
      </c>
      <c r="J280" s="35">
        <v>56.67</v>
      </c>
    </row>
    <row r="281" spans="1:10" ht="14.25" customHeight="1">
      <c r="A281" s="2" t="s">
        <v>482</v>
      </c>
      <c r="B281" s="2" t="s">
        <v>433</v>
      </c>
      <c r="C281" s="2" t="s">
        <v>491</v>
      </c>
      <c r="D281" s="2" t="s">
        <v>480</v>
      </c>
      <c r="E281" s="2" t="s">
        <v>442</v>
      </c>
      <c r="F281" s="34">
        <v>338835799</v>
      </c>
      <c r="G281" s="2" t="s">
        <v>460</v>
      </c>
      <c r="H281" s="2">
        <v>5745</v>
      </c>
      <c r="I281" s="35">
        <v>651.21</v>
      </c>
      <c r="J281" s="35">
        <v>524.96</v>
      </c>
    </row>
    <row r="282" spans="1:10" ht="14.25" customHeight="1">
      <c r="A282" s="2" t="s">
        <v>451</v>
      </c>
      <c r="B282" s="2" t="s">
        <v>433</v>
      </c>
      <c r="C282" s="2" t="s">
        <v>619</v>
      </c>
      <c r="D282" s="2" t="s">
        <v>469</v>
      </c>
      <c r="E282" s="2" t="s">
        <v>442</v>
      </c>
      <c r="F282" s="34">
        <v>338885152</v>
      </c>
      <c r="G282" s="2" t="s">
        <v>460</v>
      </c>
      <c r="H282" s="2">
        <v>8786</v>
      </c>
      <c r="I282" s="35">
        <v>421.89</v>
      </c>
      <c r="J282" s="35">
        <v>364.69</v>
      </c>
    </row>
    <row r="283" spans="1:10" ht="14.25" customHeight="1">
      <c r="A283" s="2" t="s">
        <v>451</v>
      </c>
      <c r="B283" s="2" t="s">
        <v>433</v>
      </c>
      <c r="C283" s="2" t="s">
        <v>487</v>
      </c>
      <c r="D283" s="2" t="s">
        <v>454</v>
      </c>
      <c r="E283" s="2" t="s">
        <v>442</v>
      </c>
      <c r="F283" s="34">
        <v>341106021</v>
      </c>
      <c r="G283" s="2" t="s">
        <v>443</v>
      </c>
      <c r="H283" s="2">
        <v>2163</v>
      </c>
      <c r="I283" s="35">
        <v>152.58000000000001</v>
      </c>
      <c r="J283" s="35">
        <v>97.44</v>
      </c>
    </row>
    <row r="284" spans="1:10" ht="14.25" customHeight="1">
      <c r="A284" s="2" t="s">
        <v>448</v>
      </c>
      <c r="B284" s="2" t="s">
        <v>452</v>
      </c>
      <c r="C284" s="2" t="s">
        <v>620</v>
      </c>
      <c r="D284" s="2" t="s">
        <v>464</v>
      </c>
      <c r="E284" s="2" t="s">
        <v>436</v>
      </c>
      <c r="F284" s="34">
        <v>342066037</v>
      </c>
      <c r="G284" s="2" t="s">
        <v>437</v>
      </c>
      <c r="H284" s="2">
        <v>6773</v>
      </c>
      <c r="I284" s="35">
        <v>154.06</v>
      </c>
      <c r="J284" s="35">
        <v>90.93</v>
      </c>
    </row>
    <row r="285" spans="1:10" ht="14.25" customHeight="1">
      <c r="A285" s="2" t="s">
        <v>451</v>
      </c>
      <c r="B285" s="2" t="s">
        <v>439</v>
      </c>
      <c r="C285" s="2" t="s">
        <v>449</v>
      </c>
      <c r="D285" s="2" t="s">
        <v>441</v>
      </c>
      <c r="E285" s="2" t="s">
        <v>436</v>
      </c>
      <c r="F285" s="34">
        <v>342882716</v>
      </c>
      <c r="G285" s="2" t="s">
        <v>443</v>
      </c>
      <c r="H285" s="2">
        <v>1011</v>
      </c>
      <c r="I285" s="35">
        <v>9.33</v>
      </c>
      <c r="J285" s="35">
        <v>6.92</v>
      </c>
    </row>
    <row r="286" spans="1:10" ht="14.25" customHeight="1">
      <c r="A286" s="2" t="s">
        <v>472</v>
      </c>
      <c r="B286" s="2" t="s">
        <v>439</v>
      </c>
      <c r="C286" s="2" t="s">
        <v>551</v>
      </c>
      <c r="D286" s="2" t="s">
        <v>441</v>
      </c>
      <c r="E286" s="2" t="s">
        <v>436</v>
      </c>
      <c r="F286" s="34">
        <v>345134484</v>
      </c>
      <c r="G286" s="2" t="s">
        <v>447</v>
      </c>
      <c r="H286" s="2">
        <v>7379</v>
      </c>
      <c r="I286" s="35">
        <v>9.33</v>
      </c>
      <c r="J286" s="35">
        <v>6.92</v>
      </c>
    </row>
    <row r="287" spans="1:10" ht="14.25" customHeight="1">
      <c r="A287" s="2" t="s">
        <v>465</v>
      </c>
      <c r="B287" s="2" t="s">
        <v>452</v>
      </c>
      <c r="C287" s="2" t="s">
        <v>621</v>
      </c>
      <c r="D287" s="2" t="s">
        <v>456</v>
      </c>
      <c r="E287" s="2" t="s">
        <v>442</v>
      </c>
      <c r="F287" s="34">
        <v>345530164</v>
      </c>
      <c r="G287" s="2" t="s">
        <v>460</v>
      </c>
      <c r="H287" s="2">
        <v>4010</v>
      </c>
      <c r="I287" s="35">
        <v>109.28</v>
      </c>
      <c r="J287" s="35">
        <v>35.840000000000003</v>
      </c>
    </row>
    <row r="288" spans="1:10" ht="14.25" customHeight="1">
      <c r="A288" s="2" t="s">
        <v>472</v>
      </c>
      <c r="B288" s="2" t="s">
        <v>433</v>
      </c>
      <c r="C288" s="2" t="s">
        <v>513</v>
      </c>
      <c r="D288" s="2" t="s">
        <v>456</v>
      </c>
      <c r="E288" s="2" t="s">
        <v>436</v>
      </c>
      <c r="F288" s="34">
        <v>345527160</v>
      </c>
      <c r="G288" s="2" t="s">
        <v>443</v>
      </c>
      <c r="H288" s="2">
        <v>3826</v>
      </c>
      <c r="I288" s="35">
        <v>109.28</v>
      </c>
      <c r="J288" s="35">
        <v>35.840000000000003</v>
      </c>
    </row>
    <row r="289" spans="1:10" ht="14.25" customHeight="1">
      <c r="A289" s="2" t="s">
        <v>444</v>
      </c>
      <c r="B289" s="2" t="s">
        <v>439</v>
      </c>
      <c r="C289" s="2" t="s">
        <v>622</v>
      </c>
      <c r="D289" s="2" t="s">
        <v>450</v>
      </c>
      <c r="E289" s="2" t="s">
        <v>436</v>
      </c>
      <c r="F289" s="34">
        <v>261186492</v>
      </c>
      <c r="G289" s="2" t="s">
        <v>437</v>
      </c>
      <c r="H289" s="2">
        <v>1189</v>
      </c>
      <c r="I289" s="35">
        <v>205.7</v>
      </c>
      <c r="J289" s="35">
        <v>117.11</v>
      </c>
    </row>
    <row r="290" spans="1:10" ht="14.25" customHeight="1">
      <c r="A290" s="2" t="s">
        <v>482</v>
      </c>
      <c r="B290" s="2" t="s">
        <v>462</v>
      </c>
      <c r="C290" s="2" t="s">
        <v>623</v>
      </c>
      <c r="D290" s="2" t="s">
        <v>456</v>
      </c>
      <c r="E290" s="2" t="s">
        <v>442</v>
      </c>
      <c r="F290" s="34">
        <v>349251353</v>
      </c>
      <c r="G290" s="2" t="s">
        <v>447</v>
      </c>
      <c r="H290" s="2">
        <v>5067</v>
      </c>
      <c r="I290" s="35">
        <v>109.28</v>
      </c>
      <c r="J290" s="35">
        <v>35.840000000000003</v>
      </c>
    </row>
    <row r="291" spans="1:10" ht="14.25" customHeight="1">
      <c r="A291" s="2" t="s">
        <v>484</v>
      </c>
      <c r="B291" s="2" t="s">
        <v>433</v>
      </c>
      <c r="C291" s="2" t="s">
        <v>513</v>
      </c>
      <c r="D291" s="2" t="s">
        <v>494</v>
      </c>
      <c r="E291" s="2" t="s">
        <v>436</v>
      </c>
      <c r="F291" s="34">
        <v>349350488</v>
      </c>
      <c r="G291" s="2" t="s">
        <v>437</v>
      </c>
      <c r="H291" s="2">
        <v>9628</v>
      </c>
      <c r="I291" s="35">
        <v>47.45</v>
      </c>
      <c r="J291" s="35">
        <v>31.79</v>
      </c>
    </row>
    <row r="292" spans="1:10" ht="14.25" customHeight="1">
      <c r="A292" s="2" t="s">
        <v>465</v>
      </c>
      <c r="B292" s="2" t="s">
        <v>433</v>
      </c>
      <c r="C292" s="2" t="s">
        <v>506</v>
      </c>
      <c r="D292" s="2" t="s">
        <v>477</v>
      </c>
      <c r="E292" s="2" t="s">
        <v>442</v>
      </c>
      <c r="F292" s="34">
        <v>351650750</v>
      </c>
      <c r="G292" s="2" t="s">
        <v>437</v>
      </c>
      <c r="H292" s="2">
        <v>5857</v>
      </c>
      <c r="I292" s="35">
        <v>668.27</v>
      </c>
      <c r="J292" s="35">
        <v>502.54</v>
      </c>
    </row>
    <row r="293" spans="1:10" ht="14.25" customHeight="1">
      <c r="A293" s="2" t="s">
        <v>465</v>
      </c>
      <c r="B293" s="2" t="s">
        <v>439</v>
      </c>
      <c r="C293" s="2" t="s">
        <v>572</v>
      </c>
      <c r="D293" s="2" t="s">
        <v>469</v>
      </c>
      <c r="E293" s="2" t="s">
        <v>442</v>
      </c>
      <c r="F293" s="34">
        <v>352681577</v>
      </c>
      <c r="G293" s="2" t="s">
        <v>443</v>
      </c>
      <c r="H293" s="2">
        <v>5813</v>
      </c>
      <c r="I293" s="35">
        <v>421.89</v>
      </c>
      <c r="J293" s="35">
        <v>364.69</v>
      </c>
    </row>
    <row r="294" spans="1:10" ht="14.25" customHeight="1">
      <c r="A294" s="2" t="s">
        <v>472</v>
      </c>
      <c r="B294" s="2" t="s">
        <v>433</v>
      </c>
      <c r="C294" s="2" t="s">
        <v>619</v>
      </c>
      <c r="D294" s="2" t="s">
        <v>494</v>
      </c>
      <c r="E294" s="2" t="s">
        <v>436</v>
      </c>
      <c r="F294" s="34">
        <v>352765691</v>
      </c>
      <c r="G294" s="2" t="s">
        <v>443</v>
      </c>
      <c r="H294" s="2">
        <v>8268</v>
      </c>
      <c r="I294" s="35">
        <v>47.45</v>
      </c>
      <c r="J294" s="35">
        <v>31.79</v>
      </c>
    </row>
    <row r="295" spans="1:10" ht="14.25" customHeight="1">
      <c r="A295" s="2" t="s">
        <v>432</v>
      </c>
      <c r="B295" s="2" t="s">
        <v>433</v>
      </c>
      <c r="C295" s="2" t="s">
        <v>457</v>
      </c>
      <c r="D295" s="2" t="s">
        <v>446</v>
      </c>
      <c r="E295" s="2" t="s">
        <v>442</v>
      </c>
      <c r="F295" s="34">
        <v>353145921</v>
      </c>
      <c r="G295" s="2" t="s">
        <v>443</v>
      </c>
      <c r="H295" s="2">
        <v>6069</v>
      </c>
      <c r="I295" s="35">
        <v>437.2</v>
      </c>
      <c r="J295" s="35">
        <v>263.33</v>
      </c>
    </row>
    <row r="296" spans="1:10" ht="14.25" customHeight="1">
      <c r="A296" s="2" t="s">
        <v>484</v>
      </c>
      <c r="B296" s="2" t="s">
        <v>433</v>
      </c>
      <c r="C296" s="2" t="s">
        <v>601</v>
      </c>
      <c r="D296" s="2" t="s">
        <v>441</v>
      </c>
      <c r="E296" s="2" t="s">
        <v>436</v>
      </c>
      <c r="F296" s="34">
        <v>353764760</v>
      </c>
      <c r="G296" s="2" t="s">
        <v>460</v>
      </c>
      <c r="H296" s="2">
        <v>2926</v>
      </c>
      <c r="I296" s="35">
        <v>9.33</v>
      </c>
      <c r="J296" s="35">
        <v>6.92</v>
      </c>
    </row>
    <row r="297" spans="1:10" ht="14.25" customHeight="1">
      <c r="A297" s="2" t="s">
        <v>451</v>
      </c>
      <c r="B297" s="2" t="s">
        <v>433</v>
      </c>
      <c r="C297" s="2" t="s">
        <v>535</v>
      </c>
      <c r="D297" s="2" t="s">
        <v>477</v>
      </c>
      <c r="E297" s="2" t="s">
        <v>442</v>
      </c>
      <c r="F297" s="34">
        <v>353919684</v>
      </c>
      <c r="G297" s="2" t="s">
        <v>447</v>
      </c>
      <c r="H297" s="2">
        <v>6466</v>
      </c>
      <c r="I297" s="35">
        <v>668.27</v>
      </c>
      <c r="J297" s="35">
        <v>502.54</v>
      </c>
    </row>
    <row r="298" spans="1:10" ht="14.25" customHeight="1">
      <c r="A298" s="2" t="s">
        <v>472</v>
      </c>
      <c r="B298" s="2" t="s">
        <v>462</v>
      </c>
      <c r="C298" s="2" t="s">
        <v>497</v>
      </c>
      <c r="D298" s="2" t="s">
        <v>456</v>
      </c>
      <c r="E298" s="2" t="s">
        <v>442</v>
      </c>
      <c r="F298" s="34">
        <v>354335105</v>
      </c>
      <c r="G298" s="2" t="s">
        <v>447</v>
      </c>
      <c r="H298" s="2">
        <v>986</v>
      </c>
      <c r="I298" s="35">
        <v>109.28</v>
      </c>
      <c r="J298" s="35">
        <v>35.840000000000003</v>
      </c>
    </row>
    <row r="299" spans="1:10" ht="14.25" customHeight="1">
      <c r="A299" s="2" t="s">
        <v>484</v>
      </c>
      <c r="B299" s="2" t="s">
        <v>439</v>
      </c>
      <c r="C299" s="2" t="s">
        <v>561</v>
      </c>
      <c r="D299" s="2" t="s">
        <v>477</v>
      </c>
      <c r="E299" s="2" t="s">
        <v>442</v>
      </c>
      <c r="F299" s="34">
        <v>356403195</v>
      </c>
      <c r="G299" s="2" t="s">
        <v>447</v>
      </c>
      <c r="H299" s="2">
        <v>2728</v>
      </c>
      <c r="I299" s="35">
        <v>668.27</v>
      </c>
      <c r="J299" s="35">
        <v>502.54</v>
      </c>
    </row>
    <row r="300" spans="1:10" ht="14.25" customHeight="1">
      <c r="A300" s="2" t="s">
        <v>472</v>
      </c>
      <c r="B300" s="2" t="s">
        <v>439</v>
      </c>
      <c r="C300" s="2" t="s">
        <v>579</v>
      </c>
      <c r="D300" s="2" t="s">
        <v>464</v>
      </c>
      <c r="E300" s="2" t="s">
        <v>442</v>
      </c>
      <c r="F300" s="34">
        <v>358938634</v>
      </c>
      <c r="G300" s="2" t="s">
        <v>460</v>
      </c>
      <c r="H300" s="2">
        <v>5824</v>
      </c>
      <c r="I300" s="35">
        <v>154.06</v>
      </c>
      <c r="J300" s="35">
        <v>90.93</v>
      </c>
    </row>
    <row r="301" spans="1:10" ht="14.25" customHeight="1">
      <c r="A301" s="2" t="s">
        <v>482</v>
      </c>
      <c r="B301" s="2" t="s">
        <v>462</v>
      </c>
      <c r="C301" s="2" t="s">
        <v>473</v>
      </c>
      <c r="D301" s="2" t="s">
        <v>469</v>
      </c>
      <c r="E301" s="2" t="s">
        <v>436</v>
      </c>
      <c r="F301" s="34">
        <v>359565198</v>
      </c>
      <c r="G301" s="2" t="s">
        <v>447</v>
      </c>
      <c r="H301" s="2">
        <v>2789</v>
      </c>
      <c r="I301" s="35">
        <v>421.89</v>
      </c>
      <c r="J301" s="35">
        <v>364.69</v>
      </c>
    </row>
    <row r="302" spans="1:10" ht="14.25" customHeight="1">
      <c r="A302" s="2" t="s">
        <v>458</v>
      </c>
      <c r="B302" s="2" t="s">
        <v>433</v>
      </c>
      <c r="C302" s="2" t="s">
        <v>596</v>
      </c>
      <c r="D302" s="2" t="s">
        <v>454</v>
      </c>
      <c r="E302" s="2" t="s">
        <v>436</v>
      </c>
      <c r="F302" s="34">
        <v>361234176</v>
      </c>
      <c r="G302" s="2" t="s">
        <v>447</v>
      </c>
      <c r="H302" s="2">
        <v>9509</v>
      </c>
      <c r="I302" s="35">
        <v>152.58000000000001</v>
      </c>
      <c r="J302" s="35">
        <v>97.44</v>
      </c>
    </row>
    <row r="303" spans="1:10" ht="14.25" customHeight="1">
      <c r="A303" s="2" t="s">
        <v>484</v>
      </c>
      <c r="B303" s="2" t="s">
        <v>462</v>
      </c>
      <c r="C303" s="2" t="s">
        <v>542</v>
      </c>
      <c r="D303" s="2" t="s">
        <v>464</v>
      </c>
      <c r="E303" s="2" t="s">
        <v>436</v>
      </c>
      <c r="F303" s="34">
        <v>363235318</v>
      </c>
      <c r="G303" s="2" t="s">
        <v>447</v>
      </c>
      <c r="H303" s="2">
        <v>5637</v>
      </c>
      <c r="I303" s="35">
        <v>154.06</v>
      </c>
      <c r="J303" s="35">
        <v>90.93</v>
      </c>
    </row>
    <row r="304" spans="1:10" ht="14.25" customHeight="1">
      <c r="A304" s="2" t="s">
        <v>432</v>
      </c>
      <c r="B304" s="2" t="s">
        <v>452</v>
      </c>
      <c r="C304" s="2" t="s">
        <v>453</v>
      </c>
      <c r="D304" s="2" t="s">
        <v>464</v>
      </c>
      <c r="E304" s="2" t="s">
        <v>442</v>
      </c>
      <c r="F304" s="34">
        <v>364606463</v>
      </c>
      <c r="G304" s="2" t="s">
        <v>460</v>
      </c>
      <c r="H304" s="2">
        <v>5651</v>
      </c>
      <c r="I304" s="35">
        <v>154.06</v>
      </c>
      <c r="J304" s="35">
        <v>90.93</v>
      </c>
    </row>
    <row r="305" spans="1:10" ht="14.25" customHeight="1">
      <c r="A305" s="2" t="s">
        <v>482</v>
      </c>
      <c r="B305" s="2" t="s">
        <v>502</v>
      </c>
      <c r="C305" s="2" t="s">
        <v>578</v>
      </c>
      <c r="D305" s="2" t="s">
        <v>480</v>
      </c>
      <c r="E305" s="2" t="s">
        <v>436</v>
      </c>
      <c r="F305" s="34">
        <v>365745437</v>
      </c>
      <c r="G305" s="2" t="s">
        <v>437</v>
      </c>
      <c r="H305" s="2">
        <v>3422</v>
      </c>
      <c r="I305" s="35">
        <v>651.21</v>
      </c>
      <c r="J305" s="35">
        <v>524.96</v>
      </c>
    </row>
    <row r="306" spans="1:10" ht="14.25" customHeight="1">
      <c r="A306" s="2" t="s">
        <v>451</v>
      </c>
      <c r="B306" s="2" t="s">
        <v>433</v>
      </c>
      <c r="C306" s="2" t="s">
        <v>510</v>
      </c>
      <c r="D306" s="2" t="s">
        <v>435</v>
      </c>
      <c r="E306" s="2" t="s">
        <v>436</v>
      </c>
      <c r="F306" s="34">
        <v>366055715</v>
      </c>
      <c r="G306" s="2" t="s">
        <v>437</v>
      </c>
      <c r="H306" s="2">
        <v>8376</v>
      </c>
      <c r="I306" s="35">
        <v>255.28</v>
      </c>
      <c r="J306" s="35">
        <v>159.41999999999999</v>
      </c>
    </row>
    <row r="307" spans="1:10" ht="14.25" customHeight="1">
      <c r="A307" s="2" t="s">
        <v>451</v>
      </c>
      <c r="B307" s="2" t="s">
        <v>433</v>
      </c>
      <c r="C307" s="2" t="s">
        <v>597</v>
      </c>
      <c r="D307" s="2" t="s">
        <v>494</v>
      </c>
      <c r="E307" s="2" t="s">
        <v>442</v>
      </c>
      <c r="F307" s="34">
        <v>368066298</v>
      </c>
      <c r="G307" s="2" t="s">
        <v>447</v>
      </c>
      <c r="H307" s="2">
        <v>9696</v>
      </c>
      <c r="I307" s="35">
        <v>47.45</v>
      </c>
      <c r="J307" s="35">
        <v>31.79</v>
      </c>
    </row>
    <row r="308" spans="1:10" ht="14.25" customHeight="1">
      <c r="A308" s="2" t="s">
        <v>482</v>
      </c>
      <c r="B308" s="2" t="s">
        <v>433</v>
      </c>
      <c r="C308" s="2" t="s">
        <v>516</v>
      </c>
      <c r="D308" s="2" t="s">
        <v>464</v>
      </c>
      <c r="E308" s="2" t="s">
        <v>436</v>
      </c>
      <c r="F308" s="34">
        <v>368751657</v>
      </c>
      <c r="G308" s="2" t="s">
        <v>460</v>
      </c>
      <c r="H308" s="2">
        <v>2773</v>
      </c>
      <c r="I308" s="35">
        <v>154.06</v>
      </c>
      <c r="J308" s="35">
        <v>90.93</v>
      </c>
    </row>
    <row r="309" spans="1:10" ht="14.25" customHeight="1">
      <c r="A309" s="2" t="s">
        <v>438</v>
      </c>
      <c r="B309" s="2" t="s">
        <v>433</v>
      </c>
      <c r="C309" s="2" t="s">
        <v>604</v>
      </c>
      <c r="D309" s="2" t="s">
        <v>450</v>
      </c>
      <c r="E309" s="2" t="s">
        <v>442</v>
      </c>
      <c r="F309" s="34">
        <v>368726766</v>
      </c>
      <c r="G309" s="2" t="s">
        <v>437</v>
      </c>
      <c r="H309" s="2">
        <v>5131</v>
      </c>
      <c r="I309" s="35">
        <v>205.7</v>
      </c>
      <c r="J309" s="35">
        <v>117.11</v>
      </c>
    </row>
    <row r="310" spans="1:10" ht="14.25" customHeight="1">
      <c r="A310" s="2" t="s">
        <v>451</v>
      </c>
      <c r="B310" s="2" t="s">
        <v>433</v>
      </c>
      <c r="C310" s="2" t="s">
        <v>498</v>
      </c>
      <c r="D310" s="2" t="s">
        <v>469</v>
      </c>
      <c r="E310" s="2" t="s">
        <v>442</v>
      </c>
      <c r="F310" s="34">
        <v>368737065</v>
      </c>
      <c r="G310" s="2" t="s">
        <v>447</v>
      </c>
      <c r="H310" s="2">
        <v>3371</v>
      </c>
      <c r="I310" s="35">
        <v>421.89</v>
      </c>
      <c r="J310" s="35">
        <v>364.69</v>
      </c>
    </row>
    <row r="311" spans="1:10" ht="14.25" customHeight="1">
      <c r="A311" s="2" t="s">
        <v>482</v>
      </c>
      <c r="B311" s="2" t="s">
        <v>433</v>
      </c>
      <c r="C311" s="2" t="s">
        <v>525</v>
      </c>
      <c r="D311" s="2" t="s">
        <v>456</v>
      </c>
      <c r="E311" s="2" t="s">
        <v>442</v>
      </c>
      <c r="F311" s="34">
        <v>369512975</v>
      </c>
      <c r="G311" s="2" t="s">
        <v>443</v>
      </c>
      <c r="H311" s="2">
        <v>5809</v>
      </c>
      <c r="I311" s="35">
        <v>109.28</v>
      </c>
      <c r="J311" s="35">
        <v>35.840000000000003</v>
      </c>
    </row>
    <row r="312" spans="1:10" ht="14.25" customHeight="1">
      <c r="A312" s="2" t="s">
        <v>484</v>
      </c>
      <c r="B312" s="2" t="s">
        <v>439</v>
      </c>
      <c r="C312" s="2" t="s">
        <v>566</v>
      </c>
      <c r="D312" s="2" t="s">
        <v>454</v>
      </c>
      <c r="E312" s="2" t="s">
        <v>442</v>
      </c>
      <c r="F312" s="34">
        <v>370786273</v>
      </c>
      <c r="G312" s="2" t="s">
        <v>443</v>
      </c>
      <c r="H312" s="2">
        <v>8043</v>
      </c>
      <c r="I312" s="35">
        <v>152.58000000000001</v>
      </c>
      <c r="J312" s="35">
        <v>97.44</v>
      </c>
    </row>
    <row r="313" spans="1:10" ht="14.25" customHeight="1">
      <c r="A313" s="2" t="s">
        <v>465</v>
      </c>
      <c r="B313" s="2" t="s">
        <v>433</v>
      </c>
      <c r="C313" s="2" t="s">
        <v>597</v>
      </c>
      <c r="D313" s="2" t="s">
        <v>446</v>
      </c>
      <c r="E313" s="2" t="s">
        <v>436</v>
      </c>
      <c r="F313" s="34">
        <v>371547162</v>
      </c>
      <c r="G313" s="2" t="s">
        <v>447</v>
      </c>
      <c r="H313" s="2">
        <v>1698</v>
      </c>
      <c r="I313" s="35">
        <v>437.2</v>
      </c>
      <c r="J313" s="35">
        <v>263.33</v>
      </c>
    </row>
    <row r="314" spans="1:10" ht="14.25" customHeight="1">
      <c r="A314" s="2" t="s">
        <v>484</v>
      </c>
      <c r="B314" s="2" t="s">
        <v>452</v>
      </c>
      <c r="C314" s="2" t="s">
        <v>621</v>
      </c>
      <c r="D314" s="2" t="s">
        <v>454</v>
      </c>
      <c r="E314" s="2" t="s">
        <v>442</v>
      </c>
      <c r="F314" s="34">
        <v>371629559</v>
      </c>
      <c r="G314" s="2" t="s">
        <v>437</v>
      </c>
      <c r="H314" s="2">
        <v>5941</v>
      </c>
      <c r="I314" s="35">
        <v>152.58000000000001</v>
      </c>
      <c r="J314" s="35">
        <v>97.44</v>
      </c>
    </row>
    <row r="315" spans="1:10" ht="14.25" customHeight="1">
      <c r="A315" s="2" t="s">
        <v>458</v>
      </c>
      <c r="B315" s="2" t="s">
        <v>452</v>
      </c>
      <c r="C315" s="2" t="s">
        <v>595</v>
      </c>
      <c r="D315" s="2" t="s">
        <v>450</v>
      </c>
      <c r="E315" s="2" t="s">
        <v>436</v>
      </c>
      <c r="F315" s="34">
        <v>372177588</v>
      </c>
      <c r="G315" s="2" t="s">
        <v>460</v>
      </c>
      <c r="H315" s="2">
        <v>1008</v>
      </c>
      <c r="I315" s="35">
        <v>205.7</v>
      </c>
      <c r="J315" s="35">
        <v>117.11</v>
      </c>
    </row>
    <row r="316" spans="1:10" ht="14.25" customHeight="1">
      <c r="A316" s="2" t="s">
        <v>438</v>
      </c>
      <c r="B316" s="2" t="s">
        <v>433</v>
      </c>
      <c r="C316" s="2" t="s">
        <v>570</v>
      </c>
      <c r="D316" s="2" t="s">
        <v>446</v>
      </c>
      <c r="E316" s="2" t="s">
        <v>442</v>
      </c>
      <c r="F316" s="34">
        <v>372393023</v>
      </c>
      <c r="G316" s="2" t="s">
        <v>447</v>
      </c>
      <c r="H316" s="2">
        <v>5607</v>
      </c>
      <c r="I316" s="35">
        <v>437.2</v>
      </c>
      <c r="J316" s="35">
        <v>263.33</v>
      </c>
    </row>
    <row r="317" spans="1:10" ht="14.25" customHeight="1">
      <c r="A317" s="2" t="s">
        <v>484</v>
      </c>
      <c r="B317" s="2" t="s">
        <v>462</v>
      </c>
      <c r="C317" s="2" t="s">
        <v>624</v>
      </c>
      <c r="D317" s="2" t="s">
        <v>446</v>
      </c>
      <c r="E317" s="2" t="s">
        <v>436</v>
      </c>
      <c r="F317" s="34">
        <v>372889983</v>
      </c>
      <c r="G317" s="2" t="s">
        <v>437</v>
      </c>
      <c r="H317" s="2">
        <v>1896</v>
      </c>
      <c r="I317" s="35">
        <v>437.2</v>
      </c>
      <c r="J317" s="35">
        <v>263.33</v>
      </c>
    </row>
    <row r="318" spans="1:10" ht="14.25" customHeight="1">
      <c r="A318" s="2" t="s">
        <v>444</v>
      </c>
      <c r="B318" s="2" t="s">
        <v>439</v>
      </c>
      <c r="C318" s="2" t="s">
        <v>625</v>
      </c>
      <c r="D318" s="2" t="s">
        <v>456</v>
      </c>
      <c r="E318" s="2" t="s">
        <v>442</v>
      </c>
      <c r="F318" s="34">
        <v>267865836</v>
      </c>
      <c r="G318" s="2" t="s">
        <v>447</v>
      </c>
      <c r="H318" s="2">
        <v>5711</v>
      </c>
      <c r="I318" s="35">
        <v>109.28</v>
      </c>
      <c r="J318" s="35">
        <v>35.840000000000003</v>
      </c>
    </row>
    <row r="319" spans="1:10" ht="14.25" customHeight="1">
      <c r="A319" s="2" t="s">
        <v>438</v>
      </c>
      <c r="B319" s="2" t="s">
        <v>462</v>
      </c>
      <c r="C319" s="2" t="s">
        <v>626</v>
      </c>
      <c r="D319" s="2" t="s">
        <v>464</v>
      </c>
      <c r="E319" s="2" t="s">
        <v>442</v>
      </c>
      <c r="F319" s="34">
        <v>374043118</v>
      </c>
      <c r="G319" s="2" t="s">
        <v>437</v>
      </c>
      <c r="H319" s="2">
        <v>3671</v>
      </c>
      <c r="I319" s="35">
        <v>154.06</v>
      </c>
      <c r="J319" s="35">
        <v>90.93</v>
      </c>
    </row>
    <row r="320" spans="1:10" ht="14.25" customHeight="1">
      <c r="A320" s="2" t="s">
        <v>484</v>
      </c>
      <c r="B320" s="2" t="s">
        <v>433</v>
      </c>
      <c r="C320" s="2" t="s">
        <v>537</v>
      </c>
      <c r="D320" s="2" t="s">
        <v>477</v>
      </c>
      <c r="E320" s="2" t="s">
        <v>436</v>
      </c>
      <c r="F320" s="34">
        <v>378236806</v>
      </c>
      <c r="G320" s="2" t="s">
        <v>443</v>
      </c>
      <c r="H320" s="2">
        <v>3282</v>
      </c>
      <c r="I320" s="35">
        <v>668.27</v>
      </c>
      <c r="J320" s="35">
        <v>502.54</v>
      </c>
    </row>
    <row r="321" spans="1:10" ht="14.25" customHeight="1">
      <c r="A321" s="2" t="s">
        <v>484</v>
      </c>
      <c r="B321" s="2" t="s">
        <v>467</v>
      </c>
      <c r="C321" s="2" t="s">
        <v>489</v>
      </c>
      <c r="D321" s="2" t="s">
        <v>477</v>
      </c>
      <c r="E321" s="2" t="s">
        <v>436</v>
      </c>
      <c r="F321" s="34">
        <v>379375779</v>
      </c>
      <c r="G321" s="2" t="s">
        <v>447</v>
      </c>
      <c r="H321" s="2">
        <v>3850</v>
      </c>
      <c r="I321" s="35">
        <v>668.27</v>
      </c>
      <c r="J321" s="35">
        <v>502.54</v>
      </c>
    </row>
    <row r="322" spans="1:10" ht="14.25" customHeight="1">
      <c r="A322" s="2" t="s">
        <v>444</v>
      </c>
      <c r="B322" s="2" t="s">
        <v>439</v>
      </c>
      <c r="C322" s="2" t="s">
        <v>440</v>
      </c>
      <c r="D322" s="2" t="s">
        <v>441</v>
      </c>
      <c r="E322" s="2" t="s">
        <v>436</v>
      </c>
      <c r="F322" s="34">
        <v>305997836</v>
      </c>
      <c r="G322" s="2" t="s">
        <v>437</v>
      </c>
      <c r="H322" s="2">
        <v>3824</v>
      </c>
      <c r="I322" s="35">
        <v>9.33</v>
      </c>
      <c r="J322" s="35">
        <v>6.92</v>
      </c>
    </row>
    <row r="323" spans="1:10" ht="14.25" customHeight="1">
      <c r="A323" s="2" t="s">
        <v>482</v>
      </c>
      <c r="B323" s="2" t="s">
        <v>433</v>
      </c>
      <c r="C323" s="2" t="s">
        <v>601</v>
      </c>
      <c r="D323" s="2" t="s">
        <v>480</v>
      </c>
      <c r="E323" s="2" t="s">
        <v>442</v>
      </c>
      <c r="F323" s="34">
        <v>382108199</v>
      </c>
      <c r="G323" s="2" t="s">
        <v>447</v>
      </c>
      <c r="H323" s="2">
        <v>4545</v>
      </c>
      <c r="I323" s="35">
        <v>651.21</v>
      </c>
      <c r="J323" s="35">
        <v>524.96</v>
      </c>
    </row>
    <row r="324" spans="1:10" ht="14.25" customHeight="1">
      <c r="A324" s="2" t="s">
        <v>458</v>
      </c>
      <c r="B324" s="2" t="s">
        <v>462</v>
      </c>
      <c r="C324" s="2" t="s">
        <v>478</v>
      </c>
      <c r="D324" s="2" t="s">
        <v>441</v>
      </c>
      <c r="E324" s="2" t="s">
        <v>442</v>
      </c>
      <c r="F324" s="34">
        <v>382228791</v>
      </c>
      <c r="G324" s="2" t="s">
        <v>443</v>
      </c>
      <c r="H324" s="2">
        <v>484</v>
      </c>
      <c r="I324" s="35">
        <v>9.33</v>
      </c>
      <c r="J324" s="35">
        <v>6.92</v>
      </c>
    </row>
    <row r="325" spans="1:10" ht="14.25" customHeight="1">
      <c r="A325" s="2" t="s">
        <v>482</v>
      </c>
      <c r="B325" s="2" t="s">
        <v>433</v>
      </c>
      <c r="C325" s="2" t="s">
        <v>498</v>
      </c>
      <c r="D325" s="2" t="s">
        <v>464</v>
      </c>
      <c r="E325" s="2" t="s">
        <v>442</v>
      </c>
      <c r="F325" s="34">
        <v>385319554</v>
      </c>
      <c r="G325" s="2" t="s">
        <v>447</v>
      </c>
      <c r="H325" s="2">
        <v>9946</v>
      </c>
      <c r="I325" s="35">
        <v>154.06</v>
      </c>
      <c r="J325" s="35">
        <v>90.93</v>
      </c>
    </row>
    <row r="326" spans="1:10" ht="14.25" customHeight="1">
      <c r="A326" s="2" t="s">
        <v>451</v>
      </c>
      <c r="B326" s="2" t="s">
        <v>462</v>
      </c>
      <c r="C326" s="2" t="s">
        <v>594</v>
      </c>
      <c r="D326" s="2" t="s">
        <v>454</v>
      </c>
      <c r="E326" s="2" t="s">
        <v>442</v>
      </c>
      <c r="F326" s="34">
        <v>386334502</v>
      </c>
      <c r="G326" s="2" t="s">
        <v>443</v>
      </c>
      <c r="H326" s="2">
        <v>4026</v>
      </c>
      <c r="I326" s="35">
        <v>152.58000000000001</v>
      </c>
      <c r="J326" s="35">
        <v>97.44</v>
      </c>
    </row>
    <row r="327" spans="1:10" ht="14.25" customHeight="1">
      <c r="A327" s="2" t="s">
        <v>448</v>
      </c>
      <c r="B327" s="2" t="s">
        <v>433</v>
      </c>
      <c r="C327" s="2" t="s">
        <v>613</v>
      </c>
      <c r="D327" s="2" t="s">
        <v>441</v>
      </c>
      <c r="E327" s="2" t="s">
        <v>436</v>
      </c>
      <c r="F327" s="34">
        <v>387219417</v>
      </c>
      <c r="G327" s="2" t="s">
        <v>443</v>
      </c>
      <c r="H327" s="2">
        <v>1620</v>
      </c>
      <c r="I327" s="35">
        <v>9.33</v>
      </c>
      <c r="J327" s="35">
        <v>6.92</v>
      </c>
    </row>
    <row r="328" spans="1:10" ht="14.25" customHeight="1">
      <c r="A328" s="2" t="s">
        <v>448</v>
      </c>
      <c r="B328" s="2" t="s">
        <v>452</v>
      </c>
      <c r="C328" s="2" t="s">
        <v>595</v>
      </c>
      <c r="D328" s="2" t="s">
        <v>477</v>
      </c>
      <c r="E328" s="2" t="s">
        <v>442</v>
      </c>
      <c r="F328" s="34">
        <v>387616813</v>
      </c>
      <c r="G328" s="2" t="s">
        <v>443</v>
      </c>
      <c r="H328" s="2">
        <v>5979</v>
      </c>
      <c r="I328" s="35">
        <v>668.27</v>
      </c>
      <c r="J328" s="35">
        <v>502.54</v>
      </c>
    </row>
    <row r="329" spans="1:10" ht="14.25" customHeight="1">
      <c r="A329" s="2" t="s">
        <v>448</v>
      </c>
      <c r="B329" s="2" t="s">
        <v>467</v>
      </c>
      <c r="C329" s="2" t="s">
        <v>489</v>
      </c>
      <c r="D329" s="2" t="s">
        <v>454</v>
      </c>
      <c r="E329" s="2" t="s">
        <v>436</v>
      </c>
      <c r="F329" s="34">
        <v>387804353</v>
      </c>
      <c r="G329" s="2" t="s">
        <v>443</v>
      </c>
      <c r="H329" s="2">
        <v>9074</v>
      </c>
      <c r="I329" s="35">
        <v>152.58000000000001</v>
      </c>
      <c r="J329" s="35">
        <v>97.44</v>
      </c>
    </row>
    <row r="330" spans="1:10" ht="14.25" customHeight="1">
      <c r="A330" s="2" t="s">
        <v>438</v>
      </c>
      <c r="B330" s="2" t="s">
        <v>452</v>
      </c>
      <c r="C330" s="2" t="s">
        <v>580</v>
      </c>
      <c r="D330" s="2" t="s">
        <v>454</v>
      </c>
      <c r="E330" s="2" t="s">
        <v>436</v>
      </c>
      <c r="F330" s="34">
        <v>388512885</v>
      </c>
      <c r="G330" s="2" t="s">
        <v>447</v>
      </c>
      <c r="H330" s="2">
        <v>6669</v>
      </c>
      <c r="I330" s="35">
        <v>152.58000000000001</v>
      </c>
      <c r="J330" s="35">
        <v>97.44</v>
      </c>
    </row>
    <row r="331" spans="1:10" ht="14.25" customHeight="1">
      <c r="A331" s="2" t="s">
        <v>438</v>
      </c>
      <c r="B331" s="2" t="s">
        <v>452</v>
      </c>
      <c r="C331" s="2" t="s">
        <v>544</v>
      </c>
      <c r="D331" s="2" t="s">
        <v>435</v>
      </c>
      <c r="E331" s="2" t="s">
        <v>442</v>
      </c>
      <c r="F331" s="34">
        <v>388651931</v>
      </c>
      <c r="G331" s="2" t="s">
        <v>447</v>
      </c>
      <c r="H331" s="2">
        <v>7730</v>
      </c>
      <c r="I331" s="35">
        <v>255.28</v>
      </c>
      <c r="J331" s="35">
        <v>159.41999999999999</v>
      </c>
    </row>
    <row r="332" spans="1:10" ht="14.25" customHeight="1">
      <c r="A332" s="2" t="s">
        <v>451</v>
      </c>
      <c r="B332" s="2" t="s">
        <v>462</v>
      </c>
      <c r="C332" s="2" t="s">
        <v>627</v>
      </c>
      <c r="D332" s="2" t="s">
        <v>494</v>
      </c>
      <c r="E332" s="2" t="s">
        <v>436</v>
      </c>
      <c r="F332" s="34">
        <v>388976371</v>
      </c>
      <c r="G332" s="2" t="s">
        <v>443</v>
      </c>
      <c r="H332" s="2">
        <v>4822</v>
      </c>
      <c r="I332" s="35">
        <v>47.45</v>
      </c>
      <c r="J332" s="35">
        <v>31.79</v>
      </c>
    </row>
    <row r="333" spans="1:10" ht="14.25" customHeight="1">
      <c r="A333" s="2" t="s">
        <v>451</v>
      </c>
      <c r="B333" s="2" t="s">
        <v>433</v>
      </c>
      <c r="C333" s="2" t="s">
        <v>505</v>
      </c>
      <c r="D333" s="2" t="s">
        <v>446</v>
      </c>
      <c r="E333" s="2" t="s">
        <v>442</v>
      </c>
      <c r="F333" s="34">
        <v>389095675</v>
      </c>
      <c r="G333" s="2" t="s">
        <v>443</v>
      </c>
      <c r="H333" s="2">
        <v>3535</v>
      </c>
      <c r="I333" s="35">
        <v>437.2</v>
      </c>
      <c r="J333" s="35">
        <v>263.33</v>
      </c>
    </row>
    <row r="334" spans="1:10" ht="14.25" customHeight="1">
      <c r="A334" s="2" t="s">
        <v>432</v>
      </c>
      <c r="B334" s="2" t="s">
        <v>433</v>
      </c>
      <c r="C334" s="2" t="s">
        <v>523</v>
      </c>
      <c r="D334" s="2" t="s">
        <v>441</v>
      </c>
      <c r="E334" s="2" t="s">
        <v>436</v>
      </c>
      <c r="F334" s="34">
        <v>389426124</v>
      </c>
      <c r="G334" s="2" t="s">
        <v>447</v>
      </c>
      <c r="H334" s="2">
        <v>7749</v>
      </c>
      <c r="I334" s="35">
        <v>9.33</v>
      </c>
      <c r="J334" s="35">
        <v>6.92</v>
      </c>
    </row>
    <row r="335" spans="1:10" ht="14.25" customHeight="1">
      <c r="A335" s="2" t="s">
        <v>484</v>
      </c>
      <c r="B335" s="2" t="s">
        <v>462</v>
      </c>
      <c r="C335" s="2" t="s">
        <v>628</v>
      </c>
      <c r="D335" s="2" t="s">
        <v>441</v>
      </c>
      <c r="E335" s="2" t="s">
        <v>436</v>
      </c>
      <c r="F335" s="34">
        <v>389917933</v>
      </c>
      <c r="G335" s="2" t="s">
        <v>437</v>
      </c>
      <c r="H335" s="2">
        <v>1766</v>
      </c>
      <c r="I335" s="35">
        <v>9.33</v>
      </c>
      <c r="J335" s="35">
        <v>6.92</v>
      </c>
    </row>
    <row r="336" spans="1:10" ht="14.25" customHeight="1">
      <c r="A336" s="2" t="s">
        <v>448</v>
      </c>
      <c r="B336" s="2" t="s">
        <v>462</v>
      </c>
      <c r="C336" s="2" t="s">
        <v>490</v>
      </c>
      <c r="D336" s="2" t="s">
        <v>441</v>
      </c>
      <c r="E336" s="2" t="s">
        <v>442</v>
      </c>
      <c r="F336" s="34">
        <v>390498149</v>
      </c>
      <c r="G336" s="2" t="s">
        <v>447</v>
      </c>
      <c r="H336" s="2">
        <v>4487</v>
      </c>
      <c r="I336" s="35">
        <v>9.33</v>
      </c>
      <c r="J336" s="35">
        <v>6.92</v>
      </c>
    </row>
    <row r="337" spans="1:10" ht="14.25" customHeight="1">
      <c r="A337" s="2" t="s">
        <v>432</v>
      </c>
      <c r="B337" s="2" t="s">
        <v>433</v>
      </c>
      <c r="C337" s="2" t="s">
        <v>508</v>
      </c>
      <c r="D337" s="2" t="s">
        <v>456</v>
      </c>
      <c r="E337" s="2" t="s">
        <v>442</v>
      </c>
      <c r="F337" s="34">
        <v>393162333</v>
      </c>
      <c r="G337" s="2" t="s">
        <v>437</v>
      </c>
      <c r="H337" s="2">
        <v>4302</v>
      </c>
      <c r="I337" s="35">
        <v>109.28</v>
      </c>
      <c r="J337" s="35">
        <v>35.840000000000003</v>
      </c>
    </row>
    <row r="338" spans="1:10" ht="14.25" customHeight="1">
      <c r="A338" s="2" t="s">
        <v>465</v>
      </c>
      <c r="B338" s="2" t="s">
        <v>462</v>
      </c>
      <c r="C338" s="2" t="s">
        <v>499</v>
      </c>
      <c r="D338" s="2" t="s">
        <v>441</v>
      </c>
      <c r="E338" s="2" t="s">
        <v>436</v>
      </c>
      <c r="F338" s="34">
        <v>394731318</v>
      </c>
      <c r="G338" s="2" t="s">
        <v>447</v>
      </c>
      <c r="H338" s="2">
        <v>1793</v>
      </c>
      <c r="I338" s="35">
        <v>9.33</v>
      </c>
      <c r="J338" s="35">
        <v>6.92</v>
      </c>
    </row>
    <row r="339" spans="1:10" ht="14.25" customHeight="1">
      <c r="A339" s="2" t="s">
        <v>465</v>
      </c>
      <c r="B339" s="2" t="s">
        <v>462</v>
      </c>
      <c r="C339" s="2" t="s">
        <v>552</v>
      </c>
      <c r="D339" s="2" t="s">
        <v>480</v>
      </c>
      <c r="E339" s="2" t="s">
        <v>436</v>
      </c>
      <c r="F339" s="34">
        <v>395033872</v>
      </c>
      <c r="G339" s="2" t="s">
        <v>460</v>
      </c>
      <c r="H339" s="2">
        <v>7531</v>
      </c>
      <c r="I339" s="35">
        <v>651.21</v>
      </c>
      <c r="J339" s="35">
        <v>524.96</v>
      </c>
    </row>
    <row r="340" spans="1:10" ht="14.25" customHeight="1">
      <c r="A340" s="2" t="s">
        <v>472</v>
      </c>
      <c r="B340" s="2" t="s">
        <v>462</v>
      </c>
      <c r="C340" s="2" t="s">
        <v>490</v>
      </c>
      <c r="D340" s="2" t="s">
        <v>441</v>
      </c>
      <c r="E340" s="2" t="s">
        <v>436</v>
      </c>
      <c r="F340" s="34">
        <v>395414102</v>
      </c>
      <c r="G340" s="2" t="s">
        <v>443</v>
      </c>
      <c r="H340" s="2">
        <v>314</v>
      </c>
      <c r="I340" s="35">
        <v>9.33</v>
      </c>
      <c r="J340" s="35">
        <v>6.92</v>
      </c>
    </row>
    <row r="341" spans="1:10" ht="14.25" customHeight="1">
      <c r="A341" s="2" t="s">
        <v>472</v>
      </c>
      <c r="B341" s="2" t="s">
        <v>452</v>
      </c>
      <c r="C341" s="2" t="s">
        <v>565</v>
      </c>
      <c r="D341" s="2" t="s">
        <v>441</v>
      </c>
      <c r="E341" s="2" t="s">
        <v>436</v>
      </c>
      <c r="F341" s="34">
        <v>399910342</v>
      </c>
      <c r="G341" s="2" t="s">
        <v>447</v>
      </c>
      <c r="H341" s="2">
        <v>1555</v>
      </c>
      <c r="I341" s="35">
        <v>9.33</v>
      </c>
      <c r="J341" s="35">
        <v>6.92</v>
      </c>
    </row>
    <row r="342" spans="1:10" ht="14.25" customHeight="1">
      <c r="A342" s="2" t="s">
        <v>472</v>
      </c>
      <c r="B342" s="2" t="s">
        <v>439</v>
      </c>
      <c r="C342" s="2" t="s">
        <v>551</v>
      </c>
      <c r="D342" s="2" t="s">
        <v>494</v>
      </c>
      <c r="E342" s="2" t="s">
        <v>436</v>
      </c>
      <c r="F342" s="34">
        <v>401447999</v>
      </c>
      <c r="G342" s="2" t="s">
        <v>447</v>
      </c>
      <c r="H342" s="2">
        <v>4982</v>
      </c>
      <c r="I342" s="35">
        <v>47.45</v>
      </c>
      <c r="J342" s="35">
        <v>31.79</v>
      </c>
    </row>
    <row r="343" spans="1:10" ht="14.25" customHeight="1">
      <c r="A343" s="2" t="s">
        <v>448</v>
      </c>
      <c r="B343" s="2" t="s">
        <v>439</v>
      </c>
      <c r="C343" s="2" t="s">
        <v>617</v>
      </c>
      <c r="D343" s="2" t="s">
        <v>446</v>
      </c>
      <c r="E343" s="2" t="s">
        <v>442</v>
      </c>
      <c r="F343" s="34">
        <v>404564940</v>
      </c>
      <c r="G343" s="2" t="s">
        <v>460</v>
      </c>
      <c r="H343" s="2">
        <v>4168</v>
      </c>
      <c r="I343" s="35">
        <v>437.2</v>
      </c>
      <c r="J343" s="35">
        <v>263.33</v>
      </c>
    </row>
    <row r="344" spans="1:10" ht="14.25" customHeight="1">
      <c r="A344" s="2" t="s">
        <v>465</v>
      </c>
      <c r="B344" s="2" t="s">
        <v>433</v>
      </c>
      <c r="C344" s="2" t="s">
        <v>434</v>
      </c>
      <c r="D344" s="2" t="s">
        <v>454</v>
      </c>
      <c r="E344" s="2" t="s">
        <v>442</v>
      </c>
      <c r="F344" s="34">
        <v>406690967</v>
      </c>
      <c r="G344" s="2" t="s">
        <v>437</v>
      </c>
      <c r="H344" s="2">
        <v>4200</v>
      </c>
      <c r="I344" s="35">
        <v>152.58000000000001</v>
      </c>
      <c r="J344" s="35">
        <v>97.44</v>
      </c>
    </row>
    <row r="345" spans="1:10" ht="14.25" customHeight="1">
      <c r="A345" s="2" t="s">
        <v>482</v>
      </c>
      <c r="B345" s="2" t="s">
        <v>467</v>
      </c>
      <c r="C345" s="2" t="s">
        <v>489</v>
      </c>
      <c r="D345" s="2" t="s">
        <v>435</v>
      </c>
      <c r="E345" s="2" t="s">
        <v>436</v>
      </c>
      <c r="F345" s="34">
        <v>406726157</v>
      </c>
      <c r="G345" s="2" t="s">
        <v>443</v>
      </c>
      <c r="H345" s="2">
        <v>7917</v>
      </c>
      <c r="I345" s="35">
        <v>255.28</v>
      </c>
      <c r="J345" s="35">
        <v>159.41999999999999</v>
      </c>
    </row>
    <row r="346" spans="1:10" ht="14.25" customHeight="1">
      <c r="A346" s="2" t="s">
        <v>451</v>
      </c>
      <c r="B346" s="2" t="s">
        <v>502</v>
      </c>
      <c r="C346" s="2" t="s">
        <v>563</v>
      </c>
      <c r="D346" s="2" t="s">
        <v>441</v>
      </c>
      <c r="E346" s="2" t="s">
        <v>442</v>
      </c>
      <c r="F346" s="34">
        <v>406833446</v>
      </c>
      <c r="G346" s="2" t="s">
        <v>447</v>
      </c>
      <c r="H346" s="2">
        <v>4474</v>
      </c>
      <c r="I346" s="35">
        <v>9.33</v>
      </c>
      <c r="J346" s="35">
        <v>6.92</v>
      </c>
    </row>
    <row r="347" spans="1:10" ht="14.25" customHeight="1">
      <c r="A347" s="2" t="s">
        <v>444</v>
      </c>
      <c r="B347" s="2" t="s">
        <v>439</v>
      </c>
      <c r="C347" s="2" t="s">
        <v>625</v>
      </c>
      <c r="D347" s="2" t="s">
        <v>480</v>
      </c>
      <c r="E347" s="2" t="s">
        <v>436</v>
      </c>
      <c r="F347" s="34">
        <v>310540425</v>
      </c>
      <c r="G347" s="2" t="s">
        <v>443</v>
      </c>
      <c r="H347" s="2">
        <v>817</v>
      </c>
      <c r="I347" s="35">
        <v>651.21</v>
      </c>
      <c r="J347" s="35">
        <v>524.96</v>
      </c>
    </row>
    <row r="348" spans="1:10" ht="14.25" customHeight="1">
      <c r="A348" s="2" t="s">
        <v>472</v>
      </c>
      <c r="B348" s="2" t="s">
        <v>452</v>
      </c>
      <c r="C348" s="2" t="s">
        <v>580</v>
      </c>
      <c r="D348" s="2" t="s">
        <v>477</v>
      </c>
      <c r="E348" s="2" t="s">
        <v>442</v>
      </c>
      <c r="F348" s="34">
        <v>408538901</v>
      </c>
      <c r="G348" s="2" t="s">
        <v>437</v>
      </c>
      <c r="H348" s="2">
        <v>7129</v>
      </c>
      <c r="I348" s="35">
        <v>668.27</v>
      </c>
      <c r="J348" s="35">
        <v>502.54</v>
      </c>
    </row>
    <row r="349" spans="1:10" ht="14.25" customHeight="1">
      <c r="A349" s="2" t="s">
        <v>444</v>
      </c>
      <c r="B349" s="2" t="s">
        <v>439</v>
      </c>
      <c r="C349" s="2" t="s">
        <v>629</v>
      </c>
      <c r="D349" s="2" t="s">
        <v>477</v>
      </c>
      <c r="E349" s="2" t="s">
        <v>442</v>
      </c>
      <c r="F349" s="34">
        <v>408037650</v>
      </c>
      <c r="G349" s="2" t="s">
        <v>460</v>
      </c>
      <c r="H349" s="2">
        <v>404</v>
      </c>
      <c r="I349" s="35">
        <v>668.27</v>
      </c>
      <c r="J349" s="35">
        <v>502.54</v>
      </c>
    </row>
    <row r="350" spans="1:10" ht="14.25" customHeight="1">
      <c r="A350" s="2" t="s">
        <v>451</v>
      </c>
      <c r="B350" s="2" t="s">
        <v>439</v>
      </c>
      <c r="C350" s="2" t="s">
        <v>449</v>
      </c>
      <c r="D350" s="2" t="s">
        <v>480</v>
      </c>
      <c r="E350" s="2" t="s">
        <v>436</v>
      </c>
      <c r="F350" s="34">
        <v>410621154</v>
      </c>
      <c r="G350" s="2" t="s">
        <v>437</v>
      </c>
      <c r="H350" s="2">
        <v>6130</v>
      </c>
      <c r="I350" s="35">
        <v>651.21</v>
      </c>
      <c r="J350" s="35">
        <v>524.96</v>
      </c>
    </row>
    <row r="351" spans="1:10" ht="14.25" customHeight="1">
      <c r="A351" s="2" t="s">
        <v>451</v>
      </c>
      <c r="B351" s="2" t="s">
        <v>433</v>
      </c>
      <c r="C351" s="2" t="s">
        <v>466</v>
      </c>
      <c r="D351" s="2" t="s">
        <v>435</v>
      </c>
      <c r="E351" s="2" t="s">
        <v>442</v>
      </c>
      <c r="F351" s="34">
        <v>412863051</v>
      </c>
      <c r="G351" s="2" t="s">
        <v>447</v>
      </c>
      <c r="H351" s="2">
        <v>5155</v>
      </c>
      <c r="I351" s="35">
        <v>255.28</v>
      </c>
      <c r="J351" s="35">
        <v>159.41999999999999</v>
      </c>
    </row>
    <row r="352" spans="1:10" ht="14.25" customHeight="1">
      <c r="A352" s="2" t="s">
        <v>465</v>
      </c>
      <c r="B352" s="2" t="s">
        <v>439</v>
      </c>
      <c r="C352" s="2" t="s">
        <v>561</v>
      </c>
      <c r="D352" s="2" t="s">
        <v>477</v>
      </c>
      <c r="E352" s="2" t="s">
        <v>436</v>
      </c>
      <c r="F352" s="34">
        <v>413408935</v>
      </c>
      <c r="G352" s="2" t="s">
        <v>447</v>
      </c>
      <c r="H352" s="2">
        <v>656</v>
      </c>
      <c r="I352" s="35">
        <v>668.27</v>
      </c>
      <c r="J352" s="35">
        <v>502.54</v>
      </c>
    </row>
    <row r="353" spans="1:10" ht="14.25" customHeight="1">
      <c r="A353" s="2" t="s">
        <v>465</v>
      </c>
      <c r="B353" s="2" t="s">
        <v>439</v>
      </c>
      <c r="C353" s="2" t="s">
        <v>470</v>
      </c>
      <c r="D353" s="2" t="s">
        <v>469</v>
      </c>
      <c r="E353" s="2" t="s">
        <v>436</v>
      </c>
      <c r="F353" s="34">
        <v>414122188</v>
      </c>
      <c r="G353" s="2" t="s">
        <v>447</v>
      </c>
      <c r="H353" s="2">
        <v>8616</v>
      </c>
      <c r="I353" s="35">
        <v>421.89</v>
      </c>
      <c r="J353" s="35">
        <v>364.69</v>
      </c>
    </row>
    <row r="354" spans="1:10" ht="14.25" customHeight="1">
      <c r="A354" s="2" t="s">
        <v>458</v>
      </c>
      <c r="B354" s="2" t="s">
        <v>452</v>
      </c>
      <c r="C354" s="2" t="s">
        <v>608</v>
      </c>
      <c r="D354" s="2" t="s">
        <v>475</v>
      </c>
      <c r="E354" s="2" t="s">
        <v>442</v>
      </c>
      <c r="F354" s="34">
        <v>415760695</v>
      </c>
      <c r="G354" s="2" t="s">
        <v>437</v>
      </c>
      <c r="H354" s="2">
        <v>8513</v>
      </c>
      <c r="I354" s="35">
        <v>81.73</v>
      </c>
      <c r="J354" s="35">
        <v>56.67</v>
      </c>
    </row>
    <row r="355" spans="1:10" ht="14.25" customHeight="1">
      <c r="A355" s="2" t="s">
        <v>438</v>
      </c>
      <c r="B355" s="2" t="s">
        <v>439</v>
      </c>
      <c r="C355" s="2" t="s">
        <v>625</v>
      </c>
      <c r="D355" s="2" t="s">
        <v>441</v>
      </c>
      <c r="E355" s="2" t="s">
        <v>442</v>
      </c>
      <c r="F355" s="34">
        <v>416881215</v>
      </c>
      <c r="G355" s="2" t="s">
        <v>437</v>
      </c>
      <c r="H355" s="2">
        <v>4093</v>
      </c>
      <c r="I355" s="35">
        <v>9.33</v>
      </c>
      <c r="J355" s="35">
        <v>6.92</v>
      </c>
    </row>
    <row r="356" spans="1:10" ht="14.25" customHeight="1">
      <c r="A356" s="2" t="s">
        <v>438</v>
      </c>
      <c r="B356" s="2" t="s">
        <v>433</v>
      </c>
      <c r="C356" s="2" t="s">
        <v>612</v>
      </c>
      <c r="D356" s="2" t="s">
        <v>494</v>
      </c>
      <c r="E356" s="2" t="s">
        <v>436</v>
      </c>
      <c r="F356" s="34">
        <v>417172610</v>
      </c>
      <c r="G356" s="2" t="s">
        <v>447</v>
      </c>
      <c r="H356" s="2">
        <v>3805</v>
      </c>
      <c r="I356" s="35">
        <v>47.45</v>
      </c>
      <c r="J356" s="35">
        <v>31.79</v>
      </c>
    </row>
    <row r="357" spans="1:10" ht="14.25" customHeight="1">
      <c r="A357" s="2" t="s">
        <v>458</v>
      </c>
      <c r="B357" s="2" t="s">
        <v>433</v>
      </c>
      <c r="C357" s="2" t="s">
        <v>630</v>
      </c>
      <c r="D357" s="2" t="s">
        <v>456</v>
      </c>
      <c r="E357" s="2" t="s">
        <v>436</v>
      </c>
      <c r="F357" s="34">
        <v>417890584</v>
      </c>
      <c r="G357" s="2" t="s">
        <v>460</v>
      </c>
      <c r="H357" s="2">
        <v>183</v>
      </c>
      <c r="I357" s="35">
        <v>109.28</v>
      </c>
      <c r="J357" s="35">
        <v>35.840000000000003</v>
      </c>
    </row>
    <row r="358" spans="1:10" ht="14.25" customHeight="1">
      <c r="A358" s="2" t="s">
        <v>472</v>
      </c>
      <c r="B358" s="2" t="s">
        <v>439</v>
      </c>
      <c r="C358" s="2" t="s">
        <v>543</v>
      </c>
      <c r="D358" s="2" t="s">
        <v>475</v>
      </c>
      <c r="E358" s="2" t="s">
        <v>436</v>
      </c>
      <c r="F358" s="34">
        <v>418010747</v>
      </c>
      <c r="G358" s="2" t="s">
        <v>437</v>
      </c>
      <c r="H358" s="2">
        <v>8408</v>
      </c>
      <c r="I358" s="35">
        <v>81.73</v>
      </c>
      <c r="J358" s="35">
        <v>56.67</v>
      </c>
    </row>
    <row r="359" spans="1:10" ht="14.25" customHeight="1">
      <c r="A359" s="2" t="s">
        <v>451</v>
      </c>
      <c r="B359" s="2" t="s">
        <v>433</v>
      </c>
      <c r="C359" s="2" t="s">
        <v>582</v>
      </c>
      <c r="D359" s="2" t="s">
        <v>475</v>
      </c>
      <c r="E359" s="2" t="s">
        <v>436</v>
      </c>
      <c r="F359" s="34">
        <v>418734729</v>
      </c>
      <c r="G359" s="2" t="s">
        <v>460</v>
      </c>
      <c r="H359" s="2">
        <v>8857</v>
      </c>
      <c r="I359" s="35">
        <v>81.73</v>
      </c>
      <c r="J359" s="35">
        <v>56.67</v>
      </c>
    </row>
    <row r="360" spans="1:10" ht="14.25" customHeight="1">
      <c r="A360" s="2" t="s">
        <v>438</v>
      </c>
      <c r="B360" s="2" t="s">
        <v>433</v>
      </c>
      <c r="C360" s="2" t="s">
        <v>526</v>
      </c>
      <c r="D360" s="2" t="s">
        <v>456</v>
      </c>
      <c r="E360" s="2" t="s">
        <v>442</v>
      </c>
      <c r="F360" s="34">
        <v>419711911</v>
      </c>
      <c r="G360" s="2" t="s">
        <v>437</v>
      </c>
      <c r="H360" s="2">
        <v>6431</v>
      </c>
      <c r="I360" s="35">
        <v>109.28</v>
      </c>
      <c r="J360" s="35">
        <v>35.840000000000003</v>
      </c>
    </row>
    <row r="361" spans="1:10" ht="14.25" customHeight="1">
      <c r="A361" s="2" t="s">
        <v>444</v>
      </c>
      <c r="B361" s="2" t="s">
        <v>439</v>
      </c>
      <c r="C361" s="2" t="s">
        <v>449</v>
      </c>
      <c r="D361" s="2" t="s">
        <v>477</v>
      </c>
      <c r="E361" s="2" t="s">
        <v>442</v>
      </c>
      <c r="F361" s="34">
        <v>409678733</v>
      </c>
      <c r="G361" s="2" t="s">
        <v>447</v>
      </c>
      <c r="H361" s="2">
        <v>8421</v>
      </c>
      <c r="I361" s="35">
        <v>668.27</v>
      </c>
      <c r="J361" s="35">
        <v>502.54</v>
      </c>
    </row>
    <row r="362" spans="1:10" ht="14.25" customHeight="1">
      <c r="A362" s="2" t="s">
        <v>444</v>
      </c>
      <c r="B362" s="2" t="s">
        <v>439</v>
      </c>
      <c r="C362" s="2" t="s">
        <v>521</v>
      </c>
      <c r="D362" s="2" t="s">
        <v>477</v>
      </c>
      <c r="E362" s="2" t="s">
        <v>442</v>
      </c>
      <c r="F362" s="34">
        <v>462265908</v>
      </c>
      <c r="G362" s="2" t="s">
        <v>460</v>
      </c>
      <c r="H362" s="2">
        <v>7353</v>
      </c>
      <c r="I362" s="35">
        <v>668.27</v>
      </c>
      <c r="J362" s="35">
        <v>502.54</v>
      </c>
    </row>
    <row r="363" spans="1:10" ht="14.25" customHeight="1">
      <c r="A363" s="2" t="s">
        <v>482</v>
      </c>
      <c r="B363" s="2" t="s">
        <v>462</v>
      </c>
      <c r="C363" s="2" t="s">
        <v>574</v>
      </c>
      <c r="D363" s="2" t="s">
        <v>441</v>
      </c>
      <c r="E363" s="2" t="s">
        <v>442</v>
      </c>
      <c r="F363" s="34">
        <v>422620713</v>
      </c>
      <c r="G363" s="2" t="s">
        <v>447</v>
      </c>
      <c r="H363" s="2">
        <v>6879</v>
      </c>
      <c r="I363" s="35">
        <v>9.33</v>
      </c>
      <c r="J363" s="35">
        <v>6.92</v>
      </c>
    </row>
    <row r="364" spans="1:10" ht="14.25" customHeight="1">
      <c r="A364" s="2" t="s">
        <v>484</v>
      </c>
      <c r="B364" s="2" t="s">
        <v>433</v>
      </c>
      <c r="C364" s="2" t="s">
        <v>630</v>
      </c>
      <c r="D364" s="2" t="s">
        <v>454</v>
      </c>
      <c r="E364" s="2" t="s">
        <v>442</v>
      </c>
      <c r="F364" s="34">
        <v>423984134</v>
      </c>
      <c r="G364" s="2" t="s">
        <v>437</v>
      </c>
      <c r="H364" s="2">
        <v>5455</v>
      </c>
      <c r="I364" s="35">
        <v>152.58000000000001</v>
      </c>
      <c r="J364" s="35">
        <v>97.44</v>
      </c>
    </row>
    <row r="365" spans="1:10" ht="14.25" customHeight="1">
      <c r="A365" s="2" t="s">
        <v>472</v>
      </c>
      <c r="B365" s="2" t="s">
        <v>433</v>
      </c>
      <c r="C365" s="2" t="s">
        <v>496</v>
      </c>
      <c r="D365" s="2" t="s">
        <v>456</v>
      </c>
      <c r="E365" s="2" t="s">
        <v>436</v>
      </c>
      <c r="F365" s="34">
        <v>425073754</v>
      </c>
      <c r="G365" s="2" t="s">
        <v>460</v>
      </c>
      <c r="H365" s="2">
        <v>7169</v>
      </c>
      <c r="I365" s="35">
        <v>109.28</v>
      </c>
      <c r="J365" s="35">
        <v>35.840000000000003</v>
      </c>
    </row>
    <row r="366" spans="1:10" ht="14.25" customHeight="1">
      <c r="A366" s="2" t="s">
        <v>472</v>
      </c>
      <c r="B366" s="2" t="s">
        <v>462</v>
      </c>
      <c r="C366" s="2" t="s">
        <v>485</v>
      </c>
      <c r="D366" s="2" t="s">
        <v>450</v>
      </c>
      <c r="E366" s="2" t="s">
        <v>442</v>
      </c>
      <c r="F366" s="34">
        <v>425159585</v>
      </c>
      <c r="G366" s="2" t="s">
        <v>447</v>
      </c>
      <c r="H366" s="2">
        <v>9280</v>
      </c>
      <c r="I366" s="35">
        <v>205.7</v>
      </c>
      <c r="J366" s="35">
        <v>117.11</v>
      </c>
    </row>
    <row r="367" spans="1:10" ht="14.25" customHeight="1">
      <c r="A367" s="2" t="s">
        <v>465</v>
      </c>
      <c r="B367" s="2" t="s">
        <v>462</v>
      </c>
      <c r="C367" s="2" t="s">
        <v>628</v>
      </c>
      <c r="D367" s="2" t="s">
        <v>494</v>
      </c>
      <c r="E367" s="2" t="s">
        <v>442</v>
      </c>
      <c r="F367" s="34">
        <v>426708829</v>
      </c>
      <c r="G367" s="2" t="s">
        <v>437</v>
      </c>
      <c r="H367" s="2">
        <v>9223</v>
      </c>
      <c r="I367" s="35">
        <v>47.45</v>
      </c>
      <c r="J367" s="35">
        <v>31.79</v>
      </c>
    </row>
    <row r="368" spans="1:10" ht="14.25" customHeight="1">
      <c r="A368" s="2" t="s">
        <v>484</v>
      </c>
      <c r="B368" s="2" t="s">
        <v>467</v>
      </c>
      <c r="C368" s="2" t="s">
        <v>599</v>
      </c>
      <c r="D368" s="2" t="s">
        <v>464</v>
      </c>
      <c r="E368" s="2" t="s">
        <v>436</v>
      </c>
      <c r="F368" s="34">
        <v>427934491</v>
      </c>
      <c r="G368" s="2" t="s">
        <v>443</v>
      </c>
      <c r="H368" s="2">
        <v>4953</v>
      </c>
      <c r="I368" s="35">
        <v>154.06</v>
      </c>
      <c r="J368" s="35">
        <v>90.93</v>
      </c>
    </row>
    <row r="369" spans="1:10" ht="14.25" customHeight="1">
      <c r="A369" s="2" t="s">
        <v>482</v>
      </c>
      <c r="B369" s="2" t="s">
        <v>433</v>
      </c>
      <c r="C369" s="2" t="s">
        <v>457</v>
      </c>
      <c r="D369" s="2" t="s">
        <v>469</v>
      </c>
      <c r="E369" s="2" t="s">
        <v>442</v>
      </c>
      <c r="F369" s="34">
        <v>428924119</v>
      </c>
      <c r="G369" s="2" t="s">
        <v>447</v>
      </c>
      <c r="H369" s="2">
        <v>8088</v>
      </c>
      <c r="I369" s="35">
        <v>421.89</v>
      </c>
      <c r="J369" s="35">
        <v>364.69</v>
      </c>
    </row>
    <row r="370" spans="1:10" ht="14.25" customHeight="1">
      <c r="A370" s="2" t="s">
        <v>482</v>
      </c>
      <c r="B370" s="2" t="s">
        <v>462</v>
      </c>
      <c r="C370" s="2" t="s">
        <v>514</v>
      </c>
      <c r="D370" s="2" t="s">
        <v>475</v>
      </c>
      <c r="E370" s="2" t="s">
        <v>442</v>
      </c>
      <c r="F370" s="34">
        <v>429800879</v>
      </c>
      <c r="G370" s="2" t="s">
        <v>460</v>
      </c>
      <c r="H370" s="2">
        <v>7126</v>
      </c>
      <c r="I370" s="35">
        <v>81.73</v>
      </c>
      <c r="J370" s="35">
        <v>56.67</v>
      </c>
    </row>
    <row r="371" spans="1:10" ht="14.25" customHeight="1">
      <c r="A371" s="2" t="s">
        <v>482</v>
      </c>
      <c r="B371" s="2" t="s">
        <v>433</v>
      </c>
      <c r="C371" s="2" t="s">
        <v>471</v>
      </c>
      <c r="D371" s="2" t="s">
        <v>480</v>
      </c>
      <c r="E371" s="2" t="s">
        <v>442</v>
      </c>
      <c r="F371" s="34">
        <v>430073392</v>
      </c>
      <c r="G371" s="2" t="s">
        <v>437</v>
      </c>
      <c r="H371" s="2">
        <v>6830</v>
      </c>
      <c r="I371" s="35">
        <v>651.21</v>
      </c>
      <c r="J371" s="35">
        <v>524.96</v>
      </c>
    </row>
    <row r="372" spans="1:10" ht="14.25" customHeight="1">
      <c r="A372" s="2" t="s">
        <v>484</v>
      </c>
      <c r="B372" s="2" t="s">
        <v>439</v>
      </c>
      <c r="C372" s="2" t="s">
        <v>622</v>
      </c>
      <c r="D372" s="2" t="s">
        <v>456</v>
      </c>
      <c r="E372" s="2" t="s">
        <v>436</v>
      </c>
      <c r="F372" s="34">
        <v>430384099</v>
      </c>
      <c r="G372" s="2" t="s">
        <v>443</v>
      </c>
      <c r="H372" s="2">
        <v>5941</v>
      </c>
      <c r="I372" s="35">
        <v>109.28</v>
      </c>
      <c r="J372" s="35">
        <v>35.840000000000003</v>
      </c>
    </row>
    <row r="373" spans="1:10" ht="14.25" customHeight="1">
      <c r="A373" s="2" t="s">
        <v>472</v>
      </c>
      <c r="B373" s="2" t="s">
        <v>462</v>
      </c>
      <c r="C373" s="2" t="s">
        <v>631</v>
      </c>
      <c r="D373" s="2" t="s">
        <v>450</v>
      </c>
      <c r="E373" s="2" t="s">
        <v>442</v>
      </c>
      <c r="F373" s="34">
        <v>430733001</v>
      </c>
      <c r="G373" s="2" t="s">
        <v>437</v>
      </c>
      <c r="H373" s="2">
        <v>9121</v>
      </c>
      <c r="I373" s="35">
        <v>205.7</v>
      </c>
      <c r="J373" s="35">
        <v>117.11</v>
      </c>
    </row>
    <row r="374" spans="1:10" ht="14.25" customHeight="1">
      <c r="A374" s="2" t="s">
        <v>451</v>
      </c>
      <c r="B374" s="2" t="s">
        <v>462</v>
      </c>
      <c r="C374" s="2" t="s">
        <v>592</v>
      </c>
      <c r="D374" s="2" t="s">
        <v>456</v>
      </c>
      <c r="E374" s="2" t="s">
        <v>442</v>
      </c>
      <c r="F374" s="34">
        <v>433588588</v>
      </c>
      <c r="G374" s="2" t="s">
        <v>443</v>
      </c>
      <c r="H374" s="2">
        <v>5057</v>
      </c>
      <c r="I374" s="35">
        <v>109.28</v>
      </c>
      <c r="J374" s="35">
        <v>35.840000000000003</v>
      </c>
    </row>
    <row r="375" spans="1:10" ht="14.25" customHeight="1">
      <c r="A375" s="2" t="s">
        <v>448</v>
      </c>
      <c r="B375" s="2" t="s">
        <v>439</v>
      </c>
      <c r="C375" s="2" t="s">
        <v>572</v>
      </c>
      <c r="D375" s="2" t="s">
        <v>441</v>
      </c>
      <c r="E375" s="2" t="s">
        <v>442</v>
      </c>
      <c r="F375" s="34">
        <v>434753310</v>
      </c>
      <c r="G375" s="2" t="s">
        <v>443</v>
      </c>
      <c r="H375" s="2">
        <v>9232</v>
      </c>
      <c r="I375" s="35">
        <v>9.33</v>
      </c>
      <c r="J375" s="35">
        <v>6.92</v>
      </c>
    </row>
    <row r="376" spans="1:10" ht="14.25" customHeight="1">
      <c r="A376" s="2" t="s">
        <v>472</v>
      </c>
      <c r="B376" s="2" t="s">
        <v>462</v>
      </c>
      <c r="C376" s="2" t="s">
        <v>549</v>
      </c>
      <c r="D376" s="2" t="s">
        <v>477</v>
      </c>
      <c r="E376" s="2" t="s">
        <v>436</v>
      </c>
      <c r="F376" s="34">
        <v>435887134</v>
      </c>
      <c r="G376" s="2" t="s">
        <v>447</v>
      </c>
      <c r="H376" s="2">
        <v>4394</v>
      </c>
      <c r="I376" s="35">
        <v>668.27</v>
      </c>
      <c r="J376" s="35">
        <v>502.54</v>
      </c>
    </row>
    <row r="377" spans="1:10" ht="14.25" customHeight="1">
      <c r="A377" s="2" t="s">
        <v>482</v>
      </c>
      <c r="B377" s="2" t="s">
        <v>433</v>
      </c>
      <c r="C377" s="2" t="s">
        <v>523</v>
      </c>
      <c r="D377" s="2" t="s">
        <v>475</v>
      </c>
      <c r="E377" s="2" t="s">
        <v>442</v>
      </c>
      <c r="F377" s="34">
        <v>435800874</v>
      </c>
      <c r="G377" s="2" t="s">
        <v>447</v>
      </c>
      <c r="H377" s="2">
        <v>4326</v>
      </c>
      <c r="I377" s="35">
        <v>81.73</v>
      </c>
      <c r="J377" s="35">
        <v>56.67</v>
      </c>
    </row>
    <row r="378" spans="1:10" ht="14.25" customHeight="1">
      <c r="A378" s="2" t="s">
        <v>472</v>
      </c>
      <c r="B378" s="2" t="s">
        <v>433</v>
      </c>
      <c r="C378" s="2" t="s">
        <v>510</v>
      </c>
      <c r="D378" s="2" t="s">
        <v>469</v>
      </c>
      <c r="E378" s="2" t="s">
        <v>442</v>
      </c>
      <c r="F378" s="34">
        <v>437914454</v>
      </c>
      <c r="G378" s="2" t="s">
        <v>437</v>
      </c>
      <c r="H378" s="2">
        <v>3241</v>
      </c>
      <c r="I378" s="35">
        <v>421.89</v>
      </c>
      <c r="J378" s="35">
        <v>364.69</v>
      </c>
    </row>
    <row r="379" spans="1:10" ht="14.25" customHeight="1">
      <c r="A379" s="2" t="s">
        <v>472</v>
      </c>
      <c r="B379" s="2" t="s">
        <v>462</v>
      </c>
      <c r="C379" s="2" t="s">
        <v>632</v>
      </c>
      <c r="D379" s="2" t="s">
        <v>456</v>
      </c>
      <c r="E379" s="2" t="s">
        <v>442</v>
      </c>
      <c r="F379" s="34">
        <v>438844430</v>
      </c>
      <c r="G379" s="2" t="s">
        <v>447</v>
      </c>
      <c r="H379" s="2">
        <v>2560</v>
      </c>
      <c r="I379" s="35">
        <v>109.28</v>
      </c>
      <c r="J379" s="35">
        <v>35.840000000000003</v>
      </c>
    </row>
    <row r="380" spans="1:10" ht="14.25" customHeight="1">
      <c r="A380" s="2" t="s">
        <v>432</v>
      </c>
      <c r="B380" s="2" t="s">
        <v>462</v>
      </c>
      <c r="C380" s="2" t="s">
        <v>500</v>
      </c>
      <c r="D380" s="2" t="s">
        <v>477</v>
      </c>
      <c r="E380" s="2" t="s">
        <v>442</v>
      </c>
      <c r="F380" s="34">
        <v>438916528</v>
      </c>
      <c r="G380" s="2" t="s">
        <v>460</v>
      </c>
      <c r="H380" s="2">
        <v>9785</v>
      </c>
      <c r="I380" s="35">
        <v>668.27</v>
      </c>
      <c r="J380" s="35">
        <v>502.54</v>
      </c>
    </row>
    <row r="381" spans="1:10" ht="14.25" customHeight="1">
      <c r="A381" s="2" t="s">
        <v>438</v>
      </c>
      <c r="B381" s="2" t="s">
        <v>467</v>
      </c>
      <c r="C381" s="2" t="s">
        <v>633</v>
      </c>
      <c r="D381" s="2" t="s">
        <v>475</v>
      </c>
      <c r="E381" s="2" t="s">
        <v>442</v>
      </c>
      <c r="F381" s="34">
        <v>439667975</v>
      </c>
      <c r="G381" s="2" t="s">
        <v>460</v>
      </c>
      <c r="H381" s="2">
        <v>8779</v>
      </c>
      <c r="I381" s="35">
        <v>81.73</v>
      </c>
      <c r="J381" s="35">
        <v>56.67</v>
      </c>
    </row>
    <row r="382" spans="1:10" ht="14.25" customHeight="1">
      <c r="A382" s="2" t="s">
        <v>482</v>
      </c>
      <c r="B382" s="2" t="s">
        <v>433</v>
      </c>
      <c r="C382" s="2" t="s">
        <v>491</v>
      </c>
      <c r="D382" s="2" t="s">
        <v>464</v>
      </c>
      <c r="E382" s="2" t="s">
        <v>442</v>
      </c>
      <c r="F382" s="34">
        <v>440898787</v>
      </c>
      <c r="G382" s="2" t="s">
        <v>437</v>
      </c>
      <c r="H382" s="2">
        <v>8031</v>
      </c>
      <c r="I382" s="35">
        <v>154.06</v>
      </c>
      <c r="J382" s="35">
        <v>90.93</v>
      </c>
    </row>
    <row r="383" spans="1:10" ht="14.25" customHeight="1">
      <c r="A383" s="2" t="s">
        <v>432</v>
      </c>
      <c r="B383" s="2" t="s">
        <v>462</v>
      </c>
      <c r="C383" s="2" t="s">
        <v>479</v>
      </c>
      <c r="D383" s="2" t="s">
        <v>480</v>
      </c>
      <c r="E383" s="2" t="s">
        <v>442</v>
      </c>
      <c r="F383" s="34">
        <v>441600883</v>
      </c>
      <c r="G383" s="2" t="s">
        <v>443</v>
      </c>
      <c r="H383" s="2">
        <v>6660</v>
      </c>
      <c r="I383" s="35">
        <v>651.21</v>
      </c>
      <c r="J383" s="35">
        <v>524.96</v>
      </c>
    </row>
    <row r="384" spans="1:10" ht="14.25" customHeight="1">
      <c r="A384" s="2" t="s">
        <v>465</v>
      </c>
      <c r="B384" s="2" t="s">
        <v>439</v>
      </c>
      <c r="C384" s="2" t="s">
        <v>622</v>
      </c>
      <c r="D384" s="2" t="s">
        <v>464</v>
      </c>
      <c r="E384" s="2" t="s">
        <v>436</v>
      </c>
      <c r="F384" s="34">
        <v>442281520</v>
      </c>
      <c r="G384" s="2" t="s">
        <v>443</v>
      </c>
      <c r="H384" s="2">
        <v>1201</v>
      </c>
      <c r="I384" s="35">
        <v>154.06</v>
      </c>
      <c r="J384" s="35">
        <v>90.93</v>
      </c>
    </row>
    <row r="385" spans="1:10" ht="14.25" customHeight="1">
      <c r="A385" s="2" t="s">
        <v>444</v>
      </c>
      <c r="B385" s="2" t="s">
        <v>439</v>
      </c>
      <c r="C385" s="2" t="s">
        <v>530</v>
      </c>
      <c r="D385" s="2" t="s">
        <v>450</v>
      </c>
      <c r="E385" s="2" t="s">
        <v>442</v>
      </c>
      <c r="F385" s="34">
        <v>465397441</v>
      </c>
      <c r="G385" s="2" t="s">
        <v>443</v>
      </c>
      <c r="H385" s="2">
        <v>4552</v>
      </c>
      <c r="I385" s="35">
        <v>205.7</v>
      </c>
      <c r="J385" s="35">
        <v>117.11</v>
      </c>
    </row>
    <row r="386" spans="1:10" ht="14.25" customHeight="1">
      <c r="A386" s="2" t="s">
        <v>484</v>
      </c>
      <c r="B386" s="2" t="s">
        <v>439</v>
      </c>
      <c r="C386" s="2" t="s">
        <v>470</v>
      </c>
      <c r="D386" s="2" t="s">
        <v>454</v>
      </c>
      <c r="E386" s="2" t="s">
        <v>436</v>
      </c>
      <c r="F386" s="34">
        <v>444336736</v>
      </c>
      <c r="G386" s="2" t="s">
        <v>460</v>
      </c>
      <c r="H386" s="2">
        <v>1863</v>
      </c>
      <c r="I386" s="35">
        <v>152.58000000000001</v>
      </c>
      <c r="J386" s="35">
        <v>97.44</v>
      </c>
    </row>
    <row r="387" spans="1:10" ht="14.25" customHeight="1">
      <c r="A387" s="2" t="s">
        <v>458</v>
      </c>
      <c r="B387" s="2" t="s">
        <v>462</v>
      </c>
      <c r="C387" s="2" t="s">
        <v>624</v>
      </c>
      <c r="D387" s="2" t="s">
        <v>477</v>
      </c>
      <c r="E387" s="2" t="s">
        <v>436</v>
      </c>
      <c r="F387" s="34">
        <v>444897210</v>
      </c>
      <c r="G387" s="2" t="s">
        <v>460</v>
      </c>
      <c r="H387" s="2">
        <v>6098</v>
      </c>
      <c r="I387" s="35">
        <v>668.27</v>
      </c>
      <c r="J387" s="35">
        <v>502.54</v>
      </c>
    </row>
    <row r="388" spans="1:10" ht="14.25" customHeight="1">
      <c r="A388" s="2" t="s">
        <v>438</v>
      </c>
      <c r="B388" s="2" t="s">
        <v>433</v>
      </c>
      <c r="C388" s="2" t="s">
        <v>506</v>
      </c>
      <c r="D388" s="2" t="s">
        <v>441</v>
      </c>
      <c r="E388" s="2" t="s">
        <v>436</v>
      </c>
      <c r="F388" s="34">
        <v>448416268</v>
      </c>
      <c r="G388" s="2" t="s">
        <v>437</v>
      </c>
      <c r="H388" s="2">
        <v>5851</v>
      </c>
      <c r="I388" s="35">
        <v>9.33</v>
      </c>
      <c r="J388" s="35">
        <v>6.92</v>
      </c>
    </row>
    <row r="389" spans="1:10" ht="14.25" customHeight="1">
      <c r="A389" s="2" t="s">
        <v>448</v>
      </c>
      <c r="B389" s="2" t="s">
        <v>502</v>
      </c>
      <c r="C389" s="2" t="s">
        <v>578</v>
      </c>
      <c r="D389" s="2" t="s">
        <v>450</v>
      </c>
      <c r="E389" s="2" t="s">
        <v>442</v>
      </c>
      <c r="F389" s="34">
        <v>452096688</v>
      </c>
      <c r="G389" s="2" t="s">
        <v>460</v>
      </c>
      <c r="H389" s="2">
        <v>8699</v>
      </c>
      <c r="I389" s="35">
        <v>205.7</v>
      </c>
      <c r="J389" s="35">
        <v>117.11</v>
      </c>
    </row>
    <row r="390" spans="1:10" ht="14.25" customHeight="1">
      <c r="A390" s="2" t="s">
        <v>438</v>
      </c>
      <c r="B390" s="2" t="s">
        <v>452</v>
      </c>
      <c r="C390" s="2" t="s">
        <v>565</v>
      </c>
      <c r="D390" s="2" t="s">
        <v>464</v>
      </c>
      <c r="E390" s="2" t="s">
        <v>442</v>
      </c>
      <c r="F390" s="34">
        <v>453863942</v>
      </c>
      <c r="G390" s="2" t="s">
        <v>443</v>
      </c>
      <c r="H390" s="2">
        <v>3633</v>
      </c>
      <c r="I390" s="35">
        <v>154.06</v>
      </c>
      <c r="J390" s="35">
        <v>90.93</v>
      </c>
    </row>
    <row r="391" spans="1:10" ht="14.25" customHeight="1">
      <c r="A391" s="2" t="s">
        <v>448</v>
      </c>
      <c r="B391" s="2" t="s">
        <v>433</v>
      </c>
      <c r="C391" s="2" t="s">
        <v>524</v>
      </c>
      <c r="D391" s="2" t="s">
        <v>446</v>
      </c>
      <c r="E391" s="2" t="s">
        <v>442</v>
      </c>
      <c r="F391" s="34">
        <v>454127442</v>
      </c>
      <c r="G391" s="2" t="s">
        <v>437</v>
      </c>
      <c r="H391" s="2">
        <v>2783</v>
      </c>
      <c r="I391" s="35">
        <v>437.2</v>
      </c>
      <c r="J391" s="35">
        <v>263.33</v>
      </c>
    </row>
    <row r="392" spans="1:10" ht="14.25" customHeight="1">
      <c r="A392" s="2" t="s">
        <v>484</v>
      </c>
      <c r="B392" s="2" t="s">
        <v>433</v>
      </c>
      <c r="C392" s="2" t="s">
        <v>630</v>
      </c>
      <c r="D392" s="2" t="s">
        <v>441</v>
      </c>
      <c r="E392" s="2" t="s">
        <v>442</v>
      </c>
      <c r="F392" s="34">
        <v>456428134</v>
      </c>
      <c r="G392" s="2" t="s">
        <v>460</v>
      </c>
      <c r="H392" s="2">
        <v>1174</v>
      </c>
      <c r="I392" s="35">
        <v>9.33</v>
      </c>
      <c r="J392" s="35">
        <v>6.92</v>
      </c>
    </row>
    <row r="393" spans="1:10" ht="14.25" customHeight="1">
      <c r="A393" s="2" t="s">
        <v>472</v>
      </c>
      <c r="B393" s="2" t="s">
        <v>433</v>
      </c>
      <c r="C393" s="2" t="s">
        <v>606</v>
      </c>
      <c r="D393" s="2" t="s">
        <v>446</v>
      </c>
      <c r="E393" s="2" t="s">
        <v>442</v>
      </c>
      <c r="F393" s="34">
        <v>456569755</v>
      </c>
      <c r="G393" s="2" t="s">
        <v>443</v>
      </c>
      <c r="H393" s="2">
        <v>8569</v>
      </c>
      <c r="I393" s="35">
        <v>437.2</v>
      </c>
      <c r="J393" s="35">
        <v>263.33</v>
      </c>
    </row>
    <row r="394" spans="1:10" ht="14.25" customHeight="1">
      <c r="A394" s="2" t="s">
        <v>444</v>
      </c>
      <c r="B394" s="2" t="s">
        <v>439</v>
      </c>
      <c r="C394" s="2" t="s">
        <v>622</v>
      </c>
      <c r="D394" s="2" t="s">
        <v>475</v>
      </c>
      <c r="E394" s="2" t="s">
        <v>442</v>
      </c>
      <c r="F394" s="34">
        <v>577526652</v>
      </c>
      <c r="G394" s="2" t="s">
        <v>447</v>
      </c>
      <c r="H394" s="2">
        <v>3686</v>
      </c>
      <c r="I394" s="35">
        <v>81.73</v>
      </c>
      <c r="J394" s="35">
        <v>56.67</v>
      </c>
    </row>
    <row r="395" spans="1:10" ht="14.25" customHeight="1">
      <c r="A395" s="2" t="s">
        <v>458</v>
      </c>
      <c r="B395" s="2" t="s">
        <v>439</v>
      </c>
      <c r="C395" s="2" t="s">
        <v>530</v>
      </c>
      <c r="D395" s="2" t="s">
        <v>469</v>
      </c>
      <c r="E395" s="2" t="s">
        <v>442</v>
      </c>
      <c r="F395" s="34">
        <v>458289372</v>
      </c>
      <c r="G395" s="2" t="s">
        <v>447</v>
      </c>
      <c r="H395" s="2">
        <v>3466</v>
      </c>
      <c r="I395" s="35">
        <v>421.89</v>
      </c>
      <c r="J395" s="35">
        <v>364.69</v>
      </c>
    </row>
    <row r="396" spans="1:10" ht="14.25" customHeight="1">
      <c r="A396" s="2" t="s">
        <v>451</v>
      </c>
      <c r="B396" s="2" t="s">
        <v>439</v>
      </c>
      <c r="C396" s="2" t="s">
        <v>617</v>
      </c>
      <c r="D396" s="2" t="s">
        <v>454</v>
      </c>
      <c r="E396" s="2" t="s">
        <v>436</v>
      </c>
      <c r="F396" s="34">
        <v>458679473</v>
      </c>
      <c r="G396" s="2" t="s">
        <v>443</v>
      </c>
      <c r="H396" s="2">
        <v>3713</v>
      </c>
      <c r="I396" s="35">
        <v>152.58000000000001</v>
      </c>
      <c r="J396" s="35">
        <v>97.44</v>
      </c>
    </row>
    <row r="397" spans="1:10" ht="14.25" customHeight="1">
      <c r="A397" s="2" t="s">
        <v>482</v>
      </c>
      <c r="B397" s="2" t="s">
        <v>467</v>
      </c>
      <c r="C397" s="2" t="s">
        <v>481</v>
      </c>
      <c r="D397" s="2" t="s">
        <v>480</v>
      </c>
      <c r="E397" s="2" t="s">
        <v>436</v>
      </c>
      <c r="F397" s="34">
        <v>460272490</v>
      </c>
      <c r="G397" s="2" t="s">
        <v>460</v>
      </c>
      <c r="H397" s="2">
        <v>1772</v>
      </c>
      <c r="I397" s="35">
        <v>651.21</v>
      </c>
      <c r="J397" s="35">
        <v>524.96</v>
      </c>
    </row>
    <row r="398" spans="1:10" ht="14.25" customHeight="1">
      <c r="A398" s="2" t="s">
        <v>465</v>
      </c>
      <c r="B398" s="2" t="s">
        <v>433</v>
      </c>
      <c r="C398" s="2" t="s">
        <v>571</v>
      </c>
      <c r="D398" s="2" t="s">
        <v>477</v>
      </c>
      <c r="E398" s="2" t="s">
        <v>442</v>
      </c>
      <c r="F398" s="34">
        <v>461467683</v>
      </c>
      <c r="G398" s="2" t="s">
        <v>437</v>
      </c>
      <c r="H398" s="2">
        <v>9904</v>
      </c>
      <c r="I398" s="35">
        <v>668.27</v>
      </c>
      <c r="J398" s="35">
        <v>502.54</v>
      </c>
    </row>
    <row r="399" spans="1:10" ht="14.25" customHeight="1">
      <c r="A399" s="2" t="s">
        <v>451</v>
      </c>
      <c r="B399" s="2" t="s">
        <v>462</v>
      </c>
      <c r="C399" s="2" t="s">
        <v>536</v>
      </c>
      <c r="D399" s="2" t="s">
        <v>477</v>
      </c>
      <c r="E399" s="2" t="s">
        <v>436</v>
      </c>
      <c r="F399" s="34">
        <v>461794698</v>
      </c>
      <c r="G399" s="2" t="s">
        <v>437</v>
      </c>
      <c r="H399" s="2">
        <v>3299</v>
      </c>
      <c r="I399" s="35">
        <v>668.27</v>
      </c>
      <c r="J399" s="35">
        <v>502.54</v>
      </c>
    </row>
    <row r="400" spans="1:10" ht="14.25" customHeight="1">
      <c r="A400" s="2" t="s">
        <v>444</v>
      </c>
      <c r="B400" s="2" t="s">
        <v>439</v>
      </c>
      <c r="C400" s="2" t="s">
        <v>559</v>
      </c>
      <c r="D400" s="2" t="s">
        <v>475</v>
      </c>
      <c r="E400" s="2" t="s">
        <v>436</v>
      </c>
      <c r="F400" s="34">
        <v>595138251</v>
      </c>
      <c r="G400" s="2" t="s">
        <v>437</v>
      </c>
      <c r="H400" s="2">
        <v>6275</v>
      </c>
      <c r="I400" s="35">
        <v>81.73</v>
      </c>
      <c r="J400" s="35">
        <v>56.67</v>
      </c>
    </row>
    <row r="401" spans="1:10" ht="14.25" customHeight="1">
      <c r="A401" s="2" t="s">
        <v>484</v>
      </c>
      <c r="B401" s="2" t="s">
        <v>462</v>
      </c>
      <c r="C401" s="2" t="s">
        <v>634</v>
      </c>
      <c r="D401" s="2" t="s">
        <v>480</v>
      </c>
      <c r="E401" s="2" t="s">
        <v>442</v>
      </c>
      <c r="F401" s="34">
        <v>462449157</v>
      </c>
      <c r="G401" s="2" t="s">
        <v>437</v>
      </c>
      <c r="H401" s="2">
        <v>6225</v>
      </c>
      <c r="I401" s="35">
        <v>651.21</v>
      </c>
      <c r="J401" s="35">
        <v>524.96</v>
      </c>
    </row>
    <row r="402" spans="1:10" ht="14.25" customHeight="1">
      <c r="A402" s="2" t="s">
        <v>438</v>
      </c>
      <c r="B402" s="2" t="s">
        <v>433</v>
      </c>
      <c r="C402" s="2" t="s">
        <v>586</v>
      </c>
      <c r="D402" s="2" t="s">
        <v>435</v>
      </c>
      <c r="E402" s="2" t="s">
        <v>436</v>
      </c>
      <c r="F402" s="34">
        <v>463137519</v>
      </c>
      <c r="G402" s="2" t="s">
        <v>447</v>
      </c>
      <c r="H402" s="2">
        <v>1604</v>
      </c>
      <c r="I402" s="35">
        <v>255.28</v>
      </c>
      <c r="J402" s="35">
        <v>159.41999999999999</v>
      </c>
    </row>
    <row r="403" spans="1:10" ht="14.25" customHeight="1">
      <c r="A403" s="2" t="s">
        <v>438</v>
      </c>
      <c r="B403" s="2" t="s">
        <v>462</v>
      </c>
      <c r="C403" s="2" t="s">
        <v>631</v>
      </c>
      <c r="D403" s="2" t="s">
        <v>464</v>
      </c>
      <c r="E403" s="2" t="s">
        <v>442</v>
      </c>
      <c r="F403" s="34">
        <v>463209617</v>
      </c>
      <c r="G403" s="2" t="s">
        <v>443</v>
      </c>
      <c r="H403" s="2">
        <v>6830</v>
      </c>
      <c r="I403" s="35">
        <v>154.06</v>
      </c>
      <c r="J403" s="35">
        <v>90.93</v>
      </c>
    </row>
    <row r="404" spans="1:10" ht="14.25" customHeight="1">
      <c r="A404" s="2" t="s">
        <v>465</v>
      </c>
      <c r="B404" s="2" t="s">
        <v>467</v>
      </c>
      <c r="C404" s="2" t="s">
        <v>538</v>
      </c>
      <c r="D404" s="2" t="s">
        <v>477</v>
      </c>
      <c r="E404" s="2" t="s">
        <v>436</v>
      </c>
      <c r="F404" s="34">
        <v>464115130</v>
      </c>
      <c r="G404" s="2" t="s">
        <v>460</v>
      </c>
      <c r="H404" s="2">
        <v>7261</v>
      </c>
      <c r="I404" s="35">
        <v>668.27</v>
      </c>
      <c r="J404" s="35">
        <v>502.54</v>
      </c>
    </row>
    <row r="405" spans="1:10" ht="14.25" customHeight="1">
      <c r="A405" s="2" t="s">
        <v>451</v>
      </c>
      <c r="B405" s="2" t="s">
        <v>439</v>
      </c>
      <c r="C405" s="2" t="s">
        <v>566</v>
      </c>
      <c r="D405" s="2" t="s">
        <v>480</v>
      </c>
      <c r="E405" s="2" t="s">
        <v>436</v>
      </c>
      <c r="F405" s="34">
        <v>464588487</v>
      </c>
      <c r="G405" s="2" t="s">
        <v>447</v>
      </c>
      <c r="H405" s="2">
        <v>6674</v>
      </c>
      <c r="I405" s="35">
        <v>651.21</v>
      </c>
      <c r="J405" s="35">
        <v>524.96</v>
      </c>
    </row>
    <row r="406" spans="1:10" ht="14.25" customHeight="1">
      <c r="A406" s="2" t="s">
        <v>444</v>
      </c>
      <c r="B406" s="2" t="s">
        <v>439</v>
      </c>
      <c r="C406" s="2" t="s">
        <v>629</v>
      </c>
      <c r="D406" s="2" t="s">
        <v>456</v>
      </c>
      <c r="E406" s="2" t="s">
        <v>436</v>
      </c>
      <c r="F406" s="34">
        <v>608148467</v>
      </c>
      <c r="G406" s="2" t="s">
        <v>447</v>
      </c>
      <c r="H406" s="2">
        <v>7417</v>
      </c>
      <c r="I406" s="35">
        <v>109.28</v>
      </c>
      <c r="J406" s="35">
        <v>35.840000000000003</v>
      </c>
    </row>
    <row r="407" spans="1:10" ht="14.25" customHeight="1">
      <c r="A407" s="2" t="s">
        <v>432</v>
      </c>
      <c r="B407" s="2" t="s">
        <v>452</v>
      </c>
      <c r="C407" s="2" t="s">
        <v>621</v>
      </c>
      <c r="D407" s="2" t="s">
        <v>480</v>
      </c>
      <c r="E407" s="2" t="s">
        <v>436</v>
      </c>
      <c r="F407" s="34">
        <v>466092240</v>
      </c>
      <c r="G407" s="2" t="s">
        <v>443</v>
      </c>
      <c r="H407" s="2">
        <v>2606</v>
      </c>
      <c r="I407" s="35">
        <v>651.21</v>
      </c>
      <c r="J407" s="35">
        <v>524.96</v>
      </c>
    </row>
    <row r="408" spans="1:10" ht="14.25" customHeight="1">
      <c r="A408" s="2" t="s">
        <v>458</v>
      </c>
      <c r="B408" s="2" t="s">
        <v>433</v>
      </c>
      <c r="C408" s="2" t="s">
        <v>570</v>
      </c>
      <c r="D408" s="2" t="s">
        <v>494</v>
      </c>
      <c r="E408" s="2" t="s">
        <v>442</v>
      </c>
      <c r="F408" s="34">
        <v>467821300</v>
      </c>
      <c r="G408" s="2" t="s">
        <v>437</v>
      </c>
      <c r="H408" s="2">
        <v>703</v>
      </c>
      <c r="I408" s="35">
        <v>47.45</v>
      </c>
      <c r="J408" s="35">
        <v>31.79</v>
      </c>
    </row>
    <row r="409" spans="1:10" ht="14.25" customHeight="1">
      <c r="A409" s="2" t="s">
        <v>458</v>
      </c>
      <c r="B409" s="2" t="s">
        <v>462</v>
      </c>
      <c r="C409" s="2" t="s">
        <v>478</v>
      </c>
      <c r="D409" s="2" t="s">
        <v>464</v>
      </c>
      <c r="E409" s="2" t="s">
        <v>442</v>
      </c>
      <c r="F409" s="34">
        <v>468973577</v>
      </c>
      <c r="G409" s="2" t="s">
        <v>447</v>
      </c>
      <c r="H409" s="2">
        <v>7715</v>
      </c>
      <c r="I409" s="35">
        <v>154.06</v>
      </c>
      <c r="J409" s="35">
        <v>90.93</v>
      </c>
    </row>
    <row r="410" spans="1:10" ht="14.25" customHeight="1">
      <c r="A410" s="2" t="s">
        <v>451</v>
      </c>
      <c r="B410" s="2" t="s">
        <v>462</v>
      </c>
      <c r="C410" s="2" t="s">
        <v>598</v>
      </c>
      <c r="D410" s="2" t="s">
        <v>454</v>
      </c>
      <c r="E410" s="2" t="s">
        <v>442</v>
      </c>
      <c r="F410" s="34">
        <v>468951261</v>
      </c>
      <c r="G410" s="2" t="s">
        <v>460</v>
      </c>
      <c r="H410" s="2">
        <v>3131</v>
      </c>
      <c r="I410" s="35">
        <v>152.58000000000001</v>
      </c>
      <c r="J410" s="35">
        <v>97.44</v>
      </c>
    </row>
    <row r="411" spans="1:10" ht="14.25" customHeight="1">
      <c r="A411" s="2" t="s">
        <v>432</v>
      </c>
      <c r="B411" s="2" t="s">
        <v>439</v>
      </c>
      <c r="C411" s="2" t="s">
        <v>625</v>
      </c>
      <c r="D411" s="2" t="s">
        <v>464</v>
      </c>
      <c r="E411" s="2" t="s">
        <v>436</v>
      </c>
      <c r="F411" s="34">
        <v>469746911</v>
      </c>
      <c r="G411" s="2" t="s">
        <v>447</v>
      </c>
      <c r="H411" s="2">
        <v>5616</v>
      </c>
      <c r="I411" s="35">
        <v>154.06</v>
      </c>
      <c r="J411" s="35">
        <v>90.93</v>
      </c>
    </row>
    <row r="412" spans="1:10" ht="14.25" customHeight="1">
      <c r="A412" s="2" t="s">
        <v>451</v>
      </c>
      <c r="B412" s="2" t="s">
        <v>439</v>
      </c>
      <c r="C412" s="2" t="s">
        <v>507</v>
      </c>
      <c r="D412" s="2" t="s">
        <v>477</v>
      </c>
      <c r="E412" s="2" t="s">
        <v>442</v>
      </c>
      <c r="F412" s="34">
        <v>469912993</v>
      </c>
      <c r="G412" s="2" t="s">
        <v>437</v>
      </c>
      <c r="H412" s="2">
        <v>9139</v>
      </c>
      <c r="I412" s="35">
        <v>668.27</v>
      </c>
      <c r="J412" s="35">
        <v>502.54</v>
      </c>
    </row>
    <row r="413" spans="1:10" ht="14.25" customHeight="1">
      <c r="A413" s="2" t="s">
        <v>458</v>
      </c>
      <c r="B413" s="2" t="s">
        <v>467</v>
      </c>
      <c r="C413" s="2" t="s">
        <v>538</v>
      </c>
      <c r="D413" s="2" t="s">
        <v>477</v>
      </c>
      <c r="E413" s="2" t="s">
        <v>436</v>
      </c>
      <c r="F413" s="34">
        <v>469914281</v>
      </c>
      <c r="G413" s="2" t="s">
        <v>437</v>
      </c>
      <c r="H413" s="2">
        <v>4765</v>
      </c>
      <c r="I413" s="35">
        <v>668.27</v>
      </c>
      <c r="J413" s="35">
        <v>502.54</v>
      </c>
    </row>
    <row r="414" spans="1:10" ht="14.25" customHeight="1">
      <c r="A414" s="2" t="s">
        <v>484</v>
      </c>
      <c r="B414" s="2" t="s">
        <v>433</v>
      </c>
      <c r="C414" s="2" t="s">
        <v>520</v>
      </c>
      <c r="D414" s="2" t="s">
        <v>456</v>
      </c>
      <c r="E414" s="2" t="s">
        <v>442</v>
      </c>
      <c r="F414" s="34">
        <v>472285783</v>
      </c>
      <c r="G414" s="2" t="s">
        <v>443</v>
      </c>
      <c r="H414" s="2">
        <v>6775</v>
      </c>
      <c r="I414" s="35">
        <v>109.28</v>
      </c>
      <c r="J414" s="35">
        <v>35.840000000000003</v>
      </c>
    </row>
    <row r="415" spans="1:10" ht="14.25" customHeight="1">
      <c r="A415" s="2" t="s">
        <v>465</v>
      </c>
      <c r="B415" s="2" t="s">
        <v>462</v>
      </c>
      <c r="C415" s="2" t="s">
        <v>517</v>
      </c>
      <c r="D415" s="2" t="s">
        <v>477</v>
      </c>
      <c r="E415" s="2" t="s">
        <v>436</v>
      </c>
      <c r="F415" s="34">
        <v>472535550</v>
      </c>
      <c r="G415" s="2" t="s">
        <v>437</v>
      </c>
      <c r="H415" s="2">
        <v>3669</v>
      </c>
      <c r="I415" s="35">
        <v>668.27</v>
      </c>
      <c r="J415" s="35">
        <v>502.54</v>
      </c>
    </row>
    <row r="416" spans="1:10" ht="14.25" customHeight="1">
      <c r="A416" s="2" t="s">
        <v>438</v>
      </c>
      <c r="B416" s="2" t="s">
        <v>433</v>
      </c>
      <c r="C416" s="2" t="s">
        <v>524</v>
      </c>
      <c r="D416" s="2" t="s">
        <v>469</v>
      </c>
      <c r="E416" s="2" t="s">
        <v>436</v>
      </c>
      <c r="F416" s="34">
        <v>472555720</v>
      </c>
      <c r="G416" s="2" t="s">
        <v>447</v>
      </c>
      <c r="H416" s="2">
        <v>8527</v>
      </c>
      <c r="I416" s="35">
        <v>421.89</v>
      </c>
      <c r="J416" s="35">
        <v>364.69</v>
      </c>
    </row>
    <row r="417" spans="1:10" ht="14.25" customHeight="1">
      <c r="A417" s="2" t="s">
        <v>484</v>
      </c>
      <c r="B417" s="2" t="s">
        <v>433</v>
      </c>
      <c r="C417" s="2" t="s">
        <v>461</v>
      </c>
      <c r="D417" s="2" t="s">
        <v>450</v>
      </c>
      <c r="E417" s="2" t="s">
        <v>442</v>
      </c>
      <c r="F417" s="34">
        <v>477249372</v>
      </c>
      <c r="G417" s="2" t="s">
        <v>443</v>
      </c>
      <c r="H417" s="2">
        <v>8767</v>
      </c>
      <c r="I417" s="35">
        <v>205.7</v>
      </c>
      <c r="J417" s="35">
        <v>117.11</v>
      </c>
    </row>
    <row r="418" spans="1:10" ht="14.25" customHeight="1">
      <c r="A418" s="2" t="s">
        <v>432</v>
      </c>
      <c r="B418" s="2" t="s">
        <v>467</v>
      </c>
      <c r="C418" s="2" t="s">
        <v>538</v>
      </c>
      <c r="D418" s="2" t="s">
        <v>469</v>
      </c>
      <c r="E418" s="2" t="s">
        <v>436</v>
      </c>
      <c r="F418" s="34">
        <v>477304303</v>
      </c>
      <c r="G418" s="2" t="s">
        <v>437</v>
      </c>
      <c r="H418" s="2">
        <v>1605</v>
      </c>
      <c r="I418" s="35">
        <v>421.89</v>
      </c>
      <c r="J418" s="35">
        <v>364.69</v>
      </c>
    </row>
    <row r="419" spans="1:10" ht="14.25" customHeight="1">
      <c r="A419" s="2" t="s">
        <v>472</v>
      </c>
      <c r="B419" s="2" t="s">
        <v>433</v>
      </c>
      <c r="C419" s="2" t="s">
        <v>523</v>
      </c>
      <c r="D419" s="2" t="s">
        <v>475</v>
      </c>
      <c r="E419" s="2" t="s">
        <v>442</v>
      </c>
      <c r="F419" s="34">
        <v>477683675</v>
      </c>
      <c r="G419" s="2" t="s">
        <v>447</v>
      </c>
      <c r="H419" s="2">
        <v>4751</v>
      </c>
      <c r="I419" s="35">
        <v>81.73</v>
      </c>
      <c r="J419" s="35">
        <v>56.67</v>
      </c>
    </row>
    <row r="420" spans="1:10" ht="14.25" customHeight="1">
      <c r="A420" s="2" t="s">
        <v>451</v>
      </c>
      <c r="B420" s="2" t="s">
        <v>433</v>
      </c>
      <c r="C420" s="2" t="s">
        <v>488</v>
      </c>
      <c r="D420" s="2" t="s">
        <v>441</v>
      </c>
      <c r="E420" s="2" t="s">
        <v>442</v>
      </c>
      <c r="F420" s="34">
        <v>477748906</v>
      </c>
      <c r="G420" s="2" t="s">
        <v>443</v>
      </c>
      <c r="H420" s="2">
        <v>6116</v>
      </c>
      <c r="I420" s="35">
        <v>9.33</v>
      </c>
      <c r="J420" s="35">
        <v>6.92</v>
      </c>
    </row>
    <row r="421" spans="1:10" ht="14.25" customHeight="1">
      <c r="A421" s="2" t="s">
        <v>458</v>
      </c>
      <c r="B421" s="2" t="s">
        <v>462</v>
      </c>
      <c r="C421" s="2" t="s">
        <v>497</v>
      </c>
      <c r="D421" s="2" t="s">
        <v>450</v>
      </c>
      <c r="E421" s="2" t="s">
        <v>442</v>
      </c>
      <c r="F421" s="34">
        <v>477993524</v>
      </c>
      <c r="G421" s="2" t="s">
        <v>460</v>
      </c>
      <c r="H421" s="2">
        <v>2875</v>
      </c>
      <c r="I421" s="35">
        <v>205.7</v>
      </c>
      <c r="J421" s="35">
        <v>117.11</v>
      </c>
    </row>
    <row r="422" spans="1:10" ht="14.25" customHeight="1">
      <c r="A422" s="2" t="s">
        <v>444</v>
      </c>
      <c r="B422" s="2" t="s">
        <v>439</v>
      </c>
      <c r="C422" s="2" t="s">
        <v>530</v>
      </c>
      <c r="D422" s="2" t="s">
        <v>464</v>
      </c>
      <c r="E422" s="2" t="s">
        <v>442</v>
      </c>
      <c r="F422" s="34">
        <v>648580729</v>
      </c>
      <c r="G422" s="2" t="s">
        <v>437</v>
      </c>
      <c r="H422" s="2">
        <v>5979</v>
      </c>
      <c r="I422" s="35">
        <v>154.06</v>
      </c>
      <c r="J422" s="35">
        <v>90.93</v>
      </c>
    </row>
    <row r="423" spans="1:10" ht="14.25" customHeight="1">
      <c r="A423" s="2" t="s">
        <v>484</v>
      </c>
      <c r="B423" s="2" t="s">
        <v>452</v>
      </c>
      <c r="C423" s="2" t="s">
        <v>565</v>
      </c>
      <c r="D423" s="2" t="s">
        <v>456</v>
      </c>
      <c r="E423" s="2" t="s">
        <v>436</v>
      </c>
      <c r="F423" s="34">
        <v>484756553</v>
      </c>
      <c r="G423" s="2" t="s">
        <v>447</v>
      </c>
      <c r="H423" s="2">
        <v>2707</v>
      </c>
      <c r="I423" s="35">
        <v>109.28</v>
      </c>
      <c r="J423" s="35">
        <v>35.840000000000003</v>
      </c>
    </row>
    <row r="424" spans="1:10" ht="14.25" customHeight="1">
      <c r="A424" s="2" t="s">
        <v>438</v>
      </c>
      <c r="B424" s="2" t="s">
        <v>462</v>
      </c>
      <c r="C424" s="2" t="s">
        <v>536</v>
      </c>
      <c r="D424" s="2" t="s">
        <v>480</v>
      </c>
      <c r="E424" s="2" t="s">
        <v>436</v>
      </c>
      <c r="F424" s="34">
        <v>485770642</v>
      </c>
      <c r="G424" s="2" t="s">
        <v>447</v>
      </c>
      <c r="H424" s="2">
        <v>3228</v>
      </c>
      <c r="I424" s="35">
        <v>651.21</v>
      </c>
      <c r="J424" s="35">
        <v>524.96</v>
      </c>
    </row>
    <row r="425" spans="1:10" ht="14.25" customHeight="1">
      <c r="A425" s="2" t="s">
        <v>472</v>
      </c>
      <c r="B425" s="2" t="s">
        <v>452</v>
      </c>
      <c r="C425" s="2" t="s">
        <v>544</v>
      </c>
      <c r="D425" s="2" t="s">
        <v>464</v>
      </c>
      <c r="E425" s="2" t="s">
        <v>442</v>
      </c>
      <c r="F425" s="34">
        <v>485921704</v>
      </c>
      <c r="G425" s="2" t="s">
        <v>443</v>
      </c>
      <c r="H425" s="2">
        <v>1548</v>
      </c>
      <c r="I425" s="35">
        <v>154.06</v>
      </c>
      <c r="J425" s="35">
        <v>90.93</v>
      </c>
    </row>
    <row r="426" spans="1:10" ht="14.25" customHeight="1">
      <c r="A426" s="2" t="s">
        <v>438</v>
      </c>
      <c r="B426" s="2" t="s">
        <v>462</v>
      </c>
      <c r="C426" s="2" t="s">
        <v>605</v>
      </c>
      <c r="D426" s="2" t="s">
        <v>494</v>
      </c>
      <c r="E426" s="2" t="s">
        <v>436</v>
      </c>
      <c r="F426" s="34">
        <v>487630593</v>
      </c>
      <c r="G426" s="2" t="s">
        <v>447</v>
      </c>
      <c r="H426" s="2">
        <v>6702</v>
      </c>
      <c r="I426" s="35">
        <v>47.45</v>
      </c>
      <c r="J426" s="35">
        <v>31.79</v>
      </c>
    </row>
    <row r="427" spans="1:10" ht="14.25" customHeight="1">
      <c r="A427" s="2" t="s">
        <v>444</v>
      </c>
      <c r="B427" s="2" t="s">
        <v>439</v>
      </c>
      <c r="C427" s="2" t="s">
        <v>622</v>
      </c>
      <c r="D427" s="2" t="s">
        <v>475</v>
      </c>
      <c r="E427" s="2" t="s">
        <v>442</v>
      </c>
      <c r="F427" s="34">
        <v>673877179</v>
      </c>
      <c r="G427" s="2" t="s">
        <v>447</v>
      </c>
      <c r="H427" s="2">
        <v>7625</v>
      </c>
      <c r="I427" s="35">
        <v>81.73</v>
      </c>
      <c r="J427" s="35">
        <v>56.67</v>
      </c>
    </row>
    <row r="428" spans="1:10" ht="14.25" customHeight="1">
      <c r="A428" s="2" t="s">
        <v>484</v>
      </c>
      <c r="B428" s="2" t="s">
        <v>462</v>
      </c>
      <c r="C428" s="2" t="s">
        <v>634</v>
      </c>
      <c r="D428" s="2" t="s">
        <v>494</v>
      </c>
      <c r="E428" s="2" t="s">
        <v>436</v>
      </c>
      <c r="F428" s="34">
        <v>489661777</v>
      </c>
      <c r="G428" s="2" t="s">
        <v>447</v>
      </c>
      <c r="H428" s="2">
        <v>1366</v>
      </c>
      <c r="I428" s="35">
        <v>47.45</v>
      </c>
      <c r="J428" s="35">
        <v>31.79</v>
      </c>
    </row>
    <row r="429" spans="1:10" ht="14.25" customHeight="1">
      <c r="A429" s="2" t="s">
        <v>444</v>
      </c>
      <c r="B429" s="2" t="s">
        <v>439</v>
      </c>
      <c r="C429" s="2" t="s">
        <v>576</v>
      </c>
      <c r="D429" s="2" t="s">
        <v>456</v>
      </c>
      <c r="E429" s="2" t="s">
        <v>442</v>
      </c>
      <c r="F429" s="34">
        <v>783052527</v>
      </c>
      <c r="G429" s="2" t="s">
        <v>443</v>
      </c>
      <c r="H429" s="2">
        <v>1229</v>
      </c>
      <c r="I429" s="35">
        <v>109.28</v>
      </c>
      <c r="J429" s="35">
        <v>35.840000000000003</v>
      </c>
    </row>
    <row r="430" spans="1:10" ht="14.25" customHeight="1">
      <c r="A430" s="2" t="s">
        <v>448</v>
      </c>
      <c r="B430" s="2" t="s">
        <v>433</v>
      </c>
      <c r="C430" s="2" t="s">
        <v>434</v>
      </c>
      <c r="D430" s="2" t="s">
        <v>454</v>
      </c>
      <c r="E430" s="2" t="s">
        <v>436</v>
      </c>
      <c r="F430" s="34">
        <v>489918839</v>
      </c>
      <c r="G430" s="2" t="s">
        <v>443</v>
      </c>
      <c r="H430" s="2">
        <v>6727</v>
      </c>
      <c r="I430" s="35">
        <v>152.58000000000001</v>
      </c>
      <c r="J430" s="35">
        <v>97.44</v>
      </c>
    </row>
    <row r="431" spans="1:10" ht="14.25" customHeight="1">
      <c r="A431" s="2" t="s">
        <v>432</v>
      </c>
      <c r="B431" s="2" t="s">
        <v>433</v>
      </c>
      <c r="C431" s="2" t="s">
        <v>612</v>
      </c>
      <c r="D431" s="2" t="s">
        <v>475</v>
      </c>
      <c r="E431" s="2" t="s">
        <v>442</v>
      </c>
      <c r="F431" s="34">
        <v>492007529</v>
      </c>
      <c r="G431" s="2" t="s">
        <v>443</v>
      </c>
      <c r="H431" s="2">
        <v>7248</v>
      </c>
      <c r="I431" s="35">
        <v>81.73</v>
      </c>
      <c r="J431" s="35">
        <v>56.67</v>
      </c>
    </row>
    <row r="432" spans="1:10" ht="14.25" customHeight="1">
      <c r="A432" s="2" t="s">
        <v>448</v>
      </c>
      <c r="B432" s="2" t="s">
        <v>433</v>
      </c>
      <c r="C432" s="2" t="s">
        <v>564</v>
      </c>
      <c r="D432" s="2" t="s">
        <v>480</v>
      </c>
      <c r="E432" s="2" t="s">
        <v>436</v>
      </c>
      <c r="F432" s="34">
        <v>492341411</v>
      </c>
      <c r="G432" s="2" t="s">
        <v>437</v>
      </c>
      <c r="H432" s="2">
        <v>7837</v>
      </c>
      <c r="I432" s="35">
        <v>651.21</v>
      </c>
      <c r="J432" s="35">
        <v>524.96</v>
      </c>
    </row>
    <row r="433" spans="1:10" ht="14.25" customHeight="1">
      <c r="A433" s="2" t="s">
        <v>458</v>
      </c>
      <c r="B433" s="2" t="s">
        <v>433</v>
      </c>
      <c r="C433" s="2" t="s">
        <v>434</v>
      </c>
      <c r="D433" s="2" t="s">
        <v>477</v>
      </c>
      <c r="E433" s="2" t="s">
        <v>442</v>
      </c>
      <c r="F433" s="34">
        <v>492524659</v>
      </c>
      <c r="G433" s="2" t="s">
        <v>460</v>
      </c>
      <c r="H433" s="2">
        <v>7765</v>
      </c>
      <c r="I433" s="35">
        <v>668.27</v>
      </c>
      <c r="J433" s="35">
        <v>502.54</v>
      </c>
    </row>
    <row r="434" spans="1:10" ht="14.25" customHeight="1">
      <c r="A434" s="2" t="s">
        <v>451</v>
      </c>
      <c r="B434" s="2" t="s">
        <v>433</v>
      </c>
      <c r="C434" s="2" t="s">
        <v>613</v>
      </c>
      <c r="D434" s="2" t="s">
        <v>477</v>
      </c>
      <c r="E434" s="2" t="s">
        <v>442</v>
      </c>
      <c r="F434" s="34">
        <v>493361937</v>
      </c>
      <c r="G434" s="2" t="s">
        <v>437</v>
      </c>
      <c r="H434" s="2">
        <v>7924</v>
      </c>
      <c r="I434" s="35">
        <v>668.27</v>
      </c>
      <c r="J434" s="35">
        <v>502.54</v>
      </c>
    </row>
    <row r="435" spans="1:10" ht="14.25" customHeight="1">
      <c r="A435" s="2" t="s">
        <v>482</v>
      </c>
      <c r="B435" s="2" t="s">
        <v>452</v>
      </c>
      <c r="C435" s="2" t="s">
        <v>556</v>
      </c>
      <c r="D435" s="2" t="s">
        <v>480</v>
      </c>
      <c r="E435" s="2" t="s">
        <v>442</v>
      </c>
      <c r="F435" s="34">
        <v>493988502</v>
      </c>
      <c r="G435" s="2" t="s">
        <v>443</v>
      </c>
      <c r="H435" s="2">
        <v>9000</v>
      </c>
      <c r="I435" s="35">
        <v>651.21</v>
      </c>
      <c r="J435" s="35">
        <v>524.96</v>
      </c>
    </row>
    <row r="436" spans="1:10" ht="14.25" customHeight="1">
      <c r="A436" s="2" t="s">
        <v>448</v>
      </c>
      <c r="B436" s="2" t="s">
        <v>433</v>
      </c>
      <c r="C436" s="2" t="s">
        <v>560</v>
      </c>
      <c r="D436" s="2" t="s">
        <v>480</v>
      </c>
      <c r="E436" s="2" t="s">
        <v>442</v>
      </c>
      <c r="F436" s="34">
        <v>494225394</v>
      </c>
      <c r="G436" s="2" t="s">
        <v>437</v>
      </c>
      <c r="H436" s="2">
        <v>864</v>
      </c>
      <c r="I436" s="35">
        <v>651.21</v>
      </c>
      <c r="J436" s="35">
        <v>524.96</v>
      </c>
    </row>
    <row r="437" spans="1:10" ht="14.25" customHeight="1">
      <c r="A437" s="2" t="s">
        <v>438</v>
      </c>
      <c r="B437" s="2" t="s">
        <v>467</v>
      </c>
      <c r="C437" s="2" t="s">
        <v>476</v>
      </c>
      <c r="D437" s="2" t="s">
        <v>477</v>
      </c>
      <c r="E437" s="2" t="s">
        <v>436</v>
      </c>
      <c r="F437" s="34">
        <v>494221532</v>
      </c>
      <c r="G437" s="2" t="s">
        <v>460</v>
      </c>
      <c r="H437" s="2">
        <v>9880</v>
      </c>
      <c r="I437" s="35">
        <v>668.27</v>
      </c>
      <c r="J437" s="35">
        <v>502.54</v>
      </c>
    </row>
    <row r="438" spans="1:10" ht="14.25" customHeight="1">
      <c r="A438" s="2" t="s">
        <v>472</v>
      </c>
      <c r="B438" s="2" t="s">
        <v>433</v>
      </c>
      <c r="C438" s="2" t="s">
        <v>525</v>
      </c>
      <c r="D438" s="2" t="s">
        <v>450</v>
      </c>
      <c r="E438" s="2" t="s">
        <v>442</v>
      </c>
      <c r="F438" s="34">
        <v>494945085</v>
      </c>
      <c r="G438" s="2" t="s">
        <v>447</v>
      </c>
      <c r="H438" s="2">
        <v>9110</v>
      </c>
      <c r="I438" s="35">
        <v>205.7</v>
      </c>
      <c r="J438" s="35">
        <v>117.11</v>
      </c>
    </row>
    <row r="439" spans="1:10" ht="14.25" customHeight="1">
      <c r="A439" s="2" t="s">
        <v>438</v>
      </c>
      <c r="B439" s="2" t="s">
        <v>462</v>
      </c>
      <c r="C439" s="2" t="s">
        <v>490</v>
      </c>
      <c r="D439" s="2" t="s">
        <v>456</v>
      </c>
      <c r="E439" s="2" t="s">
        <v>442</v>
      </c>
      <c r="F439" s="34">
        <v>497138059</v>
      </c>
      <c r="G439" s="2" t="s">
        <v>460</v>
      </c>
      <c r="H439" s="2">
        <v>9115</v>
      </c>
      <c r="I439" s="35">
        <v>109.28</v>
      </c>
      <c r="J439" s="35">
        <v>35.840000000000003</v>
      </c>
    </row>
    <row r="440" spans="1:10" ht="14.25" customHeight="1">
      <c r="A440" s="2" t="s">
        <v>458</v>
      </c>
      <c r="B440" s="2" t="s">
        <v>502</v>
      </c>
      <c r="C440" s="2" t="s">
        <v>610</v>
      </c>
      <c r="D440" s="2" t="s">
        <v>450</v>
      </c>
      <c r="E440" s="2" t="s">
        <v>436</v>
      </c>
      <c r="F440" s="34">
        <v>497225606</v>
      </c>
      <c r="G440" s="2" t="s">
        <v>447</v>
      </c>
      <c r="H440" s="2">
        <v>1212</v>
      </c>
      <c r="I440" s="35">
        <v>205.7</v>
      </c>
      <c r="J440" s="35">
        <v>117.11</v>
      </c>
    </row>
    <row r="441" spans="1:10" ht="14.25" customHeight="1">
      <c r="A441" s="2" t="s">
        <v>472</v>
      </c>
      <c r="B441" s="2" t="s">
        <v>452</v>
      </c>
      <c r="C441" s="2" t="s">
        <v>453</v>
      </c>
      <c r="D441" s="2" t="s">
        <v>435</v>
      </c>
      <c r="E441" s="2" t="s">
        <v>436</v>
      </c>
      <c r="F441" s="34">
        <v>498232400</v>
      </c>
      <c r="G441" s="2" t="s">
        <v>443</v>
      </c>
      <c r="H441" s="2">
        <v>6070</v>
      </c>
      <c r="I441" s="35">
        <v>255.28</v>
      </c>
      <c r="J441" s="35">
        <v>159.41999999999999</v>
      </c>
    </row>
    <row r="442" spans="1:10" ht="14.25" customHeight="1">
      <c r="A442" s="2" t="s">
        <v>432</v>
      </c>
      <c r="B442" s="2" t="s">
        <v>433</v>
      </c>
      <c r="C442" s="2" t="s">
        <v>533</v>
      </c>
      <c r="D442" s="2" t="s">
        <v>454</v>
      </c>
      <c r="E442" s="2" t="s">
        <v>436</v>
      </c>
      <c r="F442" s="34">
        <v>498774850</v>
      </c>
      <c r="G442" s="2" t="s">
        <v>447</v>
      </c>
      <c r="H442" s="2">
        <v>5893</v>
      </c>
      <c r="I442" s="35">
        <v>152.58000000000001</v>
      </c>
      <c r="J442" s="35">
        <v>97.44</v>
      </c>
    </row>
    <row r="443" spans="1:10" ht="14.25" customHeight="1">
      <c r="A443" s="2" t="s">
        <v>438</v>
      </c>
      <c r="B443" s="2" t="s">
        <v>452</v>
      </c>
      <c r="C443" s="2" t="s">
        <v>580</v>
      </c>
      <c r="D443" s="2" t="s">
        <v>446</v>
      </c>
      <c r="E443" s="2" t="s">
        <v>436</v>
      </c>
      <c r="F443" s="34">
        <v>498863685</v>
      </c>
      <c r="G443" s="2" t="s">
        <v>437</v>
      </c>
      <c r="H443" s="2">
        <v>790</v>
      </c>
      <c r="I443" s="35">
        <v>437.2</v>
      </c>
      <c r="J443" s="35">
        <v>263.33</v>
      </c>
    </row>
    <row r="444" spans="1:10" ht="14.25" customHeight="1">
      <c r="A444" s="2" t="s">
        <v>465</v>
      </c>
      <c r="B444" s="2" t="s">
        <v>462</v>
      </c>
      <c r="C444" s="2" t="s">
        <v>478</v>
      </c>
      <c r="D444" s="2" t="s">
        <v>494</v>
      </c>
      <c r="E444" s="2" t="s">
        <v>442</v>
      </c>
      <c r="F444" s="34">
        <v>498948657</v>
      </c>
      <c r="G444" s="2" t="s">
        <v>437</v>
      </c>
      <c r="H444" s="2">
        <v>1723</v>
      </c>
      <c r="I444" s="35">
        <v>47.45</v>
      </c>
      <c r="J444" s="35">
        <v>31.79</v>
      </c>
    </row>
    <row r="445" spans="1:10" ht="14.25" customHeight="1">
      <c r="A445" s="2" t="s">
        <v>432</v>
      </c>
      <c r="B445" s="2" t="s">
        <v>433</v>
      </c>
      <c r="C445" s="2" t="s">
        <v>630</v>
      </c>
      <c r="D445" s="2" t="s">
        <v>435</v>
      </c>
      <c r="E445" s="2" t="s">
        <v>436</v>
      </c>
      <c r="F445" s="34">
        <v>500025403</v>
      </c>
      <c r="G445" s="2" t="s">
        <v>447</v>
      </c>
      <c r="H445" s="2">
        <v>9876</v>
      </c>
      <c r="I445" s="35">
        <v>255.28</v>
      </c>
      <c r="J445" s="35">
        <v>159.41999999999999</v>
      </c>
    </row>
    <row r="446" spans="1:10" ht="14.25" customHeight="1">
      <c r="A446" s="2" t="s">
        <v>458</v>
      </c>
      <c r="B446" s="2" t="s">
        <v>439</v>
      </c>
      <c r="C446" s="2" t="s">
        <v>559</v>
      </c>
      <c r="D446" s="2" t="s">
        <v>456</v>
      </c>
      <c r="E446" s="2" t="s">
        <v>442</v>
      </c>
      <c r="F446" s="34">
        <v>500550687</v>
      </c>
      <c r="G446" s="2" t="s">
        <v>443</v>
      </c>
      <c r="H446" s="2">
        <v>754</v>
      </c>
      <c r="I446" s="35">
        <v>109.28</v>
      </c>
      <c r="J446" s="35">
        <v>35.840000000000003</v>
      </c>
    </row>
    <row r="447" spans="1:10" ht="14.25" customHeight="1">
      <c r="A447" s="2" t="s">
        <v>458</v>
      </c>
      <c r="B447" s="2" t="s">
        <v>433</v>
      </c>
      <c r="C447" s="2" t="s">
        <v>512</v>
      </c>
      <c r="D447" s="2" t="s">
        <v>441</v>
      </c>
      <c r="E447" s="2" t="s">
        <v>436</v>
      </c>
      <c r="F447" s="34">
        <v>501440322</v>
      </c>
      <c r="G447" s="2" t="s">
        <v>437</v>
      </c>
      <c r="H447" s="2">
        <v>5191</v>
      </c>
      <c r="I447" s="35">
        <v>9.33</v>
      </c>
      <c r="J447" s="35">
        <v>6.92</v>
      </c>
    </row>
    <row r="448" spans="1:10" ht="14.25" customHeight="1">
      <c r="A448" s="2" t="s">
        <v>482</v>
      </c>
      <c r="B448" s="2" t="s">
        <v>452</v>
      </c>
      <c r="C448" s="2" t="s">
        <v>539</v>
      </c>
      <c r="D448" s="2" t="s">
        <v>456</v>
      </c>
      <c r="E448" s="2" t="s">
        <v>436</v>
      </c>
      <c r="F448" s="34">
        <v>503644883</v>
      </c>
      <c r="G448" s="2" t="s">
        <v>437</v>
      </c>
      <c r="H448" s="2">
        <v>7397</v>
      </c>
      <c r="I448" s="35">
        <v>109.28</v>
      </c>
      <c r="J448" s="35">
        <v>35.840000000000003</v>
      </c>
    </row>
    <row r="449" spans="1:10" ht="14.25" customHeight="1">
      <c r="A449" s="2" t="s">
        <v>432</v>
      </c>
      <c r="B449" s="2" t="s">
        <v>467</v>
      </c>
      <c r="C449" s="2" t="s">
        <v>519</v>
      </c>
      <c r="D449" s="2" t="s">
        <v>450</v>
      </c>
      <c r="E449" s="2" t="s">
        <v>442</v>
      </c>
      <c r="F449" s="34">
        <v>505354201</v>
      </c>
      <c r="G449" s="2" t="s">
        <v>460</v>
      </c>
      <c r="H449" s="2">
        <v>2678</v>
      </c>
      <c r="I449" s="35">
        <v>205.7</v>
      </c>
      <c r="J449" s="35">
        <v>117.11</v>
      </c>
    </row>
    <row r="450" spans="1:10" ht="14.25" customHeight="1">
      <c r="A450" s="2" t="s">
        <v>451</v>
      </c>
      <c r="B450" s="2" t="s">
        <v>433</v>
      </c>
      <c r="C450" s="2" t="s">
        <v>575</v>
      </c>
      <c r="D450" s="2" t="s">
        <v>480</v>
      </c>
      <c r="E450" s="2" t="s">
        <v>442</v>
      </c>
      <c r="F450" s="34">
        <v>505433166</v>
      </c>
      <c r="G450" s="2" t="s">
        <v>437</v>
      </c>
      <c r="H450" s="2">
        <v>3333</v>
      </c>
      <c r="I450" s="35">
        <v>651.21</v>
      </c>
      <c r="J450" s="35">
        <v>524.96</v>
      </c>
    </row>
    <row r="451" spans="1:10" ht="14.25" customHeight="1">
      <c r="A451" s="2" t="s">
        <v>432</v>
      </c>
      <c r="B451" s="2" t="s">
        <v>502</v>
      </c>
      <c r="C451" s="2" t="s">
        <v>578</v>
      </c>
      <c r="D451" s="2" t="s">
        <v>480</v>
      </c>
      <c r="E451" s="2" t="s">
        <v>442</v>
      </c>
      <c r="F451" s="34">
        <v>506900441</v>
      </c>
      <c r="G451" s="2" t="s">
        <v>443</v>
      </c>
      <c r="H451" s="2">
        <v>718</v>
      </c>
      <c r="I451" s="35">
        <v>651.21</v>
      </c>
      <c r="J451" s="35">
        <v>524.96</v>
      </c>
    </row>
    <row r="452" spans="1:10" ht="14.25" customHeight="1">
      <c r="A452" s="2" t="s">
        <v>444</v>
      </c>
      <c r="B452" s="2" t="s">
        <v>439</v>
      </c>
      <c r="C452" s="2" t="s">
        <v>576</v>
      </c>
      <c r="D452" s="2" t="s">
        <v>464</v>
      </c>
      <c r="E452" s="2" t="s">
        <v>436</v>
      </c>
      <c r="F452" s="34">
        <v>862552344</v>
      </c>
      <c r="G452" s="2" t="s">
        <v>447</v>
      </c>
      <c r="H452" s="2">
        <v>9305</v>
      </c>
      <c r="I452" s="35">
        <v>154.06</v>
      </c>
      <c r="J452" s="35">
        <v>90.93</v>
      </c>
    </row>
    <row r="453" spans="1:10" ht="14.25" customHeight="1">
      <c r="A453" s="2" t="s">
        <v>484</v>
      </c>
      <c r="B453" s="2" t="s">
        <v>433</v>
      </c>
      <c r="C453" s="2" t="s">
        <v>635</v>
      </c>
      <c r="D453" s="2" t="s">
        <v>480</v>
      </c>
      <c r="E453" s="2" t="s">
        <v>442</v>
      </c>
      <c r="F453" s="34">
        <v>507809388</v>
      </c>
      <c r="G453" s="2" t="s">
        <v>447</v>
      </c>
      <c r="H453" s="2">
        <v>1670</v>
      </c>
      <c r="I453" s="35">
        <v>651.21</v>
      </c>
      <c r="J453" s="35">
        <v>524.96</v>
      </c>
    </row>
    <row r="454" spans="1:10" ht="14.25" customHeight="1">
      <c r="A454" s="2" t="s">
        <v>458</v>
      </c>
      <c r="B454" s="2" t="s">
        <v>433</v>
      </c>
      <c r="C454" s="2" t="s">
        <v>636</v>
      </c>
      <c r="D454" s="2" t="s">
        <v>477</v>
      </c>
      <c r="E454" s="2" t="s">
        <v>442</v>
      </c>
      <c r="F454" s="34">
        <v>508005511</v>
      </c>
      <c r="G454" s="2" t="s">
        <v>460</v>
      </c>
      <c r="H454" s="2">
        <v>1268</v>
      </c>
      <c r="I454" s="35">
        <v>668.27</v>
      </c>
      <c r="J454" s="35">
        <v>502.54</v>
      </c>
    </row>
    <row r="455" spans="1:10" ht="14.25" customHeight="1">
      <c r="A455" s="2" t="s">
        <v>432</v>
      </c>
      <c r="B455" s="2" t="s">
        <v>433</v>
      </c>
      <c r="C455" s="2" t="s">
        <v>516</v>
      </c>
      <c r="D455" s="2" t="s">
        <v>494</v>
      </c>
      <c r="E455" s="2" t="s">
        <v>442</v>
      </c>
      <c r="F455" s="34">
        <v>508827769</v>
      </c>
      <c r="G455" s="2" t="s">
        <v>460</v>
      </c>
      <c r="H455" s="2">
        <v>6281</v>
      </c>
      <c r="I455" s="35">
        <v>47.45</v>
      </c>
      <c r="J455" s="35">
        <v>31.79</v>
      </c>
    </row>
    <row r="456" spans="1:10" ht="14.25" customHeight="1">
      <c r="A456" s="2" t="s">
        <v>484</v>
      </c>
      <c r="B456" s="2" t="s">
        <v>433</v>
      </c>
      <c r="C456" s="2" t="s">
        <v>491</v>
      </c>
      <c r="D456" s="2" t="s">
        <v>450</v>
      </c>
      <c r="E456" s="2" t="s">
        <v>442</v>
      </c>
      <c r="F456" s="34">
        <v>510174882</v>
      </c>
      <c r="G456" s="2" t="s">
        <v>443</v>
      </c>
      <c r="H456" s="2">
        <v>8556</v>
      </c>
      <c r="I456" s="35">
        <v>205.7</v>
      </c>
      <c r="J456" s="35">
        <v>117.11</v>
      </c>
    </row>
    <row r="457" spans="1:10" ht="14.25" customHeight="1">
      <c r="A457" s="2" t="s">
        <v>451</v>
      </c>
      <c r="B457" s="2" t="s">
        <v>433</v>
      </c>
      <c r="C457" s="2" t="s">
        <v>597</v>
      </c>
      <c r="D457" s="2" t="s">
        <v>454</v>
      </c>
      <c r="E457" s="2" t="s">
        <v>442</v>
      </c>
      <c r="F457" s="34">
        <v>514738929</v>
      </c>
      <c r="G457" s="2" t="s">
        <v>437</v>
      </c>
      <c r="H457" s="2">
        <v>6727</v>
      </c>
      <c r="I457" s="35">
        <v>152.58000000000001</v>
      </c>
      <c r="J457" s="35">
        <v>97.44</v>
      </c>
    </row>
    <row r="458" spans="1:10" ht="14.25" customHeight="1">
      <c r="A458" s="2" t="s">
        <v>482</v>
      </c>
      <c r="B458" s="2" t="s">
        <v>433</v>
      </c>
      <c r="C458" s="2" t="s">
        <v>597</v>
      </c>
      <c r="D458" s="2" t="s">
        <v>446</v>
      </c>
      <c r="E458" s="2" t="s">
        <v>436</v>
      </c>
      <c r="F458" s="34">
        <v>514905440</v>
      </c>
      <c r="G458" s="2" t="s">
        <v>443</v>
      </c>
      <c r="H458" s="2">
        <v>936</v>
      </c>
      <c r="I458" s="35">
        <v>437.2</v>
      </c>
      <c r="J458" s="35">
        <v>263.33</v>
      </c>
    </row>
    <row r="459" spans="1:10" ht="14.25" customHeight="1">
      <c r="A459" s="2" t="s">
        <v>472</v>
      </c>
      <c r="B459" s="2" t="s">
        <v>462</v>
      </c>
      <c r="C459" s="2" t="s">
        <v>490</v>
      </c>
      <c r="D459" s="2" t="s">
        <v>454</v>
      </c>
      <c r="E459" s="2" t="s">
        <v>436</v>
      </c>
      <c r="F459" s="34">
        <v>515648305</v>
      </c>
      <c r="G459" s="2" t="s">
        <v>460</v>
      </c>
      <c r="H459" s="2">
        <v>3543</v>
      </c>
      <c r="I459" s="35">
        <v>152.58000000000001</v>
      </c>
      <c r="J459" s="35">
        <v>97.44</v>
      </c>
    </row>
    <row r="460" spans="1:10" ht="14.25" customHeight="1">
      <c r="A460" s="2" t="s">
        <v>451</v>
      </c>
      <c r="B460" s="2" t="s">
        <v>433</v>
      </c>
      <c r="C460" s="2" t="s">
        <v>604</v>
      </c>
      <c r="D460" s="2" t="s">
        <v>469</v>
      </c>
      <c r="E460" s="2" t="s">
        <v>442</v>
      </c>
      <c r="F460" s="34">
        <v>515816104</v>
      </c>
      <c r="G460" s="2" t="s">
        <v>460</v>
      </c>
      <c r="H460" s="2">
        <v>4115</v>
      </c>
      <c r="I460" s="35">
        <v>421.89</v>
      </c>
      <c r="J460" s="35">
        <v>364.69</v>
      </c>
    </row>
    <row r="461" spans="1:10" ht="14.25" customHeight="1">
      <c r="A461" s="2" t="s">
        <v>484</v>
      </c>
      <c r="B461" s="2" t="s">
        <v>433</v>
      </c>
      <c r="C461" s="2" t="s">
        <v>537</v>
      </c>
      <c r="D461" s="2" t="s">
        <v>446</v>
      </c>
      <c r="E461" s="2" t="s">
        <v>436</v>
      </c>
      <c r="F461" s="34">
        <v>516319072</v>
      </c>
      <c r="G461" s="2" t="s">
        <v>460</v>
      </c>
      <c r="H461" s="2">
        <v>5402</v>
      </c>
      <c r="I461" s="35">
        <v>437.2</v>
      </c>
      <c r="J461" s="35">
        <v>263.33</v>
      </c>
    </row>
    <row r="462" spans="1:10" ht="14.25" customHeight="1">
      <c r="A462" s="2" t="s">
        <v>438</v>
      </c>
      <c r="B462" s="2" t="s">
        <v>462</v>
      </c>
      <c r="C462" s="2" t="s">
        <v>541</v>
      </c>
      <c r="D462" s="2" t="s">
        <v>480</v>
      </c>
      <c r="E462" s="2" t="s">
        <v>436</v>
      </c>
      <c r="F462" s="34">
        <v>516876542</v>
      </c>
      <c r="G462" s="2" t="s">
        <v>447</v>
      </c>
      <c r="H462" s="2">
        <v>3507</v>
      </c>
      <c r="I462" s="35">
        <v>651.21</v>
      </c>
      <c r="J462" s="35">
        <v>524.96</v>
      </c>
    </row>
    <row r="463" spans="1:10" ht="14.25" customHeight="1">
      <c r="A463" s="2" t="s">
        <v>482</v>
      </c>
      <c r="B463" s="2" t="s">
        <v>433</v>
      </c>
      <c r="C463" s="2" t="s">
        <v>537</v>
      </c>
      <c r="D463" s="2" t="s">
        <v>441</v>
      </c>
      <c r="E463" s="2" t="s">
        <v>442</v>
      </c>
      <c r="F463" s="34">
        <v>518138253</v>
      </c>
      <c r="G463" s="2" t="s">
        <v>437</v>
      </c>
      <c r="H463" s="2">
        <v>1229</v>
      </c>
      <c r="I463" s="35">
        <v>9.33</v>
      </c>
      <c r="J463" s="35">
        <v>6.92</v>
      </c>
    </row>
    <row r="464" spans="1:10" ht="14.25" customHeight="1">
      <c r="A464" s="2" t="s">
        <v>438</v>
      </c>
      <c r="B464" s="2" t="s">
        <v>433</v>
      </c>
      <c r="C464" s="2" t="s">
        <v>637</v>
      </c>
      <c r="D464" s="2" t="s">
        <v>477</v>
      </c>
      <c r="E464" s="2" t="s">
        <v>436</v>
      </c>
      <c r="F464" s="34">
        <v>521671903</v>
      </c>
      <c r="G464" s="2" t="s">
        <v>443</v>
      </c>
      <c r="H464" s="2">
        <v>6894</v>
      </c>
      <c r="I464" s="35">
        <v>668.27</v>
      </c>
      <c r="J464" s="35">
        <v>502.54</v>
      </c>
    </row>
    <row r="465" spans="1:10" ht="14.25" customHeight="1">
      <c r="A465" s="2" t="s">
        <v>432</v>
      </c>
      <c r="B465" s="2" t="s">
        <v>433</v>
      </c>
      <c r="C465" s="2" t="s">
        <v>523</v>
      </c>
      <c r="D465" s="2" t="s">
        <v>441</v>
      </c>
      <c r="E465" s="2" t="s">
        <v>436</v>
      </c>
      <c r="F465" s="34">
        <v>521885192</v>
      </c>
      <c r="G465" s="2" t="s">
        <v>447</v>
      </c>
      <c r="H465" s="2">
        <v>6263</v>
      </c>
      <c r="I465" s="35">
        <v>9.33</v>
      </c>
      <c r="J465" s="35">
        <v>6.92</v>
      </c>
    </row>
    <row r="466" spans="1:10" ht="14.25" customHeight="1">
      <c r="A466" s="2" t="s">
        <v>458</v>
      </c>
      <c r="B466" s="2" t="s">
        <v>433</v>
      </c>
      <c r="C466" s="2" t="s">
        <v>506</v>
      </c>
      <c r="D466" s="2" t="s">
        <v>475</v>
      </c>
      <c r="E466" s="2" t="s">
        <v>436</v>
      </c>
      <c r="F466" s="34">
        <v>522280871</v>
      </c>
      <c r="G466" s="2" t="s">
        <v>437</v>
      </c>
      <c r="H466" s="2">
        <v>8306</v>
      </c>
      <c r="I466" s="35">
        <v>81.73</v>
      </c>
      <c r="J466" s="35">
        <v>56.67</v>
      </c>
    </row>
    <row r="467" spans="1:10" ht="14.25" customHeight="1">
      <c r="A467" s="2" t="s">
        <v>444</v>
      </c>
      <c r="B467" s="2" t="s">
        <v>439</v>
      </c>
      <c r="C467" s="2" t="s">
        <v>561</v>
      </c>
      <c r="D467" s="2" t="s">
        <v>469</v>
      </c>
      <c r="E467" s="2" t="s">
        <v>436</v>
      </c>
      <c r="F467" s="34">
        <v>908088529</v>
      </c>
      <c r="G467" s="2" t="s">
        <v>437</v>
      </c>
      <c r="H467" s="2">
        <v>7740</v>
      </c>
      <c r="I467" s="35">
        <v>421.89</v>
      </c>
      <c r="J467" s="35">
        <v>364.69</v>
      </c>
    </row>
    <row r="468" spans="1:10" ht="14.25" customHeight="1">
      <c r="A468" s="2" t="s">
        <v>432</v>
      </c>
      <c r="B468" s="2" t="s">
        <v>439</v>
      </c>
      <c r="C468" s="2" t="s">
        <v>521</v>
      </c>
      <c r="D468" s="2" t="s">
        <v>464</v>
      </c>
      <c r="E468" s="2" t="s">
        <v>436</v>
      </c>
      <c r="F468" s="34">
        <v>523235309</v>
      </c>
      <c r="G468" s="2" t="s">
        <v>447</v>
      </c>
      <c r="H468" s="2">
        <v>7177</v>
      </c>
      <c r="I468" s="35">
        <v>154.06</v>
      </c>
      <c r="J468" s="35">
        <v>90.93</v>
      </c>
    </row>
    <row r="469" spans="1:10" ht="14.25" customHeight="1">
      <c r="A469" s="2" t="s">
        <v>484</v>
      </c>
      <c r="B469" s="2" t="s">
        <v>452</v>
      </c>
      <c r="C469" s="2" t="s">
        <v>603</v>
      </c>
      <c r="D469" s="2" t="s">
        <v>464</v>
      </c>
      <c r="E469" s="2" t="s">
        <v>436</v>
      </c>
      <c r="F469" s="34">
        <v>524310338</v>
      </c>
      <c r="G469" s="2" t="s">
        <v>447</v>
      </c>
      <c r="H469" s="2">
        <v>585</v>
      </c>
      <c r="I469" s="35">
        <v>154.06</v>
      </c>
      <c r="J469" s="35">
        <v>90.93</v>
      </c>
    </row>
    <row r="470" spans="1:10" ht="14.25" customHeight="1">
      <c r="A470" s="2" t="s">
        <v>438</v>
      </c>
      <c r="B470" s="2" t="s">
        <v>462</v>
      </c>
      <c r="C470" s="2" t="s">
        <v>624</v>
      </c>
      <c r="D470" s="2" t="s">
        <v>494</v>
      </c>
      <c r="E470" s="2" t="s">
        <v>436</v>
      </c>
      <c r="F470" s="34">
        <v>524612033</v>
      </c>
      <c r="G470" s="2" t="s">
        <v>437</v>
      </c>
      <c r="H470" s="2">
        <v>6056</v>
      </c>
      <c r="I470" s="35">
        <v>47.45</v>
      </c>
      <c r="J470" s="35">
        <v>31.79</v>
      </c>
    </row>
    <row r="471" spans="1:10" ht="14.25" customHeight="1">
      <c r="A471" s="2" t="s">
        <v>444</v>
      </c>
      <c r="B471" s="2" t="s">
        <v>439</v>
      </c>
      <c r="C471" s="2" t="s">
        <v>566</v>
      </c>
      <c r="D471" s="2" t="s">
        <v>494</v>
      </c>
      <c r="E471" s="2" t="s">
        <v>436</v>
      </c>
      <c r="F471" s="34">
        <v>995013129</v>
      </c>
      <c r="G471" s="2" t="s">
        <v>437</v>
      </c>
      <c r="H471" s="2">
        <v>1915</v>
      </c>
      <c r="I471" s="35">
        <v>47.45</v>
      </c>
      <c r="J471" s="35">
        <v>31.79</v>
      </c>
    </row>
    <row r="472" spans="1:10" ht="14.25" customHeight="1">
      <c r="A472" s="2" t="s">
        <v>444</v>
      </c>
      <c r="B472" s="2" t="s">
        <v>452</v>
      </c>
      <c r="C472" s="2" t="s">
        <v>621</v>
      </c>
      <c r="D472" s="2" t="s">
        <v>469</v>
      </c>
      <c r="E472" s="2" t="s">
        <v>436</v>
      </c>
      <c r="F472" s="34">
        <v>156183803</v>
      </c>
      <c r="G472" s="2" t="s">
        <v>460</v>
      </c>
      <c r="H472" s="2">
        <v>7311</v>
      </c>
      <c r="I472" s="35">
        <v>421.89</v>
      </c>
      <c r="J472" s="35">
        <v>364.69</v>
      </c>
    </row>
    <row r="473" spans="1:10" ht="14.25" customHeight="1">
      <c r="A473" s="2" t="s">
        <v>451</v>
      </c>
      <c r="B473" s="2" t="s">
        <v>462</v>
      </c>
      <c r="C473" s="2" t="s">
        <v>517</v>
      </c>
      <c r="D473" s="2" t="s">
        <v>446</v>
      </c>
      <c r="E473" s="2" t="s">
        <v>442</v>
      </c>
      <c r="F473" s="34">
        <v>525751435</v>
      </c>
      <c r="G473" s="2" t="s">
        <v>437</v>
      </c>
      <c r="H473" s="2">
        <v>5930</v>
      </c>
      <c r="I473" s="35">
        <v>437.2</v>
      </c>
      <c r="J473" s="35">
        <v>263.33</v>
      </c>
    </row>
    <row r="474" spans="1:10" ht="14.25" customHeight="1">
      <c r="A474" s="2" t="s">
        <v>458</v>
      </c>
      <c r="B474" s="2" t="s">
        <v>462</v>
      </c>
      <c r="C474" s="2" t="s">
        <v>568</v>
      </c>
      <c r="D474" s="2" t="s">
        <v>475</v>
      </c>
      <c r="E474" s="2" t="s">
        <v>442</v>
      </c>
      <c r="F474" s="34">
        <v>525869882</v>
      </c>
      <c r="G474" s="2" t="s">
        <v>447</v>
      </c>
      <c r="H474" s="2">
        <v>5690</v>
      </c>
      <c r="I474" s="35">
        <v>81.73</v>
      </c>
      <c r="J474" s="35">
        <v>56.67</v>
      </c>
    </row>
    <row r="475" spans="1:10" ht="14.25" customHeight="1">
      <c r="A475" s="2" t="s">
        <v>432</v>
      </c>
      <c r="B475" s="2" t="s">
        <v>502</v>
      </c>
      <c r="C475" s="2" t="s">
        <v>578</v>
      </c>
      <c r="D475" s="2" t="s">
        <v>469</v>
      </c>
      <c r="E475" s="2" t="s">
        <v>436</v>
      </c>
      <c r="F475" s="34">
        <v>526523911</v>
      </c>
      <c r="G475" s="2" t="s">
        <v>447</v>
      </c>
      <c r="H475" s="2">
        <v>4857</v>
      </c>
      <c r="I475" s="35">
        <v>421.89</v>
      </c>
      <c r="J475" s="35">
        <v>364.69</v>
      </c>
    </row>
    <row r="476" spans="1:10" ht="14.25" customHeight="1">
      <c r="A476" s="2" t="s">
        <v>448</v>
      </c>
      <c r="B476" s="2" t="s">
        <v>433</v>
      </c>
      <c r="C476" s="2" t="s">
        <v>582</v>
      </c>
      <c r="D476" s="2" t="s">
        <v>454</v>
      </c>
      <c r="E476" s="2" t="s">
        <v>442</v>
      </c>
      <c r="F476" s="34">
        <v>527583491</v>
      </c>
      <c r="G476" s="2" t="s">
        <v>443</v>
      </c>
      <c r="H476" s="2">
        <v>7876</v>
      </c>
      <c r="I476" s="35">
        <v>152.58000000000001</v>
      </c>
      <c r="J476" s="35">
        <v>97.44</v>
      </c>
    </row>
    <row r="477" spans="1:10" ht="14.25" customHeight="1">
      <c r="A477" s="2" t="s">
        <v>451</v>
      </c>
      <c r="B477" s="2" t="s">
        <v>462</v>
      </c>
      <c r="C477" s="2" t="s">
        <v>634</v>
      </c>
      <c r="D477" s="2" t="s">
        <v>477</v>
      </c>
      <c r="E477" s="2" t="s">
        <v>436</v>
      </c>
      <c r="F477" s="34">
        <v>527969729</v>
      </c>
      <c r="G477" s="2" t="s">
        <v>437</v>
      </c>
      <c r="H477" s="2">
        <v>8679</v>
      </c>
      <c r="I477" s="35">
        <v>668.27</v>
      </c>
      <c r="J477" s="35">
        <v>502.54</v>
      </c>
    </row>
    <row r="478" spans="1:10" ht="14.25" customHeight="1">
      <c r="A478" s="2" t="s">
        <v>472</v>
      </c>
      <c r="B478" s="2" t="s">
        <v>502</v>
      </c>
      <c r="C478" s="2" t="s">
        <v>610</v>
      </c>
      <c r="D478" s="2" t="s">
        <v>494</v>
      </c>
      <c r="E478" s="2" t="s">
        <v>436</v>
      </c>
      <c r="F478" s="34">
        <v>528205335</v>
      </c>
      <c r="G478" s="2" t="s">
        <v>447</v>
      </c>
      <c r="H478" s="2">
        <v>4206</v>
      </c>
      <c r="I478" s="35">
        <v>47.45</v>
      </c>
      <c r="J478" s="35">
        <v>31.79</v>
      </c>
    </row>
    <row r="479" spans="1:10" ht="14.25" customHeight="1">
      <c r="A479" s="2" t="s">
        <v>472</v>
      </c>
      <c r="B479" s="2" t="s">
        <v>433</v>
      </c>
      <c r="C479" s="2" t="s">
        <v>606</v>
      </c>
      <c r="D479" s="2" t="s">
        <v>454</v>
      </c>
      <c r="E479" s="2" t="s">
        <v>442</v>
      </c>
      <c r="F479" s="34">
        <v>528565824</v>
      </c>
      <c r="G479" s="2" t="s">
        <v>447</v>
      </c>
      <c r="H479" s="2">
        <v>505</v>
      </c>
      <c r="I479" s="35">
        <v>152.58000000000001</v>
      </c>
      <c r="J479" s="35">
        <v>97.44</v>
      </c>
    </row>
    <row r="480" spans="1:10" ht="14.25" customHeight="1">
      <c r="A480" s="2" t="s">
        <v>458</v>
      </c>
      <c r="B480" s="2" t="s">
        <v>462</v>
      </c>
      <c r="C480" s="2" t="s">
        <v>534</v>
      </c>
      <c r="D480" s="2" t="s">
        <v>480</v>
      </c>
      <c r="E480" s="2" t="s">
        <v>442</v>
      </c>
      <c r="F480" s="34">
        <v>528737914</v>
      </c>
      <c r="G480" s="2" t="s">
        <v>460</v>
      </c>
      <c r="H480" s="2">
        <v>6704</v>
      </c>
      <c r="I480" s="35">
        <v>651.21</v>
      </c>
      <c r="J480" s="35">
        <v>524.96</v>
      </c>
    </row>
    <row r="481" spans="1:10" ht="14.25" customHeight="1">
      <c r="A481" s="2" t="s">
        <v>458</v>
      </c>
      <c r="B481" s="2" t="s">
        <v>439</v>
      </c>
      <c r="C481" s="2" t="s">
        <v>615</v>
      </c>
      <c r="D481" s="2" t="s">
        <v>454</v>
      </c>
      <c r="E481" s="2" t="s">
        <v>442</v>
      </c>
      <c r="F481" s="34">
        <v>529457604</v>
      </c>
      <c r="G481" s="2" t="s">
        <v>460</v>
      </c>
      <c r="H481" s="2">
        <v>5764</v>
      </c>
      <c r="I481" s="35">
        <v>152.58000000000001</v>
      </c>
      <c r="J481" s="35">
        <v>97.44</v>
      </c>
    </row>
    <row r="482" spans="1:10" ht="14.25" customHeight="1">
      <c r="A482" s="2" t="s">
        <v>465</v>
      </c>
      <c r="B482" s="2" t="s">
        <v>433</v>
      </c>
      <c r="C482" s="2" t="s">
        <v>584</v>
      </c>
      <c r="D482" s="2" t="s">
        <v>441</v>
      </c>
      <c r="E482" s="2" t="s">
        <v>442</v>
      </c>
      <c r="F482" s="34">
        <v>530560958</v>
      </c>
      <c r="G482" s="2" t="s">
        <v>460</v>
      </c>
      <c r="H482" s="2">
        <v>3239</v>
      </c>
      <c r="I482" s="35">
        <v>9.33</v>
      </c>
      <c r="J482" s="35">
        <v>6.92</v>
      </c>
    </row>
    <row r="483" spans="1:10" ht="14.25" customHeight="1">
      <c r="A483" s="2" t="s">
        <v>448</v>
      </c>
      <c r="B483" s="2" t="s">
        <v>439</v>
      </c>
      <c r="C483" s="2" t="s">
        <v>567</v>
      </c>
      <c r="D483" s="2" t="s">
        <v>480</v>
      </c>
      <c r="E483" s="2" t="s">
        <v>436</v>
      </c>
      <c r="F483" s="34">
        <v>531375491</v>
      </c>
      <c r="G483" s="2" t="s">
        <v>437</v>
      </c>
      <c r="H483" s="2">
        <v>3772</v>
      </c>
      <c r="I483" s="35">
        <v>651.21</v>
      </c>
      <c r="J483" s="35">
        <v>524.96</v>
      </c>
    </row>
    <row r="484" spans="1:10" ht="14.25" customHeight="1">
      <c r="A484" s="2" t="s">
        <v>472</v>
      </c>
      <c r="B484" s="2" t="s">
        <v>433</v>
      </c>
      <c r="C484" s="2" t="s">
        <v>564</v>
      </c>
      <c r="D484" s="2" t="s">
        <v>446</v>
      </c>
      <c r="E484" s="2" t="s">
        <v>442</v>
      </c>
      <c r="F484" s="34">
        <v>531473338</v>
      </c>
      <c r="G484" s="2" t="s">
        <v>460</v>
      </c>
      <c r="H484" s="2">
        <v>3474</v>
      </c>
      <c r="I484" s="35">
        <v>437.2</v>
      </c>
      <c r="J484" s="35">
        <v>263.33</v>
      </c>
    </row>
    <row r="485" spans="1:10" ht="14.25" customHeight="1">
      <c r="A485" s="2" t="s">
        <v>472</v>
      </c>
      <c r="B485" s="2" t="s">
        <v>462</v>
      </c>
      <c r="C485" s="2" t="s">
        <v>628</v>
      </c>
      <c r="D485" s="2" t="s">
        <v>469</v>
      </c>
      <c r="E485" s="2" t="s">
        <v>442</v>
      </c>
      <c r="F485" s="34">
        <v>532205045</v>
      </c>
      <c r="G485" s="2" t="s">
        <v>437</v>
      </c>
      <c r="H485" s="2">
        <v>6626</v>
      </c>
      <c r="I485" s="35">
        <v>421.89</v>
      </c>
      <c r="J485" s="35">
        <v>364.69</v>
      </c>
    </row>
    <row r="486" spans="1:10" ht="14.25" customHeight="1">
      <c r="A486" s="2" t="s">
        <v>472</v>
      </c>
      <c r="B486" s="2" t="s">
        <v>452</v>
      </c>
      <c r="C486" s="2" t="s">
        <v>621</v>
      </c>
      <c r="D486" s="2" t="s">
        <v>450</v>
      </c>
      <c r="E486" s="2" t="s">
        <v>436</v>
      </c>
      <c r="F486" s="34">
        <v>533821237</v>
      </c>
      <c r="G486" s="2" t="s">
        <v>460</v>
      </c>
      <c r="H486" s="2">
        <v>8981</v>
      </c>
      <c r="I486" s="35">
        <v>205.7</v>
      </c>
      <c r="J486" s="35">
        <v>117.11</v>
      </c>
    </row>
    <row r="487" spans="1:10" ht="14.25" customHeight="1">
      <c r="A487" s="2" t="s">
        <v>458</v>
      </c>
      <c r="B487" s="2" t="s">
        <v>462</v>
      </c>
      <c r="C487" s="2" t="s">
        <v>7</v>
      </c>
      <c r="D487" s="2" t="s">
        <v>450</v>
      </c>
      <c r="E487" s="2" t="s">
        <v>436</v>
      </c>
      <c r="F487" s="34">
        <v>534113061</v>
      </c>
      <c r="G487" s="2" t="s">
        <v>437</v>
      </c>
      <c r="H487" s="2">
        <v>5572</v>
      </c>
      <c r="I487" s="35">
        <v>205.7</v>
      </c>
      <c r="J487" s="35">
        <v>117.11</v>
      </c>
    </row>
    <row r="488" spans="1:10" ht="14.25" customHeight="1">
      <c r="A488" s="2" t="s">
        <v>432</v>
      </c>
      <c r="B488" s="2" t="s">
        <v>433</v>
      </c>
      <c r="C488" s="2" t="s">
        <v>636</v>
      </c>
      <c r="D488" s="2" t="s">
        <v>469</v>
      </c>
      <c r="E488" s="2" t="s">
        <v>436</v>
      </c>
      <c r="F488" s="34">
        <v>534210479</v>
      </c>
      <c r="G488" s="2" t="s">
        <v>437</v>
      </c>
      <c r="H488" s="2">
        <v>2874</v>
      </c>
      <c r="I488" s="35">
        <v>421.89</v>
      </c>
      <c r="J488" s="35">
        <v>364.69</v>
      </c>
    </row>
    <row r="489" spans="1:10" ht="14.25" customHeight="1">
      <c r="A489" s="2" t="s">
        <v>472</v>
      </c>
      <c r="B489" s="2" t="s">
        <v>433</v>
      </c>
      <c r="C489" s="2" t="s">
        <v>602</v>
      </c>
      <c r="D489" s="2" t="s">
        <v>464</v>
      </c>
      <c r="E489" s="2" t="s">
        <v>442</v>
      </c>
      <c r="F489" s="34">
        <v>534781253</v>
      </c>
      <c r="G489" s="2" t="s">
        <v>460</v>
      </c>
      <c r="H489" s="2">
        <v>5143</v>
      </c>
      <c r="I489" s="35">
        <v>154.06</v>
      </c>
      <c r="J489" s="35">
        <v>90.93</v>
      </c>
    </row>
    <row r="490" spans="1:10" ht="14.25" customHeight="1">
      <c r="A490" s="2" t="s">
        <v>451</v>
      </c>
      <c r="B490" s="2" t="s">
        <v>467</v>
      </c>
      <c r="C490" s="2" t="s">
        <v>638</v>
      </c>
      <c r="D490" s="2" t="s">
        <v>456</v>
      </c>
      <c r="E490" s="2" t="s">
        <v>442</v>
      </c>
      <c r="F490" s="34">
        <v>534899270</v>
      </c>
      <c r="G490" s="2" t="s">
        <v>437</v>
      </c>
      <c r="H490" s="2">
        <v>3489</v>
      </c>
      <c r="I490" s="35">
        <v>109.28</v>
      </c>
      <c r="J490" s="35">
        <v>35.840000000000003</v>
      </c>
    </row>
    <row r="491" spans="1:10" ht="14.25" customHeight="1">
      <c r="A491" s="2" t="s">
        <v>438</v>
      </c>
      <c r="B491" s="2" t="s">
        <v>439</v>
      </c>
      <c r="C491" s="2" t="s">
        <v>543</v>
      </c>
      <c r="D491" s="2" t="s">
        <v>435</v>
      </c>
      <c r="E491" s="2" t="s">
        <v>442</v>
      </c>
      <c r="F491" s="34">
        <v>535151183</v>
      </c>
      <c r="G491" s="2" t="s">
        <v>447</v>
      </c>
      <c r="H491" s="2">
        <v>154</v>
      </c>
      <c r="I491" s="35">
        <v>255.28</v>
      </c>
      <c r="J491" s="35">
        <v>159.41999999999999</v>
      </c>
    </row>
    <row r="492" spans="1:10" ht="14.25" customHeight="1">
      <c r="A492" s="2" t="s">
        <v>465</v>
      </c>
      <c r="B492" s="2" t="s">
        <v>462</v>
      </c>
      <c r="C492" s="2" t="s">
        <v>473</v>
      </c>
      <c r="D492" s="2" t="s">
        <v>480</v>
      </c>
      <c r="E492" s="2" t="s">
        <v>436</v>
      </c>
      <c r="F492" s="34">
        <v>535506522</v>
      </c>
      <c r="G492" s="2" t="s">
        <v>460</v>
      </c>
      <c r="H492" s="2">
        <v>245</v>
      </c>
      <c r="I492" s="35">
        <v>651.21</v>
      </c>
      <c r="J492" s="35">
        <v>524.96</v>
      </c>
    </row>
    <row r="493" spans="1:10" ht="14.25" customHeight="1">
      <c r="A493" s="2" t="s">
        <v>448</v>
      </c>
      <c r="B493" s="2" t="s">
        <v>433</v>
      </c>
      <c r="C493" s="2" t="s">
        <v>571</v>
      </c>
      <c r="D493" s="2" t="s">
        <v>446</v>
      </c>
      <c r="E493" s="2" t="s">
        <v>436</v>
      </c>
      <c r="F493" s="34">
        <v>535594928</v>
      </c>
      <c r="G493" s="2" t="s">
        <v>460</v>
      </c>
      <c r="H493" s="2">
        <v>912</v>
      </c>
      <c r="I493" s="35">
        <v>437.2</v>
      </c>
      <c r="J493" s="35">
        <v>263.33</v>
      </c>
    </row>
    <row r="494" spans="1:10" ht="14.25" customHeight="1">
      <c r="A494" s="2" t="s">
        <v>451</v>
      </c>
      <c r="B494" s="2" t="s">
        <v>462</v>
      </c>
      <c r="C494" s="2" t="s">
        <v>611</v>
      </c>
      <c r="D494" s="2" t="s">
        <v>494</v>
      </c>
      <c r="E494" s="2" t="s">
        <v>436</v>
      </c>
      <c r="F494" s="34">
        <v>536178147</v>
      </c>
      <c r="G494" s="2" t="s">
        <v>437</v>
      </c>
      <c r="H494" s="2">
        <v>5145</v>
      </c>
      <c r="I494" s="35">
        <v>47.45</v>
      </c>
      <c r="J494" s="35">
        <v>31.79</v>
      </c>
    </row>
    <row r="495" spans="1:10" ht="14.25" customHeight="1">
      <c r="A495" s="2" t="s">
        <v>465</v>
      </c>
      <c r="B495" s="2" t="s">
        <v>433</v>
      </c>
      <c r="C495" s="2" t="s">
        <v>591</v>
      </c>
      <c r="D495" s="2" t="s">
        <v>464</v>
      </c>
      <c r="E495" s="2" t="s">
        <v>436</v>
      </c>
      <c r="F495" s="34">
        <v>536287581</v>
      </c>
      <c r="G495" s="2" t="s">
        <v>460</v>
      </c>
      <c r="H495" s="2">
        <v>388</v>
      </c>
      <c r="I495" s="35">
        <v>154.06</v>
      </c>
      <c r="J495" s="35">
        <v>90.93</v>
      </c>
    </row>
    <row r="496" spans="1:10" ht="14.25" customHeight="1">
      <c r="A496" s="2" t="s">
        <v>458</v>
      </c>
      <c r="B496" s="2" t="s">
        <v>467</v>
      </c>
      <c r="C496" s="2" t="s">
        <v>577</v>
      </c>
      <c r="D496" s="2" t="s">
        <v>464</v>
      </c>
      <c r="E496" s="2" t="s">
        <v>436</v>
      </c>
      <c r="F496" s="34">
        <v>536687123</v>
      </c>
      <c r="G496" s="2" t="s">
        <v>460</v>
      </c>
      <c r="H496" s="2">
        <v>4323</v>
      </c>
      <c r="I496" s="35">
        <v>154.06</v>
      </c>
      <c r="J496" s="35">
        <v>90.93</v>
      </c>
    </row>
    <row r="497" spans="1:10" ht="14.25" customHeight="1">
      <c r="A497" s="2" t="s">
        <v>482</v>
      </c>
      <c r="B497" s="2" t="s">
        <v>439</v>
      </c>
      <c r="C497" s="2" t="s">
        <v>639</v>
      </c>
      <c r="D497" s="2" t="s">
        <v>446</v>
      </c>
      <c r="E497" s="2" t="s">
        <v>436</v>
      </c>
      <c r="F497" s="34">
        <v>539654290</v>
      </c>
      <c r="G497" s="2" t="s">
        <v>437</v>
      </c>
      <c r="H497" s="2">
        <v>290</v>
      </c>
      <c r="I497" s="35">
        <v>437.2</v>
      </c>
      <c r="J497" s="35">
        <v>263.33</v>
      </c>
    </row>
    <row r="498" spans="1:10" ht="14.25" customHeight="1">
      <c r="A498" s="2" t="s">
        <v>458</v>
      </c>
      <c r="B498" s="2" t="s">
        <v>452</v>
      </c>
      <c r="C498" s="2" t="s">
        <v>565</v>
      </c>
      <c r="D498" s="2" t="s">
        <v>480</v>
      </c>
      <c r="E498" s="2" t="s">
        <v>436</v>
      </c>
      <c r="F498" s="34">
        <v>540046966</v>
      </c>
      <c r="G498" s="2" t="s">
        <v>447</v>
      </c>
      <c r="H498" s="2">
        <v>9347</v>
      </c>
      <c r="I498" s="35">
        <v>651.21</v>
      </c>
      <c r="J498" s="35">
        <v>524.96</v>
      </c>
    </row>
    <row r="499" spans="1:10" ht="14.25" customHeight="1">
      <c r="A499" s="2" t="s">
        <v>465</v>
      </c>
      <c r="B499" s="2" t="s">
        <v>433</v>
      </c>
      <c r="C499" s="2" t="s">
        <v>640</v>
      </c>
      <c r="D499" s="2" t="s">
        <v>446</v>
      </c>
      <c r="E499" s="2" t="s">
        <v>436</v>
      </c>
      <c r="F499" s="34">
        <v>540324628</v>
      </c>
      <c r="G499" s="2" t="s">
        <v>447</v>
      </c>
      <c r="H499" s="2">
        <v>6103</v>
      </c>
      <c r="I499" s="35">
        <v>437.2</v>
      </c>
      <c r="J499" s="35">
        <v>263.33</v>
      </c>
    </row>
    <row r="500" spans="1:10" ht="14.25" customHeight="1">
      <c r="A500" s="2" t="s">
        <v>484</v>
      </c>
      <c r="B500" s="2" t="s">
        <v>439</v>
      </c>
      <c r="C500" s="2" t="s">
        <v>543</v>
      </c>
      <c r="D500" s="2" t="s">
        <v>480</v>
      </c>
      <c r="E500" s="2" t="s">
        <v>436</v>
      </c>
      <c r="F500" s="34">
        <v>540352094</v>
      </c>
      <c r="G500" s="2" t="s">
        <v>437</v>
      </c>
      <c r="H500" s="2">
        <v>7405</v>
      </c>
      <c r="I500" s="35">
        <v>651.21</v>
      </c>
      <c r="J500" s="35">
        <v>524.96</v>
      </c>
    </row>
    <row r="501" spans="1:10" ht="14.25" customHeight="1">
      <c r="A501" s="2" t="s">
        <v>451</v>
      </c>
      <c r="B501" s="2" t="s">
        <v>462</v>
      </c>
      <c r="C501" s="2" t="s">
        <v>479</v>
      </c>
      <c r="D501" s="2" t="s">
        <v>480</v>
      </c>
      <c r="E501" s="2" t="s">
        <v>436</v>
      </c>
      <c r="F501" s="34">
        <v>541034448</v>
      </c>
      <c r="G501" s="2" t="s">
        <v>443</v>
      </c>
      <c r="H501" s="2">
        <v>5463</v>
      </c>
      <c r="I501" s="35">
        <v>651.21</v>
      </c>
      <c r="J501" s="35">
        <v>524.96</v>
      </c>
    </row>
    <row r="502" spans="1:10" ht="14.25" customHeight="1">
      <c r="A502" s="2" t="s">
        <v>472</v>
      </c>
      <c r="B502" s="2" t="s">
        <v>439</v>
      </c>
      <c r="C502" s="2" t="s">
        <v>625</v>
      </c>
      <c r="D502" s="2" t="s">
        <v>441</v>
      </c>
      <c r="E502" s="2" t="s">
        <v>442</v>
      </c>
      <c r="F502" s="34">
        <v>542506015</v>
      </c>
      <c r="G502" s="2" t="s">
        <v>443</v>
      </c>
      <c r="H502" s="2">
        <v>8602</v>
      </c>
      <c r="I502" s="35">
        <v>9.33</v>
      </c>
      <c r="J502" s="35">
        <v>6.92</v>
      </c>
    </row>
    <row r="503" spans="1:10" ht="14.25" customHeight="1">
      <c r="A503" s="2" t="s">
        <v>482</v>
      </c>
      <c r="B503" s="2" t="s">
        <v>433</v>
      </c>
      <c r="C503" s="2" t="s">
        <v>525</v>
      </c>
      <c r="D503" s="2" t="s">
        <v>441</v>
      </c>
      <c r="E503" s="2" t="s">
        <v>436</v>
      </c>
      <c r="F503" s="34">
        <v>544463384</v>
      </c>
      <c r="G503" s="2" t="s">
        <v>443</v>
      </c>
      <c r="H503" s="2">
        <v>6871</v>
      </c>
      <c r="I503" s="35">
        <v>9.33</v>
      </c>
      <c r="J503" s="35">
        <v>6.92</v>
      </c>
    </row>
    <row r="504" spans="1:10" ht="14.25" customHeight="1">
      <c r="A504" s="2" t="s">
        <v>438</v>
      </c>
      <c r="B504" s="2" t="s">
        <v>462</v>
      </c>
      <c r="C504" s="2" t="s">
        <v>490</v>
      </c>
      <c r="D504" s="2" t="s">
        <v>464</v>
      </c>
      <c r="E504" s="2" t="s">
        <v>442</v>
      </c>
      <c r="F504" s="34">
        <v>544562947</v>
      </c>
      <c r="G504" s="2" t="s">
        <v>437</v>
      </c>
      <c r="H504" s="2">
        <v>7575</v>
      </c>
      <c r="I504" s="35">
        <v>154.06</v>
      </c>
      <c r="J504" s="35">
        <v>90.93</v>
      </c>
    </row>
    <row r="505" spans="1:10" ht="14.25" customHeight="1">
      <c r="A505" s="2" t="s">
        <v>438</v>
      </c>
      <c r="B505" s="2" t="s">
        <v>433</v>
      </c>
      <c r="C505" s="2" t="s">
        <v>585</v>
      </c>
      <c r="D505" s="2" t="s">
        <v>450</v>
      </c>
      <c r="E505" s="2" t="s">
        <v>442</v>
      </c>
      <c r="F505" s="34">
        <v>545612657</v>
      </c>
      <c r="G505" s="2" t="s">
        <v>460</v>
      </c>
      <c r="H505" s="2">
        <v>6603</v>
      </c>
      <c r="I505" s="35">
        <v>205.7</v>
      </c>
      <c r="J505" s="35">
        <v>117.11</v>
      </c>
    </row>
    <row r="506" spans="1:10" ht="14.25" customHeight="1">
      <c r="A506" s="2" t="s">
        <v>482</v>
      </c>
      <c r="B506" s="2" t="s">
        <v>502</v>
      </c>
      <c r="C506" s="2" t="s">
        <v>610</v>
      </c>
      <c r="D506" s="2" t="s">
        <v>480</v>
      </c>
      <c r="E506" s="2" t="s">
        <v>436</v>
      </c>
      <c r="F506" s="34">
        <v>545928943</v>
      </c>
      <c r="G506" s="2" t="s">
        <v>447</v>
      </c>
      <c r="H506" s="2">
        <v>3520</v>
      </c>
      <c r="I506" s="35">
        <v>651.21</v>
      </c>
      <c r="J506" s="35">
        <v>524.96</v>
      </c>
    </row>
    <row r="507" spans="1:10" ht="14.25" customHeight="1">
      <c r="A507" s="2" t="s">
        <v>432</v>
      </c>
      <c r="B507" s="2" t="s">
        <v>462</v>
      </c>
      <c r="C507" s="2" t="s">
        <v>641</v>
      </c>
      <c r="D507" s="2" t="s">
        <v>475</v>
      </c>
      <c r="E507" s="2" t="s">
        <v>436</v>
      </c>
      <c r="F507" s="34">
        <v>546849906</v>
      </c>
      <c r="G507" s="2" t="s">
        <v>443</v>
      </c>
      <c r="H507" s="2">
        <v>5441</v>
      </c>
      <c r="I507" s="35">
        <v>81.73</v>
      </c>
      <c r="J507" s="35">
        <v>56.67</v>
      </c>
    </row>
    <row r="508" spans="1:10" ht="14.25" customHeight="1">
      <c r="A508" s="2" t="s">
        <v>451</v>
      </c>
      <c r="B508" s="2" t="s">
        <v>462</v>
      </c>
      <c r="C508" s="2" t="s">
        <v>642</v>
      </c>
      <c r="D508" s="2" t="s">
        <v>446</v>
      </c>
      <c r="E508" s="2" t="s">
        <v>442</v>
      </c>
      <c r="F508" s="34">
        <v>547955834</v>
      </c>
      <c r="G508" s="2" t="s">
        <v>443</v>
      </c>
      <c r="H508" s="2">
        <v>2300</v>
      </c>
      <c r="I508" s="35">
        <v>437.2</v>
      </c>
      <c r="J508" s="35">
        <v>263.33</v>
      </c>
    </row>
    <row r="509" spans="1:10" ht="14.25" customHeight="1">
      <c r="A509" s="2" t="s">
        <v>458</v>
      </c>
      <c r="B509" s="2" t="s">
        <v>462</v>
      </c>
      <c r="C509" s="2" t="s">
        <v>463</v>
      </c>
      <c r="D509" s="2" t="s">
        <v>494</v>
      </c>
      <c r="E509" s="2" t="s">
        <v>442</v>
      </c>
      <c r="F509" s="34">
        <v>551167190</v>
      </c>
      <c r="G509" s="2" t="s">
        <v>437</v>
      </c>
      <c r="H509" s="2">
        <v>5331</v>
      </c>
      <c r="I509" s="35">
        <v>47.45</v>
      </c>
      <c r="J509" s="35">
        <v>31.79</v>
      </c>
    </row>
    <row r="510" spans="1:10" ht="14.25" customHeight="1">
      <c r="A510" s="2" t="s">
        <v>432</v>
      </c>
      <c r="B510" s="2" t="s">
        <v>439</v>
      </c>
      <c r="C510" s="2" t="s">
        <v>615</v>
      </c>
      <c r="D510" s="2" t="s">
        <v>454</v>
      </c>
      <c r="E510" s="2" t="s">
        <v>436</v>
      </c>
      <c r="F510" s="34">
        <v>553562295</v>
      </c>
      <c r="G510" s="2" t="s">
        <v>443</v>
      </c>
      <c r="H510" s="2">
        <v>8975</v>
      </c>
      <c r="I510" s="35">
        <v>152.58000000000001</v>
      </c>
      <c r="J510" s="35">
        <v>97.44</v>
      </c>
    </row>
    <row r="511" spans="1:10" ht="14.25" customHeight="1">
      <c r="A511" s="2" t="s">
        <v>444</v>
      </c>
      <c r="B511" s="2" t="s">
        <v>452</v>
      </c>
      <c r="C511" s="2" t="s">
        <v>595</v>
      </c>
      <c r="D511" s="2" t="s">
        <v>475</v>
      </c>
      <c r="E511" s="2" t="s">
        <v>436</v>
      </c>
      <c r="F511" s="34">
        <v>176491773</v>
      </c>
      <c r="G511" s="2" t="s">
        <v>460</v>
      </c>
      <c r="H511" s="2">
        <v>6480</v>
      </c>
      <c r="I511" s="35">
        <v>81.73</v>
      </c>
      <c r="J511" s="35">
        <v>56.67</v>
      </c>
    </row>
    <row r="512" spans="1:10" ht="14.25" customHeight="1">
      <c r="A512" s="2" t="s">
        <v>438</v>
      </c>
      <c r="B512" s="2" t="s">
        <v>433</v>
      </c>
      <c r="C512" s="2" t="s">
        <v>570</v>
      </c>
      <c r="D512" s="2" t="s">
        <v>441</v>
      </c>
      <c r="E512" s="2" t="s">
        <v>436</v>
      </c>
      <c r="F512" s="34">
        <v>556136786</v>
      </c>
      <c r="G512" s="2" t="s">
        <v>443</v>
      </c>
      <c r="H512" s="2">
        <v>915</v>
      </c>
      <c r="I512" s="35">
        <v>9.33</v>
      </c>
      <c r="J512" s="35">
        <v>6.92</v>
      </c>
    </row>
    <row r="513" spans="1:10" ht="14.25" customHeight="1">
      <c r="A513" s="2" t="s">
        <v>482</v>
      </c>
      <c r="B513" s="2" t="s">
        <v>439</v>
      </c>
      <c r="C513" s="2" t="s">
        <v>622</v>
      </c>
      <c r="D513" s="2" t="s">
        <v>475</v>
      </c>
      <c r="E513" s="2" t="s">
        <v>436</v>
      </c>
      <c r="F513" s="34">
        <v>556371533</v>
      </c>
      <c r="G513" s="2" t="s">
        <v>447</v>
      </c>
      <c r="H513" s="2">
        <v>5203</v>
      </c>
      <c r="I513" s="35">
        <v>81.73</v>
      </c>
      <c r="J513" s="35">
        <v>56.67</v>
      </c>
    </row>
    <row r="514" spans="1:10" ht="14.25" customHeight="1">
      <c r="A514" s="2" t="s">
        <v>444</v>
      </c>
      <c r="B514" s="2" t="s">
        <v>452</v>
      </c>
      <c r="C514" s="2" t="s">
        <v>616</v>
      </c>
      <c r="D514" s="2" t="s">
        <v>441</v>
      </c>
      <c r="E514" s="2" t="s">
        <v>436</v>
      </c>
      <c r="F514" s="34">
        <v>373641431</v>
      </c>
      <c r="G514" s="2" t="s">
        <v>437</v>
      </c>
      <c r="H514" s="2">
        <v>2783</v>
      </c>
      <c r="I514" s="35">
        <v>9.33</v>
      </c>
      <c r="J514" s="35">
        <v>6.92</v>
      </c>
    </row>
    <row r="515" spans="1:10" ht="14.25" customHeight="1">
      <c r="A515" s="2" t="s">
        <v>458</v>
      </c>
      <c r="B515" s="2" t="s">
        <v>452</v>
      </c>
      <c r="C515" s="2" t="s">
        <v>504</v>
      </c>
      <c r="D515" s="2" t="s">
        <v>446</v>
      </c>
      <c r="E515" s="2" t="s">
        <v>442</v>
      </c>
      <c r="F515" s="34">
        <v>557446992</v>
      </c>
      <c r="G515" s="2" t="s">
        <v>437</v>
      </c>
      <c r="H515" s="2">
        <v>6222</v>
      </c>
      <c r="I515" s="35">
        <v>437.2</v>
      </c>
      <c r="J515" s="35">
        <v>263.33</v>
      </c>
    </row>
    <row r="516" spans="1:10" ht="14.25" customHeight="1">
      <c r="A516" s="2" t="s">
        <v>448</v>
      </c>
      <c r="B516" s="2" t="s">
        <v>439</v>
      </c>
      <c r="C516" s="2" t="s">
        <v>576</v>
      </c>
      <c r="D516" s="2" t="s">
        <v>464</v>
      </c>
      <c r="E516" s="2" t="s">
        <v>436</v>
      </c>
      <c r="F516" s="34">
        <v>557524669</v>
      </c>
      <c r="G516" s="2" t="s">
        <v>460</v>
      </c>
      <c r="H516" s="2">
        <v>6531</v>
      </c>
      <c r="I516" s="35">
        <v>154.06</v>
      </c>
      <c r="J516" s="35">
        <v>90.93</v>
      </c>
    </row>
    <row r="517" spans="1:10" ht="14.25" customHeight="1">
      <c r="A517" s="2" t="s">
        <v>484</v>
      </c>
      <c r="B517" s="2" t="s">
        <v>467</v>
      </c>
      <c r="C517" s="2" t="s">
        <v>483</v>
      </c>
      <c r="D517" s="2" t="s">
        <v>475</v>
      </c>
      <c r="E517" s="2" t="s">
        <v>442</v>
      </c>
      <c r="F517" s="34">
        <v>557667577</v>
      </c>
      <c r="G517" s="2" t="s">
        <v>443</v>
      </c>
      <c r="H517" s="2">
        <v>1901</v>
      </c>
      <c r="I517" s="35">
        <v>81.73</v>
      </c>
      <c r="J517" s="35">
        <v>56.67</v>
      </c>
    </row>
    <row r="518" spans="1:10" ht="14.25" customHeight="1">
      <c r="A518" s="2" t="s">
        <v>451</v>
      </c>
      <c r="B518" s="2" t="s">
        <v>467</v>
      </c>
      <c r="C518" s="2" t="s">
        <v>587</v>
      </c>
      <c r="D518" s="2" t="s">
        <v>464</v>
      </c>
      <c r="E518" s="2" t="s">
        <v>436</v>
      </c>
      <c r="F518" s="34">
        <v>557999742</v>
      </c>
      <c r="G518" s="2" t="s">
        <v>443</v>
      </c>
      <c r="H518" s="2">
        <v>2555</v>
      </c>
      <c r="I518" s="35">
        <v>154.06</v>
      </c>
      <c r="J518" s="35">
        <v>90.93</v>
      </c>
    </row>
    <row r="519" spans="1:10" ht="14.25" customHeight="1">
      <c r="A519" s="2" t="s">
        <v>484</v>
      </c>
      <c r="B519" s="2" t="s">
        <v>433</v>
      </c>
      <c r="C519" s="2" t="s">
        <v>619</v>
      </c>
      <c r="D519" s="2" t="s">
        <v>464</v>
      </c>
      <c r="E519" s="2" t="s">
        <v>436</v>
      </c>
      <c r="F519" s="34">
        <v>558649051</v>
      </c>
      <c r="G519" s="2" t="s">
        <v>443</v>
      </c>
      <c r="H519" s="2">
        <v>8367</v>
      </c>
      <c r="I519" s="35">
        <v>154.06</v>
      </c>
      <c r="J519" s="35">
        <v>90.93</v>
      </c>
    </row>
    <row r="520" spans="1:10" ht="14.25" customHeight="1">
      <c r="A520" s="2" t="s">
        <v>472</v>
      </c>
      <c r="B520" s="2" t="s">
        <v>439</v>
      </c>
      <c r="C520" s="2" t="s">
        <v>449</v>
      </c>
      <c r="D520" s="2" t="s">
        <v>450</v>
      </c>
      <c r="E520" s="2" t="s">
        <v>442</v>
      </c>
      <c r="F520" s="34">
        <v>558863198</v>
      </c>
      <c r="G520" s="2" t="s">
        <v>460</v>
      </c>
      <c r="H520" s="2">
        <v>2800</v>
      </c>
      <c r="I520" s="35">
        <v>205.7</v>
      </c>
      <c r="J520" s="35">
        <v>117.11</v>
      </c>
    </row>
    <row r="521" spans="1:10" ht="14.25" customHeight="1">
      <c r="A521" s="2" t="s">
        <v>465</v>
      </c>
      <c r="B521" s="2" t="s">
        <v>439</v>
      </c>
      <c r="C521" s="2" t="s">
        <v>607</v>
      </c>
      <c r="D521" s="2" t="s">
        <v>450</v>
      </c>
      <c r="E521" s="2" t="s">
        <v>442</v>
      </c>
      <c r="F521" s="34">
        <v>559007823</v>
      </c>
      <c r="G521" s="2" t="s">
        <v>460</v>
      </c>
      <c r="H521" s="2">
        <v>8756</v>
      </c>
      <c r="I521" s="35">
        <v>205.7</v>
      </c>
      <c r="J521" s="35">
        <v>117.11</v>
      </c>
    </row>
    <row r="522" spans="1:10" ht="14.25" customHeight="1">
      <c r="A522" s="2" t="s">
        <v>465</v>
      </c>
      <c r="B522" s="2" t="s">
        <v>462</v>
      </c>
      <c r="C522" s="2" t="s">
        <v>623</v>
      </c>
      <c r="D522" s="2" t="s">
        <v>441</v>
      </c>
      <c r="E522" s="2" t="s">
        <v>442</v>
      </c>
      <c r="F522" s="34">
        <v>559327971</v>
      </c>
      <c r="G522" s="2" t="s">
        <v>443</v>
      </c>
      <c r="H522" s="2">
        <v>2671</v>
      </c>
      <c r="I522" s="35">
        <v>9.33</v>
      </c>
      <c r="J522" s="35">
        <v>6.92</v>
      </c>
    </row>
    <row r="523" spans="1:10" ht="14.25" customHeight="1">
      <c r="A523" s="2" t="s">
        <v>438</v>
      </c>
      <c r="B523" s="2" t="s">
        <v>433</v>
      </c>
      <c r="C523" s="2" t="s">
        <v>596</v>
      </c>
      <c r="D523" s="2" t="s">
        <v>456</v>
      </c>
      <c r="E523" s="2" t="s">
        <v>442</v>
      </c>
      <c r="F523" s="34">
        <v>559497487</v>
      </c>
      <c r="G523" s="2" t="s">
        <v>443</v>
      </c>
      <c r="H523" s="2">
        <v>1852</v>
      </c>
      <c r="I523" s="35">
        <v>109.28</v>
      </c>
      <c r="J523" s="35">
        <v>35.840000000000003</v>
      </c>
    </row>
    <row r="524" spans="1:10" ht="14.25" customHeight="1">
      <c r="A524" s="2" t="s">
        <v>458</v>
      </c>
      <c r="B524" s="2" t="s">
        <v>433</v>
      </c>
      <c r="C524" s="2" t="s">
        <v>506</v>
      </c>
      <c r="D524" s="2" t="s">
        <v>454</v>
      </c>
      <c r="E524" s="2" t="s">
        <v>442</v>
      </c>
      <c r="F524" s="34">
        <v>559425818</v>
      </c>
      <c r="G524" s="2" t="s">
        <v>443</v>
      </c>
      <c r="H524" s="2">
        <v>8961</v>
      </c>
      <c r="I524" s="35">
        <v>152.58000000000001</v>
      </c>
      <c r="J524" s="35">
        <v>97.44</v>
      </c>
    </row>
    <row r="525" spans="1:10" ht="14.25" customHeight="1">
      <c r="A525" s="2" t="s">
        <v>432</v>
      </c>
      <c r="B525" s="2" t="s">
        <v>433</v>
      </c>
      <c r="C525" s="2" t="s">
        <v>487</v>
      </c>
      <c r="D525" s="2" t="s">
        <v>454</v>
      </c>
      <c r="E525" s="2" t="s">
        <v>442</v>
      </c>
      <c r="F525" s="34">
        <v>561541974</v>
      </c>
      <c r="G525" s="2" t="s">
        <v>447</v>
      </c>
      <c r="H525" s="2">
        <v>8910</v>
      </c>
      <c r="I525" s="35">
        <v>152.58000000000001</v>
      </c>
      <c r="J525" s="35">
        <v>97.44</v>
      </c>
    </row>
    <row r="526" spans="1:10" ht="14.25" customHeight="1">
      <c r="A526" s="2" t="s">
        <v>432</v>
      </c>
      <c r="B526" s="2" t="s">
        <v>462</v>
      </c>
      <c r="C526" s="2" t="s">
        <v>500</v>
      </c>
      <c r="D526" s="2" t="s">
        <v>446</v>
      </c>
      <c r="E526" s="2" t="s">
        <v>442</v>
      </c>
      <c r="F526" s="34">
        <v>561761701</v>
      </c>
      <c r="G526" s="2" t="s">
        <v>443</v>
      </c>
      <c r="H526" s="2">
        <v>2075</v>
      </c>
      <c r="I526" s="35">
        <v>437.2</v>
      </c>
      <c r="J526" s="35">
        <v>263.33</v>
      </c>
    </row>
    <row r="527" spans="1:10" ht="14.25" customHeight="1">
      <c r="A527" s="2" t="s">
        <v>482</v>
      </c>
      <c r="B527" s="2" t="s">
        <v>433</v>
      </c>
      <c r="C527" s="2" t="s">
        <v>491</v>
      </c>
      <c r="D527" s="2" t="s">
        <v>464</v>
      </c>
      <c r="E527" s="2" t="s">
        <v>436</v>
      </c>
      <c r="F527" s="34">
        <v>562116611</v>
      </c>
      <c r="G527" s="2" t="s">
        <v>460</v>
      </c>
      <c r="H527" s="2">
        <v>8367</v>
      </c>
      <c r="I527" s="35">
        <v>154.06</v>
      </c>
      <c r="J527" s="35">
        <v>90.93</v>
      </c>
    </row>
    <row r="528" spans="1:10" ht="14.25" customHeight="1">
      <c r="A528" s="2" t="s">
        <v>484</v>
      </c>
      <c r="B528" s="2" t="s">
        <v>433</v>
      </c>
      <c r="C528" s="2" t="s">
        <v>491</v>
      </c>
      <c r="D528" s="2" t="s">
        <v>441</v>
      </c>
      <c r="E528" s="2" t="s">
        <v>442</v>
      </c>
      <c r="F528" s="34">
        <v>562583100</v>
      </c>
      <c r="G528" s="2" t="s">
        <v>460</v>
      </c>
      <c r="H528" s="2">
        <v>4507</v>
      </c>
      <c r="I528" s="35">
        <v>9.33</v>
      </c>
      <c r="J528" s="35">
        <v>6.92</v>
      </c>
    </row>
    <row r="529" spans="1:10" ht="14.25" customHeight="1">
      <c r="A529" s="2" t="s">
        <v>451</v>
      </c>
      <c r="B529" s="2" t="s">
        <v>433</v>
      </c>
      <c r="C529" s="2" t="s">
        <v>606</v>
      </c>
      <c r="D529" s="2" t="s">
        <v>441</v>
      </c>
      <c r="E529" s="2" t="s">
        <v>442</v>
      </c>
      <c r="F529" s="34">
        <v>562765491</v>
      </c>
      <c r="G529" s="2" t="s">
        <v>460</v>
      </c>
      <c r="H529" s="2">
        <v>2354</v>
      </c>
      <c r="I529" s="35">
        <v>9.33</v>
      </c>
      <c r="J529" s="35">
        <v>6.92</v>
      </c>
    </row>
    <row r="530" spans="1:10" ht="14.25" customHeight="1">
      <c r="A530" s="2" t="s">
        <v>448</v>
      </c>
      <c r="B530" s="2" t="s">
        <v>433</v>
      </c>
      <c r="C530" s="2" t="s">
        <v>528</v>
      </c>
      <c r="D530" s="2" t="s">
        <v>464</v>
      </c>
      <c r="E530" s="2" t="s">
        <v>442</v>
      </c>
      <c r="F530" s="34">
        <v>563551700</v>
      </c>
      <c r="G530" s="2" t="s">
        <v>447</v>
      </c>
      <c r="H530" s="2">
        <v>6531</v>
      </c>
      <c r="I530" s="35">
        <v>154.06</v>
      </c>
      <c r="J530" s="35">
        <v>90.93</v>
      </c>
    </row>
    <row r="531" spans="1:10" ht="14.25" customHeight="1">
      <c r="A531" s="2" t="s">
        <v>444</v>
      </c>
      <c r="B531" s="2" t="s">
        <v>452</v>
      </c>
      <c r="C531" s="2" t="s">
        <v>565</v>
      </c>
      <c r="D531" s="2" t="s">
        <v>454</v>
      </c>
      <c r="E531" s="2" t="s">
        <v>442</v>
      </c>
      <c r="F531" s="34">
        <v>379511392</v>
      </c>
      <c r="G531" s="2" t="s">
        <v>460</v>
      </c>
      <c r="H531" s="2">
        <v>4594</v>
      </c>
      <c r="I531" s="35">
        <v>152.58000000000001</v>
      </c>
      <c r="J531" s="35">
        <v>97.44</v>
      </c>
    </row>
    <row r="532" spans="1:10" ht="14.25" customHeight="1">
      <c r="A532" s="2" t="s">
        <v>432</v>
      </c>
      <c r="B532" s="2" t="s">
        <v>439</v>
      </c>
      <c r="C532" s="2" t="s">
        <v>527</v>
      </c>
      <c r="D532" s="2" t="s">
        <v>441</v>
      </c>
      <c r="E532" s="2" t="s">
        <v>442</v>
      </c>
      <c r="F532" s="34">
        <v>563757693</v>
      </c>
      <c r="G532" s="2" t="s">
        <v>460</v>
      </c>
      <c r="H532" s="2">
        <v>17</v>
      </c>
      <c r="I532" s="35">
        <v>9.33</v>
      </c>
      <c r="J532" s="35">
        <v>6.92</v>
      </c>
    </row>
    <row r="533" spans="1:10" ht="14.25" customHeight="1">
      <c r="A533" s="2" t="s">
        <v>484</v>
      </c>
      <c r="B533" s="2" t="s">
        <v>433</v>
      </c>
      <c r="C533" s="2" t="s">
        <v>525</v>
      </c>
      <c r="D533" s="2" t="s">
        <v>469</v>
      </c>
      <c r="E533" s="2" t="s">
        <v>442</v>
      </c>
      <c r="F533" s="34">
        <v>564245212</v>
      </c>
      <c r="G533" s="2" t="s">
        <v>443</v>
      </c>
      <c r="H533" s="2">
        <v>8465</v>
      </c>
      <c r="I533" s="35">
        <v>421.89</v>
      </c>
      <c r="J533" s="35">
        <v>364.69</v>
      </c>
    </row>
    <row r="534" spans="1:10" ht="14.25" customHeight="1">
      <c r="A534" s="2" t="s">
        <v>458</v>
      </c>
      <c r="B534" s="2" t="s">
        <v>439</v>
      </c>
      <c r="C534" s="2" t="s">
        <v>470</v>
      </c>
      <c r="D534" s="2" t="s">
        <v>450</v>
      </c>
      <c r="E534" s="2" t="s">
        <v>436</v>
      </c>
      <c r="F534" s="34">
        <v>564926707</v>
      </c>
      <c r="G534" s="2" t="s">
        <v>443</v>
      </c>
      <c r="H534" s="2">
        <v>606</v>
      </c>
      <c r="I534" s="35">
        <v>205.7</v>
      </c>
      <c r="J534" s="35">
        <v>117.11</v>
      </c>
    </row>
    <row r="535" spans="1:10" ht="14.25" customHeight="1">
      <c r="A535" s="2" t="s">
        <v>432</v>
      </c>
      <c r="B535" s="2" t="s">
        <v>462</v>
      </c>
      <c r="C535" s="2" t="s">
        <v>642</v>
      </c>
      <c r="D535" s="2" t="s">
        <v>469</v>
      </c>
      <c r="E535" s="2" t="s">
        <v>436</v>
      </c>
      <c r="F535" s="34">
        <v>565477311</v>
      </c>
      <c r="G535" s="2" t="s">
        <v>447</v>
      </c>
      <c r="H535" s="2">
        <v>10</v>
      </c>
      <c r="I535" s="35">
        <v>421.89</v>
      </c>
      <c r="J535" s="35">
        <v>364.69</v>
      </c>
    </row>
    <row r="536" spans="1:10" ht="14.25" customHeight="1">
      <c r="A536" s="2" t="s">
        <v>465</v>
      </c>
      <c r="B536" s="2" t="s">
        <v>433</v>
      </c>
      <c r="C536" s="2" t="s">
        <v>637</v>
      </c>
      <c r="D536" s="2" t="s">
        <v>475</v>
      </c>
      <c r="E536" s="2" t="s">
        <v>442</v>
      </c>
      <c r="F536" s="34">
        <v>565668284</v>
      </c>
      <c r="G536" s="2" t="s">
        <v>460</v>
      </c>
      <c r="H536" s="2">
        <v>6380</v>
      </c>
      <c r="I536" s="35">
        <v>81.73</v>
      </c>
      <c r="J536" s="35">
        <v>56.67</v>
      </c>
    </row>
    <row r="537" spans="1:10" ht="14.25" customHeight="1">
      <c r="A537" s="2" t="s">
        <v>465</v>
      </c>
      <c r="B537" s="2" t="s">
        <v>462</v>
      </c>
      <c r="C537" s="2" t="s">
        <v>611</v>
      </c>
      <c r="D537" s="2" t="s">
        <v>435</v>
      </c>
      <c r="E537" s="2" t="s">
        <v>442</v>
      </c>
      <c r="F537" s="34">
        <v>566596543</v>
      </c>
      <c r="G537" s="2" t="s">
        <v>437</v>
      </c>
      <c r="H537" s="2">
        <v>6933</v>
      </c>
      <c r="I537" s="35">
        <v>255.28</v>
      </c>
      <c r="J537" s="35">
        <v>159.41999999999999</v>
      </c>
    </row>
    <row r="538" spans="1:10" ht="14.25" customHeight="1">
      <c r="A538" s="2" t="s">
        <v>458</v>
      </c>
      <c r="B538" s="2" t="s">
        <v>462</v>
      </c>
      <c r="C538" s="2" t="s">
        <v>547</v>
      </c>
      <c r="D538" s="2" t="s">
        <v>450</v>
      </c>
      <c r="E538" s="2" t="s">
        <v>442</v>
      </c>
      <c r="F538" s="34">
        <v>567429101</v>
      </c>
      <c r="G538" s="2" t="s">
        <v>437</v>
      </c>
      <c r="H538" s="2">
        <v>647</v>
      </c>
      <c r="I538" s="35">
        <v>205.7</v>
      </c>
      <c r="J538" s="35">
        <v>117.11</v>
      </c>
    </row>
    <row r="539" spans="1:10" ht="14.25" customHeight="1">
      <c r="A539" s="2" t="s">
        <v>432</v>
      </c>
      <c r="B539" s="2" t="s">
        <v>439</v>
      </c>
      <c r="C539" s="2" t="s">
        <v>449</v>
      </c>
      <c r="D539" s="2" t="s">
        <v>454</v>
      </c>
      <c r="E539" s="2" t="s">
        <v>442</v>
      </c>
      <c r="F539" s="34">
        <v>567838943</v>
      </c>
      <c r="G539" s="2" t="s">
        <v>447</v>
      </c>
      <c r="H539" s="2">
        <v>3019</v>
      </c>
      <c r="I539" s="35">
        <v>152.58000000000001</v>
      </c>
      <c r="J539" s="35">
        <v>97.44</v>
      </c>
    </row>
    <row r="540" spans="1:10" ht="14.25" customHeight="1">
      <c r="A540" s="2" t="s">
        <v>482</v>
      </c>
      <c r="B540" s="2" t="s">
        <v>433</v>
      </c>
      <c r="C540" s="2" t="s">
        <v>523</v>
      </c>
      <c r="D540" s="2" t="s">
        <v>477</v>
      </c>
      <c r="E540" s="2" t="s">
        <v>442</v>
      </c>
      <c r="F540" s="34">
        <v>568867623</v>
      </c>
      <c r="G540" s="2" t="s">
        <v>460</v>
      </c>
      <c r="H540" s="2">
        <v>3529</v>
      </c>
      <c r="I540" s="35">
        <v>668.27</v>
      </c>
      <c r="J540" s="35">
        <v>502.54</v>
      </c>
    </row>
    <row r="541" spans="1:10" ht="14.25" customHeight="1">
      <c r="A541" s="2" t="s">
        <v>448</v>
      </c>
      <c r="B541" s="2" t="s">
        <v>462</v>
      </c>
      <c r="C541" s="2" t="s">
        <v>642</v>
      </c>
      <c r="D541" s="2" t="s">
        <v>494</v>
      </c>
      <c r="E541" s="2" t="s">
        <v>442</v>
      </c>
      <c r="F541" s="34">
        <v>570435321</v>
      </c>
      <c r="G541" s="2" t="s">
        <v>437</v>
      </c>
      <c r="H541" s="2">
        <v>7815</v>
      </c>
      <c r="I541" s="35">
        <v>47.45</v>
      </c>
      <c r="J541" s="35">
        <v>31.79</v>
      </c>
    </row>
    <row r="542" spans="1:10" ht="14.25" customHeight="1">
      <c r="A542" s="2" t="s">
        <v>482</v>
      </c>
      <c r="B542" s="2" t="s">
        <v>439</v>
      </c>
      <c r="C542" s="2" t="s">
        <v>629</v>
      </c>
      <c r="D542" s="2" t="s">
        <v>494</v>
      </c>
      <c r="E542" s="2" t="s">
        <v>436</v>
      </c>
      <c r="F542" s="34">
        <v>570707833</v>
      </c>
      <c r="G542" s="2" t="s">
        <v>437</v>
      </c>
      <c r="H542" s="2">
        <v>828</v>
      </c>
      <c r="I542" s="35">
        <v>47.45</v>
      </c>
      <c r="J542" s="35">
        <v>31.79</v>
      </c>
    </row>
    <row r="543" spans="1:10" ht="14.25" customHeight="1">
      <c r="A543" s="2" t="s">
        <v>484</v>
      </c>
      <c r="B543" s="2" t="s">
        <v>433</v>
      </c>
      <c r="C543" s="2" t="s">
        <v>554</v>
      </c>
      <c r="D543" s="2" t="s">
        <v>475</v>
      </c>
      <c r="E543" s="2" t="s">
        <v>442</v>
      </c>
      <c r="F543" s="34">
        <v>571983277</v>
      </c>
      <c r="G543" s="2" t="s">
        <v>460</v>
      </c>
      <c r="H543" s="2">
        <v>3343</v>
      </c>
      <c r="I543" s="35">
        <v>81.73</v>
      </c>
      <c r="J543" s="35">
        <v>56.67</v>
      </c>
    </row>
    <row r="544" spans="1:10" ht="14.25" customHeight="1">
      <c r="A544" s="2" t="s">
        <v>484</v>
      </c>
      <c r="B544" s="2" t="s">
        <v>433</v>
      </c>
      <c r="C544" s="2" t="s">
        <v>434</v>
      </c>
      <c r="D544" s="2" t="s">
        <v>480</v>
      </c>
      <c r="E544" s="2" t="s">
        <v>436</v>
      </c>
      <c r="F544" s="34">
        <v>572084128</v>
      </c>
      <c r="G544" s="2" t="s">
        <v>437</v>
      </c>
      <c r="H544" s="2">
        <v>8568</v>
      </c>
      <c r="I544" s="35">
        <v>651.21</v>
      </c>
      <c r="J544" s="35">
        <v>524.96</v>
      </c>
    </row>
    <row r="545" spans="1:10" ht="14.25" customHeight="1">
      <c r="A545" s="2" t="s">
        <v>448</v>
      </c>
      <c r="B545" s="2" t="s">
        <v>433</v>
      </c>
      <c r="C545" s="2" t="s">
        <v>520</v>
      </c>
      <c r="D545" s="2" t="s">
        <v>450</v>
      </c>
      <c r="E545" s="2" t="s">
        <v>436</v>
      </c>
      <c r="F545" s="34">
        <v>572198283</v>
      </c>
      <c r="G545" s="2" t="s">
        <v>447</v>
      </c>
      <c r="H545" s="2">
        <v>6314</v>
      </c>
      <c r="I545" s="35">
        <v>205.7</v>
      </c>
      <c r="J545" s="35">
        <v>117.11</v>
      </c>
    </row>
    <row r="546" spans="1:10" ht="14.25" customHeight="1">
      <c r="A546" s="2" t="s">
        <v>448</v>
      </c>
      <c r="B546" s="2" t="s">
        <v>467</v>
      </c>
      <c r="C546" s="2" t="s">
        <v>590</v>
      </c>
      <c r="D546" s="2" t="s">
        <v>454</v>
      </c>
      <c r="E546" s="2" t="s">
        <v>436</v>
      </c>
      <c r="F546" s="34">
        <v>572249782</v>
      </c>
      <c r="G546" s="2" t="s">
        <v>460</v>
      </c>
      <c r="H546" s="2">
        <v>9464</v>
      </c>
      <c r="I546" s="35">
        <v>152.58000000000001</v>
      </c>
      <c r="J546" s="35">
        <v>97.44</v>
      </c>
    </row>
    <row r="547" spans="1:10" ht="14.25" customHeight="1">
      <c r="A547" s="2" t="s">
        <v>458</v>
      </c>
      <c r="B547" s="2" t="s">
        <v>433</v>
      </c>
      <c r="C547" s="2" t="s">
        <v>597</v>
      </c>
      <c r="D547" s="2" t="s">
        <v>450</v>
      </c>
      <c r="E547" s="2" t="s">
        <v>436</v>
      </c>
      <c r="F547" s="34">
        <v>573358285</v>
      </c>
      <c r="G547" s="2" t="s">
        <v>460</v>
      </c>
      <c r="H547" s="2">
        <v>1545</v>
      </c>
      <c r="I547" s="35">
        <v>205.7</v>
      </c>
      <c r="J547" s="35">
        <v>117.11</v>
      </c>
    </row>
    <row r="548" spans="1:10" ht="14.25" customHeight="1">
      <c r="A548" s="2" t="s">
        <v>482</v>
      </c>
      <c r="B548" s="2" t="s">
        <v>462</v>
      </c>
      <c r="C548" s="2" t="s">
        <v>642</v>
      </c>
      <c r="D548" s="2" t="s">
        <v>475</v>
      </c>
      <c r="E548" s="2" t="s">
        <v>442</v>
      </c>
      <c r="F548" s="34">
        <v>573768556</v>
      </c>
      <c r="G548" s="2" t="s">
        <v>443</v>
      </c>
      <c r="H548" s="2">
        <v>9142</v>
      </c>
      <c r="I548" s="35">
        <v>81.73</v>
      </c>
      <c r="J548" s="35">
        <v>56.67</v>
      </c>
    </row>
    <row r="549" spans="1:10" ht="14.25" customHeight="1">
      <c r="A549" s="2" t="s">
        <v>472</v>
      </c>
      <c r="B549" s="2" t="s">
        <v>462</v>
      </c>
      <c r="C549" s="2" t="s">
        <v>627</v>
      </c>
      <c r="D549" s="2" t="s">
        <v>441</v>
      </c>
      <c r="E549" s="2" t="s">
        <v>442</v>
      </c>
      <c r="F549" s="34">
        <v>574051368</v>
      </c>
      <c r="G549" s="2" t="s">
        <v>437</v>
      </c>
      <c r="H549" s="2">
        <v>7732</v>
      </c>
      <c r="I549" s="35">
        <v>9.33</v>
      </c>
      <c r="J549" s="35">
        <v>6.92</v>
      </c>
    </row>
    <row r="550" spans="1:10" ht="14.25" customHeight="1">
      <c r="A550" s="2" t="s">
        <v>482</v>
      </c>
      <c r="B550" s="2" t="s">
        <v>433</v>
      </c>
      <c r="C550" s="2" t="s">
        <v>550</v>
      </c>
      <c r="D550" s="2" t="s">
        <v>469</v>
      </c>
      <c r="E550" s="2" t="s">
        <v>442</v>
      </c>
      <c r="F550" s="34">
        <v>575233256</v>
      </c>
      <c r="G550" s="2" t="s">
        <v>447</v>
      </c>
      <c r="H550" s="2">
        <v>5017</v>
      </c>
      <c r="I550" s="35">
        <v>421.89</v>
      </c>
      <c r="J550" s="35">
        <v>364.69</v>
      </c>
    </row>
    <row r="551" spans="1:10" ht="14.25" customHeight="1">
      <c r="A551" s="2" t="s">
        <v>438</v>
      </c>
      <c r="B551" s="2" t="s">
        <v>433</v>
      </c>
      <c r="C551" s="2" t="s">
        <v>518</v>
      </c>
      <c r="D551" s="2" t="s">
        <v>454</v>
      </c>
      <c r="E551" s="2" t="s">
        <v>442</v>
      </c>
      <c r="F551" s="34">
        <v>575428092</v>
      </c>
      <c r="G551" s="2" t="s">
        <v>460</v>
      </c>
      <c r="H551" s="2">
        <v>4709</v>
      </c>
      <c r="I551" s="35">
        <v>152.58000000000001</v>
      </c>
      <c r="J551" s="35">
        <v>97.44</v>
      </c>
    </row>
    <row r="552" spans="1:10" ht="14.25" customHeight="1">
      <c r="A552" s="2" t="s">
        <v>482</v>
      </c>
      <c r="B552" s="2" t="s">
        <v>467</v>
      </c>
      <c r="C552" s="2" t="s">
        <v>590</v>
      </c>
      <c r="D552" s="2" t="s">
        <v>494</v>
      </c>
      <c r="E552" s="2" t="s">
        <v>436</v>
      </c>
      <c r="F552" s="34">
        <v>577306497</v>
      </c>
      <c r="G552" s="2" t="s">
        <v>443</v>
      </c>
      <c r="H552" s="2">
        <v>6944</v>
      </c>
      <c r="I552" s="35">
        <v>47.45</v>
      </c>
      <c r="J552" s="35">
        <v>31.79</v>
      </c>
    </row>
    <row r="553" spans="1:10" ht="14.25" customHeight="1">
      <c r="A553" s="2" t="s">
        <v>444</v>
      </c>
      <c r="B553" s="2" t="s">
        <v>452</v>
      </c>
      <c r="C553" s="2" t="s">
        <v>544</v>
      </c>
      <c r="D553" s="2" t="s">
        <v>454</v>
      </c>
      <c r="E553" s="2" t="s">
        <v>436</v>
      </c>
      <c r="F553" s="34">
        <v>481168830</v>
      </c>
      <c r="G553" s="2" t="s">
        <v>443</v>
      </c>
      <c r="H553" s="2">
        <v>1825</v>
      </c>
      <c r="I553" s="35">
        <v>152.58000000000001</v>
      </c>
      <c r="J553" s="35">
        <v>97.44</v>
      </c>
    </row>
    <row r="554" spans="1:10" ht="14.25" customHeight="1">
      <c r="A554" s="2" t="s">
        <v>438</v>
      </c>
      <c r="B554" s="2" t="s">
        <v>433</v>
      </c>
      <c r="C554" s="2" t="s">
        <v>613</v>
      </c>
      <c r="D554" s="2" t="s">
        <v>464</v>
      </c>
      <c r="E554" s="2" t="s">
        <v>436</v>
      </c>
      <c r="F554" s="34">
        <v>577811181</v>
      </c>
      <c r="G554" s="2" t="s">
        <v>460</v>
      </c>
      <c r="H554" s="2">
        <v>1684</v>
      </c>
      <c r="I554" s="35">
        <v>154.06</v>
      </c>
      <c r="J554" s="35">
        <v>90.93</v>
      </c>
    </row>
    <row r="555" spans="1:10" ht="14.25" customHeight="1">
      <c r="A555" s="2" t="s">
        <v>465</v>
      </c>
      <c r="B555" s="2" t="s">
        <v>467</v>
      </c>
      <c r="C555" s="2" t="s">
        <v>583</v>
      </c>
      <c r="D555" s="2" t="s">
        <v>475</v>
      </c>
      <c r="E555" s="2" t="s">
        <v>442</v>
      </c>
      <c r="F555" s="34">
        <v>577808177</v>
      </c>
      <c r="G555" s="2" t="s">
        <v>460</v>
      </c>
      <c r="H555" s="2">
        <v>965</v>
      </c>
      <c r="I555" s="35">
        <v>81.73</v>
      </c>
      <c r="J555" s="35">
        <v>56.67</v>
      </c>
    </row>
    <row r="556" spans="1:10" ht="14.25" customHeight="1">
      <c r="A556" s="2" t="s">
        <v>448</v>
      </c>
      <c r="B556" s="2" t="s">
        <v>433</v>
      </c>
      <c r="C556" s="2" t="s">
        <v>606</v>
      </c>
      <c r="D556" s="2" t="s">
        <v>446</v>
      </c>
      <c r="E556" s="2" t="s">
        <v>436</v>
      </c>
      <c r="F556" s="34">
        <v>578006875</v>
      </c>
      <c r="G556" s="2" t="s">
        <v>437</v>
      </c>
      <c r="H556" s="2">
        <v>3912</v>
      </c>
      <c r="I556" s="35">
        <v>437.2</v>
      </c>
      <c r="J556" s="35">
        <v>263.33</v>
      </c>
    </row>
    <row r="557" spans="1:10" ht="14.25" customHeight="1">
      <c r="A557" s="2" t="s">
        <v>451</v>
      </c>
      <c r="B557" s="2" t="s">
        <v>433</v>
      </c>
      <c r="C557" s="2" t="s">
        <v>640</v>
      </c>
      <c r="D557" s="2" t="s">
        <v>475</v>
      </c>
      <c r="E557" s="2" t="s">
        <v>442</v>
      </c>
      <c r="F557" s="34">
        <v>579580581</v>
      </c>
      <c r="G557" s="2" t="s">
        <v>447</v>
      </c>
      <c r="H557" s="2">
        <v>8917</v>
      </c>
      <c r="I557" s="35">
        <v>81.73</v>
      </c>
      <c r="J557" s="35">
        <v>56.67</v>
      </c>
    </row>
    <row r="558" spans="1:10" ht="14.25" customHeight="1">
      <c r="A558" s="2" t="s">
        <v>458</v>
      </c>
      <c r="B558" s="2" t="s">
        <v>467</v>
      </c>
      <c r="C558" s="2" t="s">
        <v>588</v>
      </c>
      <c r="D558" s="2" t="s">
        <v>435</v>
      </c>
      <c r="E558" s="2" t="s">
        <v>442</v>
      </c>
      <c r="F558" s="34">
        <v>579687440</v>
      </c>
      <c r="G558" s="2" t="s">
        <v>443</v>
      </c>
      <c r="H558" s="2">
        <v>8848</v>
      </c>
      <c r="I558" s="35">
        <v>255.28</v>
      </c>
      <c r="J558" s="35">
        <v>159.41999999999999</v>
      </c>
    </row>
    <row r="559" spans="1:10" ht="14.25" customHeight="1">
      <c r="A559" s="2" t="s">
        <v>438</v>
      </c>
      <c r="B559" s="2" t="s">
        <v>439</v>
      </c>
      <c r="C559" s="2" t="s">
        <v>470</v>
      </c>
      <c r="D559" s="2" t="s">
        <v>446</v>
      </c>
      <c r="E559" s="2" t="s">
        <v>436</v>
      </c>
      <c r="F559" s="34">
        <v>579996430</v>
      </c>
      <c r="G559" s="2" t="s">
        <v>447</v>
      </c>
      <c r="H559" s="2">
        <v>6290</v>
      </c>
      <c r="I559" s="35">
        <v>437.2</v>
      </c>
      <c r="J559" s="35">
        <v>263.33</v>
      </c>
    </row>
    <row r="560" spans="1:10" ht="14.25" customHeight="1">
      <c r="A560" s="2" t="s">
        <v>448</v>
      </c>
      <c r="B560" s="2" t="s">
        <v>462</v>
      </c>
      <c r="C560" s="2" t="s">
        <v>643</v>
      </c>
      <c r="D560" s="2" t="s">
        <v>464</v>
      </c>
      <c r="E560" s="2" t="s">
        <v>436</v>
      </c>
      <c r="F560" s="34">
        <v>580819976</v>
      </c>
      <c r="G560" s="2" t="s">
        <v>447</v>
      </c>
      <c r="H560" s="2">
        <v>3653</v>
      </c>
      <c r="I560" s="35">
        <v>154.06</v>
      </c>
      <c r="J560" s="35">
        <v>90.93</v>
      </c>
    </row>
    <row r="561" spans="1:10" ht="14.25" customHeight="1">
      <c r="A561" s="2" t="s">
        <v>458</v>
      </c>
      <c r="B561" s="2" t="s">
        <v>462</v>
      </c>
      <c r="C561" s="2" t="s">
        <v>547</v>
      </c>
      <c r="D561" s="2" t="s">
        <v>477</v>
      </c>
      <c r="E561" s="2" t="s">
        <v>442</v>
      </c>
      <c r="F561" s="34">
        <v>581910884</v>
      </c>
      <c r="G561" s="2" t="s">
        <v>437</v>
      </c>
      <c r="H561" s="2">
        <v>7030</v>
      </c>
      <c r="I561" s="35">
        <v>668.27</v>
      </c>
      <c r="J561" s="35">
        <v>502.54</v>
      </c>
    </row>
    <row r="562" spans="1:10" ht="14.25" customHeight="1">
      <c r="A562" s="2" t="s">
        <v>444</v>
      </c>
      <c r="B562" s="2" t="s">
        <v>452</v>
      </c>
      <c r="C562" s="2" t="s">
        <v>616</v>
      </c>
      <c r="D562" s="2" t="s">
        <v>441</v>
      </c>
      <c r="E562" s="2" t="s">
        <v>436</v>
      </c>
      <c r="F562" s="34">
        <v>507386672</v>
      </c>
      <c r="G562" s="2" t="s">
        <v>437</v>
      </c>
      <c r="H562" s="2">
        <v>9354</v>
      </c>
      <c r="I562" s="35">
        <v>9.33</v>
      </c>
      <c r="J562" s="35">
        <v>6.92</v>
      </c>
    </row>
    <row r="563" spans="1:10" ht="14.25" customHeight="1">
      <c r="A563" s="2" t="s">
        <v>438</v>
      </c>
      <c r="B563" s="2" t="s">
        <v>433</v>
      </c>
      <c r="C563" s="2" t="s">
        <v>585</v>
      </c>
      <c r="D563" s="2" t="s">
        <v>469</v>
      </c>
      <c r="E563" s="2" t="s">
        <v>442</v>
      </c>
      <c r="F563" s="34">
        <v>583977258</v>
      </c>
      <c r="G563" s="2" t="s">
        <v>437</v>
      </c>
      <c r="H563" s="2">
        <v>7476</v>
      </c>
      <c r="I563" s="35">
        <v>421.89</v>
      </c>
      <c r="J563" s="35">
        <v>364.69</v>
      </c>
    </row>
    <row r="564" spans="1:10" ht="14.25" customHeight="1">
      <c r="A564" s="2" t="s">
        <v>444</v>
      </c>
      <c r="B564" s="2" t="s">
        <v>452</v>
      </c>
      <c r="C564" s="2" t="s">
        <v>504</v>
      </c>
      <c r="D564" s="2" t="s">
        <v>456</v>
      </c>
      <c r="E564" s="2" t="s">
        <v>442</v>
      </c>
      <c r="F564" s="34">
        <v>523241317</v>
      </c>
      <c r="G564" s="2" t="s">
        <v>447</v>
      </c>
      <c r="H564" s="2">
        <v>8257</v>
      </c>
      <c r="I564" s="35">
        <v>109.28</v>
      </c>
      <c r="J564" s="35">
        <v>35.840000000000003</v>
      </c>
    </row>
    <row r="565" spans="1:10" ht="14.25" customHeight="1">
      <c r="A565" s="2" t="s">
        <v>438</v>
      </c>
      <c r="B565" s="2" t="s">
        <v>433</v>
      </c>
      <c r="C565" s="2" t="s">
        <v>525</v>
      </c>
      <c r="D565" s="2" t="s">
        <v>441</v>
      </c>
      <c r="E565" s="2" t="s">
        <v>442</v>
      </c>
      <c r="F565" s="34">
        <v>588117730</v>
      </c>
      <c r="G565" s="2" t="s">
        <v>437</v>
      </c>
      <c r="H565" s="2">
        <v>9806</v>
      </c>
      <c r="I565" s="35">
        <v>9.33</v>
      </c>
      <c r="J565" s="35">
        <v>6.92</v>
      </c>
    </row>
    <row r="566" spans="1:10" ht="14.25" customHeight="1">
      <c r="A566" s="2" t="s">
        <v>472</v>
      </c>
      <c r="B566" s="2" t="s">
        <v>467</v>
      </c>
      <c r="C566" s="2" t="s">
        <v>468</v>
      </c>
      <c r="D566" s="2" t="s">
        <v>494</v>
      </c>
      <c r="E566" s="2" t="s">
        <v>436</v>
      </c>
      <c r="F566" s="34">
        <v>588242185</v>
      </c>
      <c r="G566" s="2" t="s">
        <v>443</v>
      </c>
      <c r="H566" s="2">
        <v>6944</v>
      </c>
      <c r="I566" s="35">
        <v>47.45</v>
      </c>
      <c r="J566" s="35">
        <v>31.79</v>
      </c>
    </row>
    <row r="567" spans="1:10" ht="14.25" customHeight="1">
      <c r="A567" s="2" t="s">
        <v>465</v>
      </c>
      <c r="B567" s="2" t="s">
        <v>433</v>
      </c>
      <c r="C567" s="2" t="s">
        <v>562</v>
      </c>
      <c r="D567" s="2" t="s">
        <v>480</v>
      </c>
      <c r="E567" s="2" t="s">
        <v>442</v>
      </c>
      <c r="F567" s="34">
        <v>591134679</v>
      </c>
      <c r="G567" s="2" t="s">
        <v>443</v>
      </c>
      <c r="H567" s="2">
        <v>8663</v>
      </c>
      <c r="I567" s="35">
        <v>651.21</v>
      </c>
      <c r="J567" s="35">
        <v>524.96</v>
      </c>
    </row>
    <row r="568" spans="1:10" ht="14.25" customHeight="1">
      <c r="A568" s="2" t="s">
        <v>438</v>
      </c>
      <c r="B568" s="2" t="s">
        <v>433</v>
      </c>
      <c r="C568" s="2" t="s">
        <v>474</v>
      </c>
      <c r="D568" s="2" t="s">
        <v>450</v>
      </c>
      <c r="E568" s="2" t="s">
        <v>436</v>
      </c>
      <c r="F568" s="34">
        <v>591169440</v>
      </c>
      <c r="G568" s="2" t="s">
        <v>460</v>
      </c>
      <c r="H568" s="2">
        <v>8402</v>
      </c>
      <c r="I568" s="35">
        <v>205.7</v>
      </c>
      <c r="J568" s="35">
        <v>117.11</v>
      </c>
    </row>
    <row r="569" spans="1:10" ht="14.25" customHeight="1">
      <c r="A569" s="2" t="s">
        <v>484</v>
      </c>
      <c r="B569" s="2" t="s">
        <v>433</v>
      </c>
      <c r="C569" s="2" t="s">
        <v>528</v>
      </c>
      <c r="D569" s="2" t="s">
        <v>477</v>
      </c>
      <c r="E569" s="2" t="s">
        <v>436</v>
      </c>
      <c r="F569" s="34">
        <v>593969666</v>
      </c>
      <c r="G569" s="2" t="s">
        <v>437</v>
      </c>
      <c r="H569" s="2">
        <v>7281</v>
      </c>
      <c r="I569" s="35">
        <v>668.27</v>
      </c>
      <c r="J569" s="35">
        <v>502.54</v>
      </c>
    </row>
    <row r="570" spans="1:10" ht="14.25" customHeight="1">
      <c r="A570" s="2" t="s">
        <v>444</v>
      </c>
      <c r="B570" s="2" t="s">
        <v>452</v>
      </c>
      <c r="C570" s="2" t="s">
        <v>595</v>
      </c>
      <c r="D570" s="2" t="s">
        <v>456</v>
      </c>
      <c r="E570" s="2" t="s">
        <v>436</v>
      </c>
      <c r="F570" s="34">
        <v>524628770</v>
      </c>
      <c r="G570" s="2" t="s">
        <v>437</v>
      </c>
      <c r="H570" s="2">
        <v>7135</v>
      </c>
      <c r="I570" s="35">
        <v>109.28</v>
      </c>
      <c r="J570" s="35">
        <v>35.840000000000003</v>
      </c>
    </row>
    <row r="571" spans="1:10" ht="14.25" customHeight="1">
      <c r="A571" s="2" t="s">
        <v>484</v>
      </c>
      <c r="B571" s="2" t="s">
        <v>462</v>
      </c>
      <c r="C571" s="2" t="s">
        <v>611</v>
      </c>
      <c r="D571" s="2" t="s">
        <v>494</v>
      </c>
      <c r="E571" s="2" t="s">
        <v>436</v>
      </c>
      <c r="F571" s="34">
        <v>595350253</v>
      </c>
      <c r="G571" s="2" t="s">
        <v>443</v>
      </c>
      <c r="H571" s="2">
        <v>8226</v>
      </c>
      <c r="I571" s="35">
        <v>47.45</v>
      </c>
      <c r="J571" s="35">
        <v>31.79</v>
      </c>
    </row>
    <row r="572" spans="1:10" ht="14.25" customHeight="1">
      <c r="A572" s="2" t="s">
        <v>432</v>
      </c>
      <c r="B572" s="2" t="s">
        <v>452</v>
      </c>
      <c r="C572" s="2" t="s">
        <v>608</v>
      </c>
      <c r="D572" s="2" t="s">
        <v>435</v>
      </c>
      <c r="E572" s="2" t="s">
        <v>442</v>
      </c>
      <c r="F572" s="34">
        <v>595835196</v>
      </c>
      <c r="G572" s="2" t="s">
        <v>437</v>
      </c>
      <c r="H572" s="2">
        <v>3076</v>
      </c>
      <c r="I572" s="35">
        <v>255.28</v>
      </c>
      <c r="J572" s="35">
        <v>159.41999999999999</v>
      </c>
    </row>
    <row r="573" spans="1:10" ht="14.25" customHeight="1">
      <c r="A573" s="2" t="s">
        <v>444</v>
      </c>
      <c r="B573" s="2" t="s">
        <v>452</v>
      </c>
      <c r="C573" s="2" t="s">
        <v>620</v>
      </c>
      <c r="D573" s="2" t="s">
        <v>464</v>
      </c>
      <c r="E573" s="2" t="s">
        <v>442</v>
      </c>
      <c r="F573" s="34">
        <v>816709744</v>
      </c>
      <c r="G573" s="2" t="s">
        <v>460</v>
      </c>
      <c r="H573" s="2">
        <v>3213</v>
      </c>
      <c r="I573" s="35">
        <v>154.06</v>
      </c>
      <c r="J573" s="35">
        <v>90.93</v>
      </c>
    </row>
    <row r="574" spans="1:10" ht="14.25" customHeight="1">
      <c r="A574" s="2" t="s">
        <v>448</v>
      </c>
      <c r="B574" s="2" t="s">
        <v>467</v>
      </c>
      <c r="C574" s="2" t="s">
        <v>588</v>
      </c>
      <c r="D574" s="2" t="s">
        <v>446</v>
      </c>
      <c r="E574" s="2" t="s">
        <v>436</v>
      </c>
      <c r="F574" s="34">
        <v>596980178</v>
      </c>
      <c r="G574" s="2" t="s">
        <v>443</v>
      </c>
      <c r="H574" s="2">
        <v>5460</v>
      </c>
      <c r="I574" s="35">
        <v>437.2</v>
      </c>
      <c r="J574" s="35">
        <v>263.33</v>
      </c>
    </row>
    <row r="575" spans="1:10" ht="14.25" customHeight="1">
      <c r="A575" s="2" t="s">
        <v>472</v>
      </c>
      <c r="B575" s="2" t="s">
        <v>462</v>
      </c>
      <c r="C575" s="2" t="s">
        <v>546</v>
      </c>
      <c r="D575" s="2" t="s">
        <v>446</v>
      </c>
      <c r="E575" s="2" t="s">
        <v>436</v>
      </c>
      <c r="F575" s="34">
        <v>597047984</v>
      </c>
      <c r="G575" s="2" t="s">
        <v>447</v>
      </c>
      <c r="H575" s="2">
        <v>6028</v>
      </c>
      <c r="I575" s="35">
        <v>437.2</v>
      </c>
      <c r="J575" s="35">
        <v>263.33</v>
      </c>
    </row>
    <row r="576" spans="1:10" ht="14.25" customHeight="1">
      <c r="A576" s="2" t="s">
        <v>484</v>
      </c>
      <c r="B576" s="2" t="s">
        <v>433</v>
      </c>
      <c r="C576" s="2" t="s">
        <v>492</v>
      </c>
      <c r="D576" s="2" t="s">
        <v>469</v>
      </c>
      <c r="E576" s="2" t="s">
        <v>436</v>
      </c>
      <c r="F576" s="34">
        <v>598490369</v>
      </c>
      <c r="G576" s="2" t="s">
        <v>447</v>
      </c>
      <c r="H576" s="2">
        <v>7489</v>
      </c>
      <c r="I576" s="35">
        <v>421.89</v>
      </c>
      <c r="J576" s="35">
        <v>364.69</v>
      </c>
    </row>
    <row r="577" spans="1:10" ht="14.25" customHeight="1">
      <c r="A577" s="2" t="s">
        <v>451</v>
      </c>
      <c r="B577" s="2" t="s">
        <v>467</v>
      </c>
      <c r="C577" s="2" t="s">
        <v>468</v>
      </c>
      <c r="D577" s="2" t="s">
        <v>469</v>
      </c>
      <c r="E577" s="2" t="s">
        <v>436</v>
      </c>
      <c r="F577" s="34">
        <v>600137031</v>
      </c>
      <c r="G577" s="2" t="s">
        <v>460</v>
      </c>
      <c r="H577" s="2">
        <v>6353</v>
      </c>
      <c r="I577" s="35">
        <v>421.89</v>
      </c>
      <c r="J577" s="35">
        <v>364.69</v>
      </c>
    </row>
    <row r="578" spans="1:10" ht="14.25" customHeight="1">
      <c r="A578" s="2" t="s">
        <v>484</v>
      </c>
      <c r="B578" s="2" t="s">
        <v>433</v>
      </c>
      <c r="C578" s="2" t="s">
        <v>562</v>
      </c>
      <c r="D578" s="2" t="s">
        <v>477</v>
      </c>
      <c r="E578" s="2" t="s">
        <v>442</v>
      </c>
      <c r="F578" s="34">
        <v>600245177</v>
      </c>
      <c r="G578" s="2" t="s">
        <v>460</v>
      </c>
      <c r="H578" s="2">
        <v>3887</v>
      </c>
      <c r="I578" s="35">
        <v>668.27</v>
      </c>
      <c r="J578" s="35">
        <v>502.54</v>
      </c>
    </row>
    <row r="579" spans="1:10" ht="14.25" customHeight="1">
      <c r="A579" s="2" t="s">
        <v>458</v>
      </c>
      <c r="B579" s="2" t="s">
        <v>439</v>
      </c>
      <c r="C579" s="2" t="s">
        <v>567</v>
      </c>
      <c r="D579" s="2" t="s">
        <v>450</v>
      </c>
      <c r="E579" s="2" t="s">
        <v>442</v>
      </c>
      <c r="F579" s="34">
        <v>600340449</v>
      </c>
      <c r="G579" s="2" t="s">
        <v>443</v>
      </c>
      <c r="H579" s="2">
        <v>9882</v>
      </c>
      <c r="I579" s="35">
        <v>205.7</v>
      </c>
      <c r="J579" s="35">
        <v>117.11</v>
      </c>
    </row>
    <row r="580" spans="1:10" ht="14.25" customHeight="1">
      <c r="A580" s="2" t="s">
        <v>438</v>
      </c>
      <c r="B580" s="2" t="s">
        <v>433</v>
      </c>
      <c r="C580" s="2" t="s">
        <v>508</v>
      </c>
      <c r="D580" s="2" t="s">
        <v>446</v>
      </c>
      <c r="E580" s="2" t="s">
        <v>442</v>
      </c>
      <c r="F580" s="34">
        <v>603117930</v>
      </c>
      <c r="G580" s="2" t="s">
        <v>447</v>
      </c>
      <c r="H580" s="2">
        <v>3293</v>
      </c>
      <c r="I580" s="35">
        <v>437.2</v>
      </c>
      <c r="J580" s="35">
        <v>263.33</v>
      </c>
    </row>
    <row r="581" spans="1:10" ht="14.25" customHeight="1">
      <c r="A581" s="2" t="s">
        <v>432</v>
      </c>
      <c r="B581" s="2" t="s">
        <v>433</v>
      </c>
      <c r="C581" s="2" t="s">
        <v>564</v>
      </c>
      <c r="D581" s="2" t="s">
        <v>477</v>
      </c>
      <c r="E581" s="2" t="s">
        <v>442</v>
      </c>
      <c r="F581" s="34">
        <v>603323495</v>
      </c>
      <c r="G581" s="2" t="s">
        <v>460</v>
      </c>
      <c r="H581" s="2">
        <v>3516</v>
      </c>
      <c r="I581" s="35">
        <v>668.27</v>
      </c>
      <c r="J581" s="35">
        <v>502.54</v>
      </c>
    </row>
    <row r="582" spans="1:10" ht="14.25" customHeight="1">
      <c r="A582" s="2" t="s">
        <v>482</v>
      </c>
      <c r="B582" s="2" t="s">
        <v>462</v>
      </c>
      <c r="C582" s="2" t="s">
        <v>626</v>
      </c>
      <c r="D582" s="2" t="s">
        <v>477</v>
      </c>
      <c r="E582" s="2" t="s">
        <v>436</v>
      </c>
      <c r="F582" s="34">
        <v>603914010</v>
      </c>
      <c r="G582" s="2" t="s">
        <v>443</v>
      </c>
      <c r="H582" s="2">
        <v>8972</v>
      </c>
      <c r="I582" s="35">
        <v>668.27</v>
      </c>
      <c r="J582" s="35">
        <v>502.54</v>
      </c>
    </row>
    <row r="583" spans="1:10" ht="14.25" customHeight="1">
      <c r="A583" s="2" t="s">
        <v>458</v>
      </c>
      <c r="B583" s="2" t="s">
        <v>462</v>
      </c>
      <c r="C583" s="2" t="s">
        <v>546</v>
      </c>
      <c r="D583" s="2" t="s">
        <v>454</v>
      </c>
      <c r="E583" s="2" t="s">
        <v>436</v>
      </c>
      <c r="F583" s="34">
        <v>606725823</v>
      </c>
      <c r="G583" s="2" t="s">
        <v>437</v>
      </c>
      <c r="H583" s="2">
        <v>9321</v>
      </c>
      <c r="I583" s="35">
        <v>152.58000000000001</v>
      </c>
      <c r="J583" s="35">
        <v>97.44</v>
      </c>
    </row>
    <row r="584" spans="1:10" ht="14.25" customHeight="1">
      <c r="A584" s="2" t="s">
        <v>444</v>
      </c>
      <c r="B584" s="2" t="s">
        <v>452</v>
      </c>
      <c r="C584" s="2" t="s">
        <v>644</v>
      </c>
      <c r="D584" s="2" t="s">
        <v>494</v>
      </c>
      <c r="E584" s="2" t="s">
        <v>442</v>
      </c>
      <c r="F584" s="34">
        <v>861686313</v>
      </c>
      <c r="G584" s="2" t="s">
        <v>437</v>
      </c>
      <c r="H584" s="2">
        <v>7538</v>
      </c>
      <c r="I584" s="35">
        <v>47.45</v>
      </c>
      <c r="J584" s="35">
        <v>31.79</v>
      </c>
    </row>
    <row r="585" spans="1:10" ht="14.25" customHeight="1">
      <c r="A585" s="2" t="s">
        <v>451</v>
      </c>
      <c r="B585" s="2" t="s">
        <v>433</v>
      </c>
      <c r="C585" s="2" t="s">
        <v>501</v>
      </c>
      <c r="D585" s="2" t="s">
        <v>456</v>
      </c>
      <c r="E585" s="2" t="s">
        <v>436</v>
      </c>
      <c r="F585" s="34">
        <v>608166062</v>
      </c>
      <c r="G585" s="2" t="s">
        <v>447</v>
      </c>
      <c r="H585" s="2">
        <v>4311</v>
      </c>
      <c r="I585" s="35">
        <v>109.28</v>
      </c>
      <c r="J585" s="35">
        <v>35.840000000000003</v>
      </c>
    </row>
    <row r="586" spans="1:10" ht="14.25" customHeight="1">
      <c r="A586" s="2" t="s">
        <v>465</v>
      </c>
      <c r="B586" s="2" t="s">
        <v>462</v>
      </c>
      <c r="C586" s="2" t="s">
        <v>485</v>
      </c>
      <c r="D586" s="2" t="s">
        <v>441</v>
      </c>
      <c r="E586" s="2" t="s">
        <v>436</v>
      </c>
      <c r="F586" s="34">
        <v>609466397</v>
      </c>
      <c r="G586" s="2" t="s">
        <v>437</v>
      </c>
      <c r="H586" s="2">
        <v>1973</v>
      </c>
      <c r="I586" s="35">
        <v>9.33</v>
      </c>
      <c r="J586" s="35">
        <v>6.92</v>
      </c>
    </row>
    <row r="587" spans="1:10" ht="14.25" customHeight="1">
      <c r="A587" s="2" t="s">
        <v>451</v>
      </c>
      <c r="B587" s="2" t="s">
        <v>462</v>
      </c>
      <c r="C587" s="2" t="s">
        <v>623</v>
      </c>
      <c r="D587" s="2" t="s">
        <v>450</v>
      </c>
      <c r="E587" s="2" t="s">
        <v>436</v>
      </c>
      <c r="F587" s="34">
        <v>610542714</v>
      </c>
      <c r="G587" s="2" t="s">
        <v>437</v>
      </c>
      <c r="H587" s="2">
        <v>3001</v>
      </c>
      <c r="I587" s="35">
        <v>205.7</v>
      </c>
      <c r="J587" s="35">
        <v>117.11</v>
      </c>
    </row>
    <row r="588" spans="1:10" ht="14.25" customHeight="1">
      <c r="A588" s="2" t="s">
        <v>448</v>
      </c>
      <c r="B588" s="2" t="s">
        <v>467</v>
      </c>
      <c r="C588" s="2" t="s">
        <v>638</v>
      </c>
      <c r="D588" s="2" t="s">
        <v>494</v>
      </c>
      <c r="E588" s="2" t="s">
        <v>436</v>
      </c>
      <c r="F588" s="34">
        <v>612782037</v>
      </c>
      <c r="G588" s="2" t="s">
        <v>437</v>
      </c>
      <c r="H588" s="2">
        <v>8743</v>
      </c>
      <c r="I588" s="35">
        <v>47.45</v>
      </c>
      <c r="J588" s="35">
        <v>31.79</v>
      </c>
    </row>
    <row r="589" spans="1:10" ht="14.25" customHeight="1">
      <c r="A589" s="2" t="s">
        <v>472</v>
      </c>
      <c r="B589" s="2" t="s">
        <v>462</v>
      </c>
      <c r="C589" s="2" t="s">
        <v>497</v>
      </c>
      <c r="D589" s="2" t="s">
        <v>494</v>
      </c>
      <c r="E589" s="2" t="s">
        <v>436</v>
      </c>
      <c r="F589" s="34">
        <v>613790118</v>
      </c>
      <c r="G589" s="2" t="s">
        <v>460</v>
      </c>
      <c r="H589" s="2">
        <v>1464</v>
      </c>
      <c r="I589" s="35">
        <v>47.45</v>
      </c>
      <c r="J589" s="35">
        <v>31.79</v>
      </c>
    </row>
    <row r="590" spans="1:10" ht="14.25" customHeight="1">
      <c r="A590" s="2" t="s">
        <v>432</v>
      </c>
      <c r="B590" s="2" t="s">
        <v>462</v>
      </c>
      <c r="C590" s="2" t="s">
        <v>574</v>
      </c>
      <c r="D590" s="2" t="s">
        <v>494</v>
      </c>
      <c r="E590" s="2" t="s">
        <v>436</v>
      </c>
      <c r="F590" s="34">
        <v>615925586</v>
      </c>
      <c r="G590" s="2" t="s">
        <v>447</v>
      </c>
      <c r="H590" s="2">
        <v>8981</v>
      </c>
      <c r="I590" s="35">
        <v>47.45</v>
      </c>
      <c r="J590" s="35">
        <v>31.79</v>
      </c>
    </row>
    <row r="591" spans="1:10" ht="14.25" customHeight="1">
      <c r="A591" s="2" t="s">
        <v>438</v>
      </c>
      <c r="B591" s="2" t="s">
        <v>433</v>
      </c>
      <c r="C591" s="2" t="s">
        <v>555</v>
      </c>
      <c r="D591" s="2" t="s">
        <v>446</v>
      </c>
      <c r="E591" s="2" t="s">
        <v>442</v>
      </c>
      <c r="F591" s="34">
        <v>616064631</v>
      </c>
      <c r="G591" s="2" t="s">
        <v>443</v>
      </c>
      <c r="H591" s="2">
        <v>6847</v>
      </c>
      <c r="I591" s="35">
        <v>437.2</v>
      </c>
      <c r="J591" s="35">
        <v>263.33</v>
      </c>
    </row>
    <row r="592" spans="1:10" ht="14.25" customHeight="1">
      <c r="A592" s="2" t="s">
        <v>472</v>
      </c>
      <c r="B592" s="2" t="s">
        <v>502</v>
      </c>
      <c r="C592" s="2" t="s">
        <v>563</v>
      </c>
      <c r="D592" s="2" t="s">
        <v>464</v>
      </c>
      <c r="E592" s="2" t="s">
        <v>436</v>
      </c>
      <c r="F592" s="34">
        <v>617476546</v>
      </c>
      <c r="G592" s="2" t="s">
        <v>447</v>
      </c>
      <c r="H592" s="2">
        <v>4816</v>
      </c>
      <c r="I592" s="35">
        <v>154.06</v>
      </c>
      <c r="J592" s="35">
        <v>90.93</v>
      </c>
    </row>
    <row r="593" spans="1:10" ht="14.25" customHeight="1">
      <c r="A593" s="2" t="s">
        <v>484</v>
      </c>
      <c r="B593" s="2" t="s">
        <v>433</v>
      </c>
      <c r="C593" s="2" t="s">
        <v>596</v>
      </c>
      <c r="D593" s="2" t="s">
        <v>475</v>
      </c>
      <c r="E593" s="2" t="s">
        <v>442</v>
      </c>
      <c r="F593" s="34">
        <v>617521607</v>
      </c>
      <c r="G593" s="2" t="s">
        <v>447</v>
      </c>
      <c r="H593" s="2">
        <v>1917</v>
      </c>
      <c r="I593" s="35">
        <v>81.73</v>
      </c>
      <c r="J593" s="35">
        <v>56.67</v>
      </c>
    </row>
    <row r="594" spans="1:10" ht="14.25" customHeight="1">
      <c r="A594" s="2" t="s">
        <v>458</v>
      </c>
      <c r="B594" s="2" t="s">
        <v>439</v>
      </c>
      <c r="C594" s="2" t="s">
        <v>509</v>
      </c>
      <c r="D594" s="2" t="s">
        <v>456</v>
      </c>
      <c r="E594" s="2" t="s">
        <v>442</v>
      </c>
      <c r="F594" s="34">
        <v>617944324</v>
      </c>
      <c r="G594" s="2" t="s">
        <v>447</v>
      </c>
      <c r="H594" s="2">
        <v>7284</v>
      </c>
      <c r="I594" s="35">
        <v>109.28</v>
      </c>
      <c r="J594" s="35">
        <v>35.840000000000003</v>
      </c>
    </row>
    <row r="595" spans="1:10" ht="14.25" customHeight="1">
      <c r="A595" s="2" t="s">
        <v>482</v>
      </c>
      <c r="B595" s="2" t="s">
        <v>462</v>
      </c>
      <c r="C595" s="2" t="s">
        <v>626</v>
      </c>
      <c r="D595" s="2" t="s">
        <v>456</v>
      </c>
      <c r="E595" s="2" t="s">
        <v>442</v>
      </c>
      <c r="F595" s="34">
        <v>620692622</v>
      </c>
      <c r="G595" s="2" t="s">
        <v>460</v>
      </c>
      <c r="H595" s="2">
        <v>7549</v>
      </c>
      <c r="I595" s="35">
        <v>109.28</v>
      </c>
      <c r="J595" s="35">
        <v>35.840000000000003</v>
      </c>
    </row>
    <row r="596" spans="1:10" ht="14.25" customHeight="1">
      <c r="A596" s="2" t="s">
        <v>472</v>
      </c>
      <c r="B596" s="2" t="s">
        <v>433</v>
      </c>
      <c r="C596" s="2" t="s">
        <v>516</v>
      </c>
      <c r="D596" s="2" t="s">
        <v>441</v>
      </c>
      <c r="E596" s="2" t="s">
        <v>442</v>
      </c>
      <c r="F596" s="34">
        <v>620849692</v>
      </c>
      <c r="G596" s="2" t="s">
        <v>437</v>
      </c>
      <c r="H596" s="2">
        <v>1935</v>
      </c>
      <c r="I596" s="35">
        <v>9.33</v>
      </c>
      <c r="J596" s="35">
        <v>6.92</v>
      </c>
    </row>
    <row r="597" spans="1:10" ht="14.25" customHeight="1">
      <c r="A597" s="2" t="s">
        <v>432</v>
      </c>
      <c r="B597" s="2" t="s">
        <v>433</v>
      </c>
      <c r="C597" s="2" t="s">
        <v>571</v>
      </c>
      <c r="D597" s="2" t="s">
        <v>494</v>
      </c>
      <c r="E597" s="2" t="s">
        <v>442</v>
      </c>
      <c r="F597" s="34">
        <v>622071492</v>
      </c>
      <c r="G597" s="2" t="s">
        <v>437</v>
      </c>
      <c r="H597" s="2">
        <v>1715</v>
      </c>
      <c r="I597" s="35">
        <v>47.45</v>
      </c>
      <c r="J597" s="35">
        <v>31.79</v>
      </c>
    </row>
    <row r="598" spans="1:10" ht="14.25" customHeight="1">
      <c r="A598" s="2" t="s">
        <v>465</v>
      </c>
      <c r="B598" s="2" t="s">
        <v>433</v>
      </c>
      <c r="C598" s="2" t="s">
        <v>501</v>
      </c>
      <c r="D598" s="2" t="s">
        <v>475</v>
      </c>
      <c r="E598" s="2" t="s">
        <v>436</v>
      </c>
      <c r="F598" s="34">
        <v>622926795</v>
      </c>
      <c r="G598" s="2" t="s">
        <v>437</v>
      </c>
      <c r="H598" s="2">
        <v>7002</v>
      </c>
      <c r="I598" s="35">
        <v>81.73</v>
      </c>
      <c r="J598" s="35">
        <v>56.67</v>
      </c>
    </row>
    <row r="599" spans="1:10" ht="14.25" customHeight="1">
      <c r="A599" s="2" t="s">
        <v>451</v>
      </c>
      <c r="B599" s="2" t="s">
        <v>462</v>
      </c>
      <c r="C599" s="2" t="s">
        <v>569</v>
      </c>
      <c r="D599" s="2" t="s">
        <v>441</v>
      </c>
      <c r="E599" s="2" t="s">
        <v>442</v>
      </c>
      <c r="F599" s="34">
        <v>623535764</v>
      </c>
      <c r="G599" s="2" t="s">
        <v>443</v>
      </c>
      <c r="H599" s="2">
        <v>4180</v>
      </c>
      <c r="I599" s="35">
        <v>9.33</v>
      </c>
      <c r="J599" s="35">
        <v>6.92</v>
      </c>
    </row>
    <row r="600" spans="1:10" ht="14.25" customHeight="1">
      <c r="A600" s="2" t="s">
        <v>448</v>
      </c>
      <c r="B600" s="2" t="s">
        <v>433</v>
      </c>
      <c r="C600" s="2" t="s">
        <v>533</v>
      </c>
      <c r="D600" s="2" t="s">
        <v>480</v>
      </c>
      <c r="E600" s="2" t="s">
        <v>442</v>
      </c>
      <c r="F600" s="34">
        <v>623837459</v>
      </c>
      <c r="G600" s="2" t="s">
        <v>460</v>
      </c>
      <c r="H600" s="2">
        <v>1755</v>
      </c>
      <c r="I600" s="35">
        <v>651.21</v>
      </c>
      <c r="J600" s="35">
        <v>524.96</v>
      </c>
    </row>
    <row r="601" spans="1:10" ht="14.25" customHeight="1">
      <c r="A601" s="2" t="s">
        <v>472</v>
      </c>
      <c r="B601" s="2" t="s">
        <v>439</v>
      </c>
      <c r="C601" s="2" t="s">
        <v>579</v>
      </c>
      <c r="D601" s="2" t="s">
        <v>450</v>
      </c>
      <c r="E601" s="2" t="s">
        <v>442</v>
      </c>
      <c r="F601" s="34">
        <v>625772941</v>
      </c>
      <c r="G601" s="2" t="s">
        <v>443</v>
      </c>
      <c r="H601" s="2">
        <v>5470</v>
      </c>
      <c r="I601" s="35">
        <v>205.7</v>
      </c>
      <c r="J601" s="35">
        <v>117.11</v>
      </c>
    </row>
    <row r="602" spans="1:10" ht="14.25" customHeight="1">
      <c r="A602" s="2" t="s">
        <v>458</v>
      </c>
      <c r="B602" s="2" t="s">
        <v>433</v>
      </c>
      <c r="C602" s="2" t="s">
        <v>501</v>
      </c>
      <c r="D602" s="2" t="s">
        <v>450</v>
      </c>
      <c r="E602" s="2" t="s">
        <v>442</v>
      </c>
      <c r="F602" s="34">
        <v>627267253</v>
      </c>
      <c r="G602" s="2" t="s">
        <v>443</v>
      </c>
      <c r="H602" s="2">
        <v>55</v>
      </c>
      <c r="I602" s="35">
        <v>205.7</v>
      </c>
      <c r="J602" s="35">
        <v>117.11</v>
      </c>
    </row>
    <row r="603" spans="1:10" ht="14.25" customHeight="1">
      <c r="A603" s="2" t="s">
        <v>451</v>
      </c>
      <c r="B603" s="2" t="s">
        <v>433</v>
      </c>
      <c r="C603" s="2" t="s">
        <v>637</v>
      </c>
      <c r="D603" s="2" t="s">
        <v>456</v>
      </c>
      <c r="E603" s="2" t="s">
        <v>436</v>
      </c>
      <c r="F603" s="34">
        <v>629913413</v>
      </c>
      <c r="G603" s="2" t="s">
        <v>460</v>
      </c>
      <c r="H603" s="2">
        <v>7760</v>
      </c>
      <c r="I603" s="35">
        <v>109.28</v>
      </c>
      <c r="J603" s="35">
        <v>35.840000000000003</v>
      </c>
    </row>
    <row r="604" spans="1:10" ht="14.25" customHeight="1">
      <c r="A604" s="2" t="s">
        <v>472</v>
      </c>
      <c r="B604" s="2" t="s">
        <v>433</v>
      </c>
      <c r="C604" s="2" t="s">
        <v>550</v>
      </c>
      <c r="D604" s="2" t="s">
        <v>454</v>
      </c>
      <c r="E604" s="2" t="s">
        <v>442</v>
      </c>
      <c r="F604" s="34">
        <v>632386195</v>
      </c>
      <c r="G604" s="2" t="s">
        <v>443</v>
      </c>
      <c r="H604" s="2">
        <v>1474</v>
      </c>
      <c r="I604" s="35">
        <v>152.58000000000001</v>
      </c>
      <c r="J604" s="35">
        <v>97.44</v>
      </c>
    </row>
    <row r="605" spans="1:10" ht="14.25" customHeight="1">
      <c r="A605" s="2" t="s">
        <v>465</v>
      </c>
      <c r="B605" s="2" t="s">
        <v>452</v>
      </c>
      <c r="C605" s="2" t="s">
        <v>495</v>
      </c>
      <c r="D605" s="2" t="s">
        <v>454</v>
      </c>
      <c r="E605" s="2" t="s">
        <v>442</v>
      </c>
      <c r="F605" s="34">
        <v>632866847</v>
      </c>
      <c r="G605" s="2" t="s">
        <v>443</v>
      </c>
      <c r="H605" s="2">
        <v>4236</v>
      </c>
      <c r="I605" s="35">
        <v>152.58000000000001</v>
      </c>
      <c r="J605" s="35">
        <v>97.44</v>
      </c>
    </row>
    <row r="606" spans="1:10" ht="14.25" customHeight="1">
      <c r="A606" s="2" t="s">
        <v>432</v>
      </c>
      <c r="B606" s="2" t="s">
        <v>433</v>
      </c>
      <c r="C606" s="2" t="s">
        <v>571</v>
      </c>
      <c r="D606" s="2" t="s">
        <v>469</v>
      </c>
      <c r="E606" s="2" t="s">
        <v>442</v>
      </c>
      <c r="F606" s="34">
        <v>635036218</v>
      </c>
      <c r="G606" s="2" t="s">
        <v>460</v>
      </c>
      <c r="H606" s="2">
        <v>2271</v>
      </c>
      <c r="I606" s="35">
        <v>421.89</v>
      </c>
      <c r="J606" s="35">
        <v>364.69</v>
      </c>
    </row>
    <row r="607" spans="1:10" ht="14.25" customHeight="1">
      <c r="A607" s="2" t="s">
        <v>482</v>
      </c>
      <c r="B607" s="2" t="s">
        <v>462</v>
      </c>
      <c r="C607" s="2" t="s">
        <v>534</v>
      </c>
      <c r="D607" s="2" t="s">
        <v>456</v>
      </c>
      <c r="E607" s="2" t="s">
        <v>436</v>
      </c>
      <c r="F607" s="34">
        <v>635496270</v>
      </c>
      <c r="G607" s="2" t="s">
        <v>443</v>
      </c>
      <c r="H607" s="2">
        <v>417</v>
      </c>
      <c r="I607" s="35">
        <v>109.28</v>
      </c>
      <c r="J607" s="35">
        <v>35.840000000000003</v>
      </c>
    </row>
    <row r="608" spans="1:10" ht="14.25" customHeight="1">
      <c r="A608" s="2" t="s">
        <v>438</v>
      </c>
      <c r="B608" s="2" t="s">
        <v>433</v>
      </c>
      <c r="C608" s="2" t="s">
        <v>571</v>
      </c>
      <c r="D608" s="2" t="s">
        <v>469</v>
      </c>
      <c r="E608" s="2" t="s">
        <v>442</v>
      </c>
      <c r="F608" s="34">
        <v>636558425</v>
      </c>
      <c r="G608" s="2" t="s">
        <v>443</v>
      </c>
      <c r="H608" s="2">
        <v>1982</v>
      </c>
      <c r="I608" s="35">
        <v>421.89</v>
      </c>
      <c r="J608" s="35">
        <v>364.69</v>
      </c>
    </row>
    <row r="609" spans="1:10" ht="14.25" customHeight="1">
      <c r="A609" s="2" t="s">
        <v>448</v>
      </c>
      <c r="B609" s="2" t="s">
        <v>433</v>
      </c>
      <c r="C609" s="2" t="s">
        <v>537</v>
      </c>
      <c r="D609" s="2" t="s">
        <v>441</v>
      </c>
      <c r="E609" s="2" t="s">
        <v>436</v>
      </c>
      <c r="F609" s="34">
        <v>637397849</v>
      </c>
      <c r="G609" s="2" t="s">
        <v>443</v>
      </c>
      <c r="H609" s="2">
        <v>1276</v>
      </c>
      <c r="I609" s="35">
        <v>9.33</v>
      </c>
      <c r="J609" s="35">
        <v>6.92</v>
      </c>
    </row>
    <row r="610" spans="1:10" ht="14.25" customHeight="1">
      <c r="A610" s="2" t="s">
        <v>458</v>
      </c>
      <c r="B610" s="2" t="s">
        <v>452</v>
      </c>
      <c r="C610" s="2" t="s">
        <v>621</v>
      </c>
      <c r="D610" s="2" t="s">
        <v>446</v>
      </c>
      <c r="E610" s="2" t="s">
        <v>442</v>
      </c>
      <c r="F610" s="34">
        <v>639475810</v>
      </c>
      <c r="G610" s="2" t="s">
        <v>443</v>
      </c>
      <c r="H610" s="2">
        <v>3031</v>
      </c>
      <c r="I610" s="35">
        <v>437.2</v>
      </c>
      <c r="J610" s="35">
        <v>263.33</v>
      </c>
    </row>
    <row r="611" spans="1:10" ht="14.25" customHeight="1">
      <c r="A611" s="2" t="s">
        <v>448</v>
      </c>
      <c r="B611" s="2" t="s">
        <v>462</v>
      </c>
      <c r="C611" s="2" t="s">
        <v>558</v>
      </c>
      <c r="D611" s="2" t="s">
        <v>464</v>
      </c>
      <c r="E611" s="2" t="s">
        <v>436</v>
      </c>
      <c r="F611" s="34">
        <v>641120326</v>
      </c>
      <c r="G611" s="2" t="s">
        <v>460</v>
      </c>
      <c r="H611" s="2">
        <v>1476</v>
      </c>
      <c r="I611" s="35">
        <v>154.06</v>
      </c>
      <c r="J611" s="35">
        <v>90.93</v>
      </c>
    </row>
    <row r="612" spans="1:10" ht="14.25" customHeight="1">
      <c r="A612" s="2" t="s">
        <v>444</v>
      </c>
      <c r="B612" s="2" t="s">
        <v>452</v>
      </c>
      <c r="C612" s="2" t="s">
        <v>539</v>
      </c>
      <c r="D612" s="2" t="s">
        <v>454</v>
      </c>
      <c r="E612" s="2" t="s">
        <v>442</v>
      </c>
      <c r="F612" s="34">
        <v>869887864</v>
      </c>
      <c r="G612" s="2" t="s">
        <v>460</v>
      </c>
      <c r="H612" s="2">
        <v>8501</v>
      </c>
      <c r="I612" s="35">
        <v>152.58000000000001</v>
      </c>
      <c r="J612" s="35">
        <v>97.44</v>
      </c>
    </row>
    <row r="613" spans="1:10" ht="14.25" customHeight="1">
      <c r="A613" s="2" t="s">
        <v>432</v>
      </c>
      <c r="B613" s="2" t="s">
        <v>439</v>
      </c>
      <c r="C613" s="2" t="s">
        <v>617</v>
      </c>
      <c r="D613" s="2" t="s">
        <v>456</v>
      </c>
      <c r="E613" s="2" t="s">
        <v>436</v>
      </c>
      <c r="F613" s="34">
        <v>643387544</v>
      </c>
      <c r="G613" s="2" t="s">
        <v>460</v>
      </c>
      <c r="H613" s="2">
        <v>3270</v>
      </c>
      <c r="I613" s="35">
        <v>109.28</v>
      </c>
      <c r="J613" s="35">
        <v>35.840000000000003</v>
      </c>
    </row>
    <row r="614" spans="1:10" ht="14.25" customHeight="1">
      <c r="A614" s="2" t="s">
        <v>448</v>
      </c>
      <c r="B614" s="2" t="s">
        <v>462</v>
      </c>
      <c r="C614" s="2" t="s">
        <v>624</v>
      </c>
      <c r="D614" s="2" t="s">
        <v>450</v>
      </c>
      <c r="E614" s="2" t="s">
        <v>436</v>
      </c>
      <c r="F614" s="34">
        <v>644714915</v>
      </c>
      <c r="G614" s="2" t="s">
        <v>447</v>
      </c>
      <c r="H614" s="2">
        <v>2882</v>
      </c>
      <c r="I614" s="35">
        <v>205.7</v>
      </c>
      <c r="J614" s="35">
        <v>117.11</v>
      </c>
    </row>
    <row r="615" spans="1:10" ht="14.25" customHeight="1">
      <c r="A615" s="2" t="s">
        <v>482</v>
      </c>
      <c r="B615" s="2" t="s">
        <v>462</v>
      </c>
      <c r="C615" s="2" t="s">
        <v>611</v>
      </c>
      <c r="D615" s="2" t="s">
        <v>469</v>
      </c>
      <c r="E615" s="2" t="s">
        <v>442</v>
      </c>
      <c r="F615" s="34">
        <v>644858682</v>
      </c>
      <c r="G615" s="2" t="s">
        <v>443</v>
      </c>
      <c r="H615" s="2">
        <v>1414</v>
      </c>
      <c r="I615" s="35">
        <v>421.89</v>
      </c>
      <c r="J615" s="35">
        <v>364.69</v>
      </c>
    </row>
    <row r="616" spans="1:10" ht="14.25" customHeight="1">
      <c r="A616" s="2" t="s">
        <v>472</v>
      </c>
      <c r="B616" s="2" t="s">
        <v>467</v>
      </c>
      <c r="C616" s="2" t="s">
        <v>600</v>
      </c>
      <c r="D616" s="2" t="s">
        <v>446</v>
      </c>
      <c r="E616" s="2" t="s">
        <v>436</v>
      </c>
      <c r="F616" s="34">
        <v>645224750</v>
      </c>
      <c r="G616" s="2" t="s">
        <v>460</v>
      </c>
      <c r="H616" s="2">
        <v>4153</v>
      </c>
      <c r="I616" s="35">
        <v>437.2</v>
      </c>
      <c r="J616" s="35">
        <v>263.33</v>
      </c>
    </row>
    <row r="617" spans="1:10" ht="14.25" customHeight="1">
      <c r="A617" s="2" t="s">
        <v>484</v>
      </c>
      <c r="B617" s="2" t="s">
        <v>433</v>
      </c>
      <c r="C617" s="2" t="s">
        <v>512</v>
      </c>
      <c r="D617" s="2" t="s">
        <v>441</v>
      </c>
      <c r="E617" s="2" t="s">
        <v>442</v>
      </c>
      <c r="F617" s="34">
        <v>646917331</v>
      </c>
      <c r="G617" s="2" t="s">
        <v>460</v>
      </c>
      <c r="H617" s="2">
        <v>2888</v>
      </c>
      <c r="I617" s="35">
        <v>9.33</v>
      </c>
      <c r="J617" s="35">
        <v>6.92</v>
      </c>
    </row>
    <row r="618" spans="1:10" ht="14.25" customHeight="1">
      <c r="A618" s="2" t="s">
        <v>444</v>
      </c>
      <c r="B618" s="2" t="s">
        <v>452</v>
      </c>
      <c r="C618" s="2" t="s">
        <v>556</v>
      </c>
      <c r="D618" s="2" t="s">
        <v>480</v>
      </c>
      <c r="E618" s="2" t="s">
        <v>436</v>
      </c>
      <c r="F618" s="34">
        <v>957664334</v>
      </c>
      <c r="G618" s="2" t="s">
        <v>437</v>
      </c>
      <c r="H618" s="2">
        <v>1437</v>
      </c>
      <c r="I618" s="35">
        <v>651.21</v>
      </c>
      <c r="J618" s="35">
        <v>524.96</v>
      </c>
    </row>
    <row r="619" spans="1:10" ht="14.25" customHeight="1">
      <c r="A619" s="2" t="s">
        <v>438</v>
      </c>
      <c r="B619" s="2" t="s">
        <v>452</v>
      </c>
      <c r="C619" s="2" t="s">
        <v>565</v>
      </c>
      <c r="D619" s="2" t="s">
        <v>464</v>
      </c>
      <c r="E619" s="2" t="s">
        <v>436</v>
      </c>
      <c r="F619" s="34">
        <v>647252929</v>
      </c>
      <c r="G619" s="2" t="s">
        <v>443</v>
      </c>
      <c r="H619" s="2">
        <v>2058</v>
      </c>
      <c r="I619" s="35">
        <v>154.06</v>
      </c>
      <c r="J619" s="35">
        <v>90.93</v>
      </c>
    </row>
    <row r="620" spans="1:10" ht="14.25" customHeight="1">
      <c r="A620" s="2" t="s">
        <v>438</v>
      </c>
      <c r="B620" s="2" t="s">
        <v>439</v>
      </c>
      <c r="C620" s="2" t="s">
        <v>548</v>
      </c>
      <c r="D620" s="2" t="s">
        <v>480</v>
      </c>
      <c r="E620" s="2" t="s">
        <v>442</v>
      </c>
      <c r="F620" s="34">
        <v>648194491</v>
      </c>
      <c r="G620" s="2" t="s">
        <v>447</v>
      </c>
      <c r="H620" s="2">
        <v>7898</v>
      </c>
      <c r="I620" s="35">
        <v>651.21</v>
      </c>
      <c r="J620" s="35">
        <v>524.96</v>
      </c>
    </row>
    <row r="621" spans="1:10" ht="14.25" customHeight="1">
      <c r="A621" s="2" t="s">
        <v>458</v>
      </c>
      <c r="B621" s="2" t="s">
        <v>433</v>
      </c>
      <c r="C621" s="2" t="s">
        <v>513</v>
      </c>
      <c r="D621" s="2" t="s">
        <v>475</v>
      </c>
      <c r="E621" s="2" t="s">
        <v>442</v>
      </c>
      <c r="F621" s="34">
        <v>648268735</v>
      </c>
      <c r="G621" s="2" t="s">
        <v>460</v>
      </c>
      <c r="H621" s="2">
        <v>9989</v>
      </c>
      <c r="I621" s="35">
        <v>81.73</v>
      </c>
      <c r="J621" s="35">
        <v>56.67</v>
      </c>
    </row>
    <row r="622" spans="1:10" ht="14.25" customHeight="1">
      <c r="A622" s="2" t="s">
        <v>444</v>
      </c>
      <c r="B622" s="2" t="s">
        <v>467</v>
      </c>
      <c r="C622" s="2" t="s">
        <v>583</v>
      </c>
      <c r="D622" s="2" t="s">
        <v>456</v>
      </c>
      <c r="E622" s="2" t="s">
        <v>442</v>
      </c>
      <c r="F622" s="34">
        <v>209237468</v>
      </c>
      <c r="G622" s="2" t="s">
        <v>460</v>
      </c>
      <c r="H622" s="2">
        <v>8680</v>
      </c>
      <c r="I622" s="35">
        <v>109.28</v>
      </c>
      <c r="J622" s="35">
        <v>35.840000000000003</v>
      </c>
    </row>
    <row r="623" spans="1:10" ht="14.25" customHeight="1">
      <c r="A623" s="2" t="s">
        <v>432</v>
      </c>
      <c r="B623" s="2" t="s">
        <v>462</v>
      </c>
      <c r="C623" s="2" t="s">
        <v>545</v>
      </c>
      <c r="D623" s="2" t="s">
        <v>494</v>
      </c>
      <c r="E623" s="2" t="s">
        <v>436</v>
      </c>
      <c r="F623" s="34">
        <v>648711192</v>
      </c>
      <c r="G623" s="2" t="s">
        <v>460</v>
      </c>
      <c r="H623" s="2">
        <v>4583</v>
      </c>
      <c r="I623" s="35">
        <v>47.45</v>
      </c>
      <c r="J623" s="35">
        <v>31.79</v>
      </c>
    </row>
    <row r="624" spans="1:10" ht="14.25" customHeight="1">
      <c r="A624" s="2" t="s">
        <v>432</v>
      </c>
      <c r="B624" s="2" t="s">
        <v>462</v>
      </c>
      <c r="C624" s="2" t="s">
        <v>534</v>
      </c>
      <c r="D624" s="2" t="s">
        <v>435</v>
      </c>
      <c r="E624" s="2" t="s">
        <v>442</v>
      </c>
      <c r="F624" s="34">
        <v>652418220</v>
      </c>
      <c r="G624" s="2" t="s">
        <v>443</v>
      </c>
      <c r="H624" s="2">
        <v>5351</v>
      </c>
      <c r="I624" s="35">
        <v>255.28</v>
      </c>
      <c r="J624" s="35">
        <v>159.41999999999999</v>
      </c>
    </row>
    <row r="625" spans="1:10" ht="14.25" customHeight="1">
      <c r="A625" s="2" t="s">
        <v>438</v>
      </c>
      <c r="B625" s="2" t="s">
        <v>439</v>
      </c>
      <c r="C625" s="2" t="s">
        <v>572</v>
      </c>
      <c r="D625" s="2" t="s">
        <v>446</v>
      </c>
      <c r="E625" s="2" t="s">
        <v>442</v>
      </c>
      <c r="F625" s="34">
        <v>652961957</v>
      </c>
      <c r="G625" s="2" t="s">
        <v>437</v>
      </c>
      <c r="H625" s="2">
        <v>8116</v>
      </c>
      <c r="I625" s="35">
        <v>437.2</v>
      </c>
      <c r="J625" s="35">
        <v>263.33</v>
      </c>
    </row>
    <row r="626" spans="1:10" ht="14.25" customHeight="1">
      <c r="A626" s="2" t="s">
        <v>465</v>
      </c>
      <c r="B626" s="2" t="s">
        <v>433</v>
      </c>
      <c r="C626" s="2" t="s">
        <v>471</v>
      </c>
      <c r="D626" s="2" t="s">
        <v>441</v>
      </c>
      <c r="E626" s="2" t="s">
        <v>436</v>
      </c>
      <c r="F626" s="34">
        <v>654997861</v>
      </c>
      <c r="G626" s="2" t="s">
        <v>447</v>
      </c>
      <c r="H626" s="2">
        <v>7102</v>
      </c>
      <c r="I626" s="35">
        <v>9.33</v>
      </c>
      <c r="J626" s="35">
        <v>6.92</v>
      </c>
    </row>
    <row r="627" spans="1:10" ht="14.25" customHeight="1">
      <c r="A627" s="2" t="s">
        <v>444</v>
      </c>
      <c r="B627" s="2" t="s">
        <v>467</v>
      </c>
      <c r="C627" s="2" t="s">
        <v>468</v>
      </c>
      <c r="D627" s="2" t="s">
        <v>477</v>
      </c>
      <c r="E627" s="2" t="s">
        <v>436</v>
      </c>
      <c r="F627" s="34">
        <v>264956605</v>
      </c>
      <c r="G627" s="2" t="s">
        <v>443</v>
      </c>
      <c r="H627" s="2">
        <v>5616</v>
      </c>
      <c r="I627" s="35">
        <v>668.27</v>
      </c>
      <c r="J627" s="35">
        <v>502.54</v>
      </c>
    </row>
    <row r="628" spans="1:10" ht="14.25" customHeight="1">
      <c r="A628" s="2" t="s">
        <v>451</v>
      </c>
      <c r="B628" s="2" t="s">
        <v>462</v>
      </c>
      <c r="C628" s="2" t="s">
        <v>549</v>
      </c>
      <c r="D628" s="2" t="s">
        <v>469</v>
      </c>
      <c r="E628" s="2" t="s">
        <v>436</v>
      </c>
      <c r="F628" s="34">
        <v>659474360</v>
      </c>
      <c r="G628" s="2" t="s">
        <v>437</v>
      </c>
      <c r="H628" s="2">
        <v>3013</v>
      </c>
      <c r="I628" s="35">
        <v>421.89</v>
      </c>
      <c r="J628" s="35">
        <v>364.69</v>
      </c>
    </row>
    <row r="629" spans="1:10" ht="14.25" customHeight="1">
      <c r="A629" s="2" t="s">
        <v>448</v>
      </c>
      <c r="B629" s="2" t="s">
        <v>433</v>
      </c>
      <c r="C629" s="2" t="s">
        <v>491</v>
      </c>
      <c r="D629" s="2" t="s">
        <v>475</v>
      </c>
      <c r="E629" s="2" t="s">
        <v>442</v>
      </c>
      <c r="F629" s="34">
        <v>662386167</v>
      </c>
      <c r="G629" s="2" t="s">
        <v>460</v>
      </c>
      <c r="H629" s="2">
        <v>836</v>
      </c>
      <c r="I629" s="35">
        <v>81.73</v>
      </c>
      <c r="J629" s="35">
        <v>56.67</v>
      </c>
    </row>
    <row r="630" spans="1:10" ht="14.25" customHeight="1">
      <c r="A630" s="2" t="s">
        <v>432</v>
      </c>
      <c r="B630" s="2" t="s">
        <v>433</v>
      </c>
      <c r="C630" s="2" t="s">
        <v>471</v>
      </c>
      <c r="D630" s="2" t="s">
        <v>494</v>
      </c>
      <c r="E630" s="2" t="s">
        <v>442</v>
      </c>
      <c r="F630" s="34">
        <v>663221728</v>
      </c>
      <c r="G630" s="2" t="s">
        <v>460</v>
      </c>
      <c r="H630" s="2">
        <v>4569</v>
      </c>
      <c r="I630" s="35">
        <v>47.45</v>
      </c>
      <c r="J630" s="35">
        <v>31.79</v>
      </c>
    </row>
    <row r="631" spans="1:10" ht="14.25" customHeight="1">
      <c r="A631" s="2" t="s">
        <v>438</v>
      </c>
      <c r="B631" s="2" t="s">
        <v>433</v>
      </c>
      <c r="C631" s="2" t="s">
        <v>584</v>
      </c>
      <c r="D631" s="2" t="s">
        <v>480</v>
      </c>
      <c r="E631" s="2" t="s">
        <v>436</v>
      </c>
      <c r="F631" s="34">
        <v>663228595</v>
      </c>
      <c r="G631" s="2" t="s">
        <v>437</v>
      </c>
      <c r="H631" s="2">
        <v>1030</v>
      </c>
      <c r="I631" s="35">
        <v>651.21</v>
      </c>
      <c r="J631" s="35">
        <v>524.96</v>
      </c>
    </row>
    <row r="632" spans="1:10" ht="14.25" customHeight="1">
      <c r="A632" s="2" t="s">
        <v>451</v>
      </c>
      <c r="B632" s="2" t="s">
        <v>433</v>
      </c>
      <c r="C632" s="2" t="s">
        <v>493</v>
      </c>
      <c r="D632" s="2" t="s">
        <v>450</v>
      </c>
      <c r="E632" s="2" t="s">
        <v>442</v>
      </c>
      <c r="F632" s="34">
        <v>668508040</v>
      </c>
      <c r="G632" s="2" t="s">
        <v>443</v>
      </c>
      <c r="H632" s="2">
        <v>2739</v>
      </c>
      <c r="I632" s="35">
        <v>205.7</v>
      </c>
      <c r="J632" s="35">
        <v>117.11</v>
      </c>
    </row>
    <row r="633" spans="1:10" ht="14.25" customHeight="1">
      <c r="A633" s="2" t="s">
        <v>472</v>
      </c>
      <c r="B633" s="2" t="s">
        <v>433</v>
      </c>
      <c r="C633" s="2" t="s">
        <v>571</v>
      </c>
      <c r="D633" s="2" t="s">
        <v>454</v>
      </c>
      <c r="E633" s="2" t="s">
        <v>442</v>
      </c>
      <c r="F633" s="34">
        <v>670916020</v>
      </c>
      <c r="G633" s="2" t="s">
        <v>437</v>
      </c>
      <c r="H633" s="2">
        <v>8015</v>
      </c>
      <c r="I633" s="35">
        <v>152.58000000000001</v>
      </c>
      <c r="J633" s="35">
        <v>97.44</v>
      </c>
    </row>
    <row r="634" spans="1:10" ht="14.25" customHeight="1">
      <c r="A634" s="2" t="s">
        <v>451</v>
      </c>
      <c r="B634" s="2" t="s">
        <v>433</v>
      </c>
      <c r="C634" s="2" t="s">
        <v>488</v>
      </c>
      <c r="D634" s="2" t="s">
        <v>454</v>
      </c>
      <c r="E634" s="2" t="s">
        <v>442</v>
      </c>
      <c r="F634" s="34">
        <v>671235311</v>
      </c>
      <c r="G634" s="2" t="s">
        <v>447</v>
      </c>
      <c r="H634" s="2">
        <v>3695</v>
      </c>
      <c r="I634" s="35">
        <v>152.58000000000001</v>
      </c>
      <c r="J634" s="35">
        <v>97.44</v>
      </c>
    </row>
    <row r="635" spans="1:10" ht="14.25" customHeight="1">
      <c r="A635" s="2" t="s">
        <v>451</v>
      </c>
      <c r="B635" s="2" t="s">
        <v>467</v>
      </c>
      <c r="C635" s="2" t="s">
        <v>633</v>
      </c>
      <c r="D635" s="2" t="s">
        <v>469</v>
      </c>
      <c r="E635" s="2" t="s">
        <v>436</v>
      </c>
      <c r="F635" s="34">
        <v>672222793</v>
      </c>
      <c r="G635" s="2" t="s">
        <v>443</v>
      </c>
      <c r="H635" s="2">
        <v>2934</v>
      </c>
      <c r="I635" s="35">
        <v>421.89</v>
      </c>
      <c r="J635" s="35">
        <v>364.69</v>
      </c>
    </row>
    <row r="636" spans="1:10" ht="14.25" customHeight="1">
      <c r="A636" s="2" t="s">
        <v>444</v>
      </c>
      <c r="B636" s="2" t="s">
        <v>467</v>
      </c>
      <c r="C636" s="2" t="s">
        <v>481</v>
      </c>
      <c r="D636" s="2" t="s">
        <v>441</v>
      </c>
      <c r="E636" s="2" t="s">
        <v>436</v>
      </c>
      <c r="F636" s="34">
        <v>292874753</v>
      </c>
      <c r="G636" s="2" t="s">
        <v>437</v>
      </c>
      <c r="H636" s="2">
        <v>9807</v>
      </c>
      <c r="I636" s="35">
        <v>9.33</v>
      </c>
      <c r="J636" s="35">
        <v>6.92</v>
      </c>
    </row>
    <row r="637" spans="1:10" ht="14.25" customHeight="1">
      <c r="A637" s="2" t="s">
        <v>482</v>
      </c>
      <c r="B637" s="2" t="s">
        <v>452</v>
      </c>
      <c r="C637" s="2" t="s">
        <v>603</v>
      </c>
      <c r="D637" s="2" t="s">
        <v>477</v>
      </c>
      <c r="E637" s="2" t="s">
        <v>436</v>
      </c>
      <c r="F637" s="34">
        <v>673044621</v>
      </c>
      <c r="G637" s="2" t="s">
        <v>447</v>
      </c>
      <c r="H637" s="2">
        <v>8896</v>
      </c>
      <c r="I637" s="35">
        <v>668.27</v>
      </c>
      <c r="J637" s="35">
        <v>502.54</v>
      </c>
    </row>
    <row r="638" spans="1:10" ht="14.25" customHeight="1">
      <c r="A638" s="2" t="s">
        <v>444</v>
      </c>
      <c r="B638" s="2" t="s">
        <v>467</v>
      </c>
      <c r="C638" s="2" t="s">
        <v>599</v>
      </c>
      <c r="D638" s="2" t="s">
        <v>480</v>
      </c>
      <c r="E638" s="2" t="s">
        <v>442</v>
      </c>
      <c r="F638" s="34">
        <v>310959708</v>
      </c>
      <c r="G638" s="2" t="s">
        <v>460</v>
      </c>
      <c r="H638" s="2">
        <v>8637</v>
      </c>
      <c r="I638" s="35">
        <v>651.21</v>
      </c>
      <c r="J638" s="35">
        <v>524.96</v>
      </c>
    </row>
    <row r="639" spans="1:10" ht="14.25" customHeight="1">
      <c r="A639" s="2" t="s">
        <v>465</v>
      </c>
      <c r="B639" s="2" t="s">
        <v>462</v>
      </c>
      <c r="C639" s="2" t="s">
        <v>557</v>
      </c>
      <c r="D639" s="2" t="s">
        <v>477</v>
      </c>
      <c r="E639" s="2" t="s">
        <v>442</v>
      </c>
      <c r="F639" s="34">
        <v>673987042</v>
      </c>
      <c r="G639" s="2" t="s">
        <v>447</v>
      </c>
      <c r="H639" s="2">
        <v>3506</v>
      </c>
      <c r="I639" s="35">
        <v>668.27</v>
      </c>
      <c r="J639" s="35">
        <v>502.54</v>
      </c>
    </row>
    <row r="640" spans="1:10" ht="14.25" customHeight="1">
      <c r="A640" s="2" t="s">
        <v>451</v>
      </c>
      <c r="B640" s="2" t="s">
        <v>433</v>
      </c>
      <c r="C640" s="2" t="s">
        <v>518</v>
      </c>
      <c r="D640" s="2" t="s">
        <v>454</v>
      </c>
      <c r="E640" s="2" t="s">
        <v>436</v>
      </c>
      <c r="F640" s="34">
        <v>674003350</v>
      </c>
      <c r="G640" s="2" t="s">
        <v>447</v>
      </c>
      <c r="H640" s="2">
        <v>9614</v>
      </c>
      <c r="I640" s="35">
        <v>152.58000000000001</v>
      </c>
      <c r="J640" s="35">
        <v>97.44</v>
      </c>
    </row>
    <row r="641" spans="1:10" ht="14.25" customHeight="1">
      <c r="A641" s="2" t="s">
        <v>472</v>
      </c>
      <c r="B641" s="2" t="s">
        <v>433</v>
      </c>
      <c r="C641" s="2" t="s">
        <v>520</v>
      </c>
      <c r="D641" s="2" t="s">
        <v>454</v>
      </c>
      <c r="E641" s="2" t="s">
        <v>442</v>
      </c>
      <c r="F641" s="34">
        <v>674096906</v>
      </c>
      <c r="G641" s="2" t="s">
        <v>460</v>
      </c>
      <c r="H641" s="2">
        <v>7117</v>
      </c>
      <c r="I641" s="35">
        <v>152.58000000000001</v>
      </c>
      <c r="J641" s="35">
        <v>97.44</v>
      </c>
    </row>
    <row r="642" spans="1:10" ht="14.25" customHeight="1">
      <c r="A642" s="2" t="s">
        <v>438</v>
      </c>
      <c r="B642" s="2" t="s">
        <v>467</v>
      </c>
      <c r="C642" s="2" t="s">
        <v>489</v>
      </c>
      <c r="D642" s="2" t="s">
        <v>454</v>
      </c>
      <c r="E642" s="2" t="s">
        <v>442</v>
      </c>
      <c r="F642" s="34">
        <v>674206769</v>
      </c>
      <c r="G642" s="2" t="s">
        <v>437</v>
      </c>
      <c r="H642" s="2">
        <v>869</v>
      </c>
      <c r="I642" s="35">
        <v>152.58000000000001</v>
      </c>
      <c r="J642" s="35">
        <v>97.44</v>
      </c>
    </row>
    <row r="643" spans="1:10" ht="14.25" customHeight="1">
      <c r="A643" s="2" t="s">
        <v>458</v>
      </c>
      <c r="B643" s="2" t="s">
        <v>462</v>
      </c>
      <c r="C643" s="2" t="s">
        <v>478</v>
      </c>
      <c r="D643" s="2" t="s">
        <v>446</v>
      </c>
      <c r="E643" s="2" t="s">
        <v>436</v>
      </c>
      <c r="F643" s="34">
        <v>675713098</v>
      </c>
      <c r="G643" s="2" t="s">
        <v>447</v>
      </c>
      <c r="H643" s="2">
        <v>3269</v>
      </c>
      <c r="I643" s="35">
        <v>437.2</v>
      </c>
      <c r="J643" s="35">
        <v>263.33</v>
      </c>
    </row>
    <row r="644" spans="1:10" ht="14.25" customHeight="1">
      <c r="A644" s="2" t="s">
        <v>472</v>
      </c>
      <c r="B644" s="2" t="s">
        <v>433</v>
      </c>
      <c r="C644" s="2" t="s">
        <v>520</v>
      </c>
      <c r="D644" s="2" t="s">
        <v>494</v>
      </c>
      <c r="E644" s="2" t="s">
        <v>442</v>
      </c>
      <c r="F644" s="34">
        <v>677342164</v>
      </c>
      <c r="G644" s="2" t="s">
        <v>443</v>
      </c>
      <c r="H644" s="2">
        <v>4596</v>
      </c>
      <c r="I644" s="35">
        <v>47.45</v>
      </c>
      <c r="J644" s="35">
        <v>31.79</v>
      </c>
    </row>
    <row r="645" spans="1:10" ht="14.25" customHeight="1">
      <c r="A645" s="2" t="s">
        <v>465</v>
      </c>
      <c r="B645" s="2" t="s">
        <v>433</v>
      </c>
      <c r="C645" s="2" t="s">
        <v>512</v>
      </c>
      <c r="D645" s="2" t="s">
        <v>494</v>
      </c>
      <c r="E645" s="2" t="s">
        <v>442</v>
      </c>
      <c r="F645" s="34">
        <v>677927100</v>
      </c>
      <c r="G645" s="2" t="s">
        <v>447</v>
      </c>
      <c r="H645" s="2">
        <v>8692</v>
      </c>
      <c r="I645" s="35">
        <v>47.45</v>
      </c>
      <c r="J645" s="35">
        <v>31.79</v>
      </c>
    </row>
    <row r="646" spans="1:10" ht="14.25" customHeight="1">
      <c r="A646" s="2" t="s">
        <v>484</v>
      </c>
      <c r="B646" s="2" t="s">
        <v>462</v>
      </c>
      <c r="C646" s="2" t="s">
        <v>592</v>
      </c>
      <c r="D646" s="2" t="s">
        <v>464</v>
      </c>
      <c r="E646" s="2" t="s">
        <v>442</v>
      </c>
      <c r="F646" s="34">
        <v>679107701</v>
      </c>
      <c r="G646" s="2" t="s">
        <v>460</v>
      </c>
      <c r="H646" s="2">
        <v>3894</v>
      </c>
      <c r="I646" s="35">
        <v>154.06</v>
      </c>
      <c r="J646" s="35">
        <v>90.93</v>
      </c>
    </row>
    <row r="647" spans="1:10" ht="14.25" customHeight="1">
      <c r="A647" s="2" t="s">
        <v>432</v>
      </c>
      <c r="B647" s="2" t="s">
        <v>462</v>
      </c>
      <c r="C647" s="2" t="s">
        <v>641</v>
      </c>
      <c r="D647" s="2" t="s">
        <v>454</v>
      </c>
      <c r="E647" s="2" t="s">
        <v>436</v>
      </c>
      <c r="F647" s="34">
        <v>679652726</v>
      </c>
      <c r="G647" s="2" t="s">
        <v>443</v>
      </c>
      <c r="H647" s="2">
        <v>8624</v>
      </c>
      <c r="I647" s="35">
        <v>152.58000000000001</v>
      </c>
      <c r="J647" s="35">
        <v>97.44</v>
      </c>
    </row>
    <row r="648" spans="1:10" ht="14.25" customHeight="1">
      <c r="A648" s="2" t="s">
        <v>465</v>
      </c>
      <c r="B648" s="2" t="s">
        <v>462</v>
      </c>
      <c r="C648" s="2" t="s">
        <v>540</v>
      </c>
      <c r="D648" s="2" t="s">
        <v>475</v>
      </c>
      <c r="E648" s="2" t="s">
        <v>436</v>
      </c>
      <c r="F648" s="34">
        <v>680020940</v>
      </c>
      <c r="G648" s="2" t="s">
        <v>447</v>
      </c>
      <c r="H648" s="2">
        <v>5380</v>
      </c>
      <c r="I648" s="35">
        <v>81.73</v>
      </c>
      <c r="J648" s="35">
        <v>56.67</v>
      </c>
    </row>
    <row r="649" spans="1:10" ht="14.25" customHeight="1">
      <c r="A649" s="2" t="s">
        <v>432</v>
      </c>
      <c r="B649" s="2" t="s">
        <v>502</v>
      </c>
      <c r="C649" s="2" t="s">
        <v>578</v>
      </c>
      <c r="D649" s="2" t="s">
        <v>450</v>
      </c>
      <c r="E649" s="2" t="s">
        <v>442</v>
      </c>
      <c r="F649" s="34">
        <v>680777108</v>
      </c>
      <c r="G649" s="2" t="s">
        <v>443</v>
      </c>
      <c r="H649" s="2">
        <v>8392</v>
      </c>
      <c r="I649" s="35">
        <v>205.7</v>
      </c>
      <c r="J649" s="35">
        <v>117.11</v>
      </c>
    </row>
    <row r="650" spans="1:10" ht="14.25" customHeight="1">
      <c r="A650" s="2" t="s">
        <v>482</v>
      </c>
      <c r="B650" s="2" t="s">
        <v>467</v>
      </c>
      <c r="C650" s="2" t="s">
        <v>590</v>
      </c>
      <c r="D650" s="2" t="s">
        <v>446</v>
      </c>
      <c r="E650" s="2" t="s">
        <v>442</v>
      </c>
      <c r="F650" s="34">
        <v>680904138</v>
      </c>
      <c r="G650" s="2" t="s">
        <v>447</v>
      </c>
      <c r="H650" s="2">
        <v>3296</v>
      </c>
      <c r="I650" s="35">
        <v>437.2</v>
      </c>
      <c r="J650" s="35">
        <v>263.33</v>
      </c>
    </row>
    <row r="651" spans="1:10" ht="14.25" customHeight="1">
      <c r="A651" s="2" t="s">
        <v>458</v>
      </c>
      <c r="B651" s="2" t="s">
        <v>452</v>
      </c>
      <c r="C651" s="2" t="s">
        <v>504</v>
      </c>
      <c r="D651" s="2" t="s">
        <v>469</v>
      </c>
      <c r="E651" s="2" t="s">
        <v>442</v>
      </c>
      <c r="F651" s="34">
        <v>682011783</v>
      </c>
      <c r="G651" s="2" t="s">
        <v>460</v>
      </c>
      <c r="H651" s="2">
        <v>7438</v>
      </c>
      <c r="I651" s="35">
        <v>421.89</v>
      </c>
      <c r="J651" s="35">
        <v>364.69</v>
      </c>
    </row>
    <row r="652" spans="1:10" ht="14.25" customHeight="1">
      <c r="A652" s="2" t="s">
        <v>438</v>
      </c>
      <c r="B652" s="2" t="s">
        <v>462</v>
      </c>
      <c r="C652" s="2" t="s">
        <v>627</v>
      </c>
      <c r="D652" s="2" t="s">
        <v>475</v>
      </c>
      <c r="E652" s="2" t="s">
        <v>436</v>
      </c>
      <c r="F652" s="34">
        <v>683556735</v>
      </c>
      <c r="G652" s="2" t="s">
        <v>460</v>
      </c>
      <c r="H652" s="2">
        <v>7679</v>
      </c>
      <c r="I652" s="35">
        <v>81.73</v>
      </c>
      <c r="J652" s="35">
        <v>56.67</v>
      </c>
    </row>
    <row r="653" spans="1:10" ht="14.25" customHeight="1">
      <c r="A653" s="2" t="s">
        <v>448</v>
      </c>
      <c r="B653" s="2" t="s">
        <v>433</v>
      </c>
      <c r="C653" s="2" t="s">
        <v>602</v>
      </c>
      <c r="D653" s="2" t="s">
        <v>464</v>
      </c>
      <c r="E653" s="2" t="s">
        <v>436</v>
      </c>
      <c r="F653" s="34">
        <v>684902131</v>
      </c>
      <c r="G653" s="2" t="s">
        <v>460</v>
      </c>
      <c r="H653" s="2">
        <v>6047</v>
      </c>
      <c r="I653" s="35">
        <v>154.06</v>
      </c>
      <c r="J653" s="35">
        <v>90.93</v>
      </c>
    </row>
    <row r="654" spans="1:10" ht="14.25" customHeight="1">
      <c r="A654" s="2" t="s">
        <v>432</v>
      </c>
      <c r="B654" s="2" t="s">
        <v>433</v>
      </c>
      <c r="C654" s="2" t="s">
        <v>524</v>
      </c>
      <c r="D654" s="2" t="s">
        <v>477</v>
      </c>
      <c r="E654" s="2" t="s">
        <v>442</v>
      </c>
      <c r="F654" s="34">
        <v>687801063</v>
      </c>
      <c r="G654" s="2" t="s">
        <v>447</v>
      </c>
      <c r="H654" s="2">
        <v>257</v>
      </c>
      <c r="I654" s="35">
        <v>668.27</v>
      </c>
      <c r="J654" s="35">
        <v>502.54</v>
      </c>
    </row>
    <row r="655" spans="1:10" ht="14.25" customHeight="1">
      <c r="A655" s="2" t="s">
        <v>438</v>
      </c>
      <c r="B655" s="2" t="s">
        <v>462</v>
      </c>
      <c r="C655" s="2" t="s">
        <v>485</v>
      </c>
      <c r="D655" s="2" t="s">
        <v>456</v>
      </c>
      <c r="E655" s="2" t="s">
        <v>442</v>
      </c>
      <c r="F655" s="34">
        <v>691472899</v>
      </c>
      <c r="G655" s="2" t="s">
        <v>447</v>
      </c>
      <c r="H655" s="2">
        <v>5042</v>
      </c>
      <c r="I655" s="35">
        <v>109.28</v>
      </c>
      <c r="J655" s="35">
        <v>35.840000000000003</v>
      </c>
    </row>
    <row r="656" spans="1:10" ht="14.25" customHeight="1">
      <c r="A656" s="2" t="s">
        <v>448</v>
      </c>
      <c r="B656" s="2" t="s">
        <v>433</v>
      </c>
      <c r="C656" s="2" t="s">
        <v>604</v>
      </c>
      <c r="D656" s="2" t="s">
        <v>454</v>
      </c>
      <c r="E656" s="2" t="s">
        <v>442</v>
      </c>
      <c r="F656" s="34">
        <v>691705501</v>
      </c>
      <c r="G656" s="2" t="s">
        <v>443</v>
      </c>
      <c r="H656" s="2">
        <v>474</v>
      </c>
      <c r="I656" s="35">
        <v>152.58000000000001</v>
      </c>
      <c r="J656" s="35">
        <v>97.44</v>
      </c>
    </row>
    <row r="657" spans="1:10" ht="14.25" customHeight="1">
      <c r="A657" s="2" t="s">
        <v>432</v>
      </c>
      <c r="B657" s="2" t="s">
        <v>452</v>
      </c>
      <c r="C657" s="2" t="s">
        <v>621</v>
      </c>
      <c r="D657" s="2" t="s">
        <v>469</v>
      </c>
      <c r="E657" s="2" t="s">
        <v>442</v>
      </c>
      <c r="F657" s="34">
        <v>692054402</v>
      </c>
      <c r="G657" s="2" t="s">
        <v>443</v>
      </c>
      <c r="H657" s="2">
        <v>7003</v>
      </c>
      <c r="I657" s="35">
        <v>421.89</v>
      </c>
      <c r="J657" s="35">
        <v>364.69</v>
      </c>
    </row>
    <row r="658" spans="1:10" ht="14.25" customHeight="1">
      <c r="A658" s="2" t="s">
        <v>472</v>
      </c>
      <c r="B658" s="2" t="s">
        <v>433</v>
      </c>
      <c r="C658" s="2" t="s">
        <v>492</v>
      </c>
      <c r="D658" s="2" t="s">
        <v>456</v>
      </c>
      <c r="E658" s="2" t="s">
        <v>436</v>
      </c>
      <c r="F658" s="34">
        <v>692284429</v>
      </c>
      <c r="G658" s="2" t="s">
        <v>437</v>
      </c>
      <c r="H658" s="2">
        <v>5240</v>
      </c>
      <c r="I658" s="35">
        <v>109.28</v>
      </c>
      <c r="J658" s="35">
        <v>35.840000000000003</v>
      </c>
    </row>
    <row r="659" spans="1:10" ht="14.25" customHeight="1">
      <c r="A659" s="2" t="s">
        <v>444</v>
      </c>
      <c r="B659" s="2" t="s">
        <v>467</v>
      </c>
      <c r="C659" s="2" t="s">
        <v>599</v>
      </c>
      <c r="D659" s="2" t="s">
        <v>477</v>
      </c>
      <c r="E659" s="2" t="s">
        <v>436</v>
      </c>
      <c r="F659" s="34">
        <v>337054812</v>
      </c>
      <c r="G659" s="2" t="s">
        <v>447</v>
      </c>
      <c r="H659" s="2">
        <v>6347</v>
      </c>
      <c r="I659" s="35">
        <v>668.27</v>
      </c>
      <c r="J659" s="35">
        <v>502.54</v>
      </c>
    </row>
    <row r="660" spans="1:10" ht="14.25" customHeight="1">
      <c r="A660" s="2" t="s">
        <v>472</v>
      </c>
      <c r="B660" s="2" t="s">
        <v>462</v>
      </c>
      <c r="C660" s="2" t="s">
        <v>553</v>
      </c>
      <c r="D660" s="2" t="s">
        <v>441</v>
      </c>
      <c r="E660" s="2" t="s">
        <v>436</v>
      </c>
      <c r="F660" s="34">
        <v>694304454</v>
      </c>
      <c r="G660" s="2" t="s">
        <v>437</v>
      </c>
      <c r="H660" s="2">
        <v>1554</v>
      </c>
      <c r="I660" s="35">
        <v>9.33</v>
      </c>
      <c r="J660" s="35">
        <v>6.92</v>
      </c>
    </row>
    <row r="661" spans="1:10" ht="14.25" customHeight="1">
      <c r="A661" s="2" t="s">
        <v>451</v>
      </c>
      <c r="B661" s="2" t="s">
        <v>467</v>
      </c>
      <c r="C661" s="2" t="s">
        <v>538</v>
      </c>
      <c r="D661" s="2" t="s">
        <v>446</v>
      </c>
      <c r="E661" s="2" t="s">
        <v>436</v>
      </c>
      <c r="F661" s="34">
        <v>694697988</v>
      </c>
      <c r="G661" s="2" t="s">
        <v>443</v>
      </c>
      <c r="H661" s="2">
        <v>7232</v>
      </c>
      <c r="I661" s="35">
        <v>437.2</v>
      </c>
      <c r="J661" s="35">
        <v>263.33</v>
      </c>
    </row>
    <row r="662" spans="1:10" ht="14.25" customHeight="1">
      <c r="A662" s="2" t="s">
        <v>458</v>
      </c>
      <c r="B662" s="2" t="s">
        <v>462</v>
      </c>
      <c r="C662" s="2" t="s">
        <v>574</v>
      </c>
      <c r="D662" s="2" t="s">
        <v>446</v>
      </c>
      <c r="E662" s="2" t="s">
        <v>436</v>
      </c>
      <c r="F662" s="34">
        <v>695057189</v>
      </c>
      <c r="G662" s="2" t="s">
        <v>447</v>
      </c>
      <c r="H662" s="2">
        <v>7575</v>
      </c>
      <c r="I662" s="35">
        <v>437.2</v>
      </c>
      <c r="J662" s="35">
        <v>263.33</v>
      </c>
    </row>
    <row r="663" spans="1:10" ht="14.25" customHeight="1">
      <c r="A663" s="2" t="s">
        <v>482</v>
      </c>
      <c r="B663" s="2" t="s">
        <v>433</v>
      </c>
      <c r="C663" s="2" t="s">
        <v>529</v>
      </c>
      <c r="D663" s="2" t="s">
        <v>469</v>
      </c>
      <c r="E663" s="2" t="s">
        <v>442</v>
      </c>
      <c r="F663" s="34">
        <v>695179069</v>
      </c>
      <c r="G663" s="2" t="s">
        <v>447</v>
      </c>
      <c r="H663" s="2">
        <v>3530</v>
      </c>
      <c r="I663" s="35">
        <v>421.89</v>
      </c>
      <c r="J663" s="35">
        <v>364.69</v>
      </c>
    </row>
    <row r="664" spans="1:10" ht="14.25" customHeight="1">
      <c r="A664" s="2" t="s">
        <v>472</v>
      </c>
      <c r="B664" s="2" t="s">
        <v>439</v>
      </c>
      <c r="C664" s="2" t="s">
        <v>622</v>
      </c>
      <c r="D664" s="2" t="s">
        <v>469</v>
      </c>
      <c r="E664" s="2" t="s">
        <v>436</v>
      </c>
      <c r="F664" s="34">
        <v>695891892</v>
      </c>
      <c r="G664" s="2" t="s">
        <v>443</v>
      </c>
      <c r="H664" s="2">
        <v>9183</v>
      </c>
      <c r="I664" s="35">
        <v>421.89</v>
      </c>
      <c r="J664" s="35">
        <v>364.69</v>
      </c>
    </row>
    <row r="665" spans="1:10" ht="14.25" customHeight="1">
      <c r="A665" s="2" t="s">
        <v>482</v>
      </c>
      <c r="B665" s="2" t="s">
        <v>467</v>
      </c>
      <c r="C665" s="2" t="s">
        <v>538</v>
      </c>
      <c r="D665" s="2" t="s">
        <v>456</v>
      </c>
      <c r="E665" s="2" t="s">
        <v>442</v>
      </c>
      <c r="F665" s="34">
        <v>695807778</v>
      </c>
      <c r="G665" s="2" t="s">
        <v>443</v>
      </c>
      <c r="H665" s="2">
        <v>815</v>
      </c>
      <c r="I665" s="35">
        <v>109.28</v>
      </c>
      <c r="J665" s="35">
        <v>35.840000000000003</v>
      </c>
    </row>
    <row r="666" spans="1:10" ht="14.25" customHeight="1">
      <c r="A666" s="2" t="s">
        <v>438</v>
      </c>
      <c r="B666" s="2" t="s">
        <v>467</v>
      </c>
      <c r="C666" s="2" t="s">
        <v>600</v>
      </c>
      <c r="D666" s="2" t="s">
        <v>441</v>
      </c>
      <c r="E666" s="2" t="s">
        <v>442</v>
      </c>
      <c r="F666" s="34">
        <v>696721875</v>
      </c>
      <c r="G666" s="2" t="s">
        <v>443</v>
      </c>
      <c r="H666" s="2">
        <v>115</v>
      </c>
      <c r="I666" s="35">
        <v>9.33</v>
      </c>
      <c r="J666" s="35">
        <v>6.92</v>
      </c>
    </row>
    <row r="667" spans="1:10" ht="14.25" customHeight="1">
      <c r="A667" s="2" t="s">
        <v>465</v>
      </c>
      <c r="B667" s="2" t="s">
        <v>439</v>
      </c>
      <c r="C667" s="2" t="s">
        <v>548</v>
      </c>
      <c r="D667" s="2" t="s">
        <v>469</v>
      </c>
      <c r="E667" s="2" t="s">
        <v>442</v>
      </c>
      <c r="F667" s="34">
        <v>696845471</v>
      </c>
      <c r="G667" s="2" t="s">
        <v>437</v>
      </c>
      <c r="H667" s="2">
        <v>3860</v>
      </c>
      <c r="I667" s="35">
        <v>421.89</v>
      </c>
      <c r="J667" s="35">
        <v>364.69</v>
      </c>
    </row>
    <row r="668" spans="1:10" ht="14.25" customHeight="1">
      <c r="A668" s="2" t="s">
        <v>458</v>
      </c>
      <c r="B668" s="2" t="s">
        <v>467</v>
      </c>
      <c r="C668" s="2" t="s">
        <v>645</v>
      </c>
      <c r="D668" s="2" t="s">
        <v>475</v>
      </c>
      <c r="E668" s="2" t="s">
        <v>436</v>
      </c>
      <c r="F668" s="34">
        <v>698256099</v>
      </c>
      <c r="G668" s="2" t="s">
        <v>460</v>
      </c>
      <c r="H668" s="2">
        <v>7376</v>
      </c>
      <c r="I668" s="35">
        <v>81.73</v>
      </c>
      <c r="J668" s="35">
        <v>56.67</v>
      </c>
    </row>
    <row r="669" spans="1:10" ht="14.25" customHeight="1">
      <c r="A669" s="2" t="s">
        <v>465</v>
      </c>
      <c r="B669" s="2" t="s">
        <v>452</v>
      </c>
      <c r="C669" s="2" t="s">
        <v>544</v>
      </c>
      <c r="D669" s="2" t="s">
        <v>480</v>
      </c>
      <c r="E669" s="2" t="s">
        <v>442</v>
      </c>
      <c r="F669" s="34">
        <v>698913562</v>
      </c>
      <c r="G669" s="2" t="s">
        <v>460</v>
      </c>
      <c r="H669" s="2">
        <v>1071</v>
      </c>
      <c r="I669" s="35">
        <v>651.21</v>
      </c>
      <c r="J669" s="35">
        <v>524.96</v>
      </c>
    </row>
    <row r="670" spans="1:10" ht="14.25" customHeight="1">
      <c r="A670" s="2" t="s">
        <v>451</v>
      </c>
      <c r="B670" s="2" t="s">
        <v>462</v>
      </c>
      <c r="C670" s="2" t="s">
        <v>547</v>
      </c>
      <c r="D670" s="2" t="s">
        <v>477</v>
      </c>
      <c r="E670" s="2" t="s">
        <v>436</v>
      </c>
      <c r="F670" s="34">
        <v>699479186</v>
      </c>
      <c r="G670" s="2" t="s">
        <v>437</v>
      </c>
      <c r="H670" s="2">
        <v>4709</v>
      </c>
      <c r="I670" s="35">
        <v>668.27</v>
      </c>
      <c r="J670" s="35">
        <v>502.54</v>
      </c>
    </row>
    <row r="671" spans="1:10" ht="14.25" customHeight="1">
      <c r="A671" s="2" t="s">
        <v>465</v>
      </c>
      <c r="B671" s="2" t="s">
        <v>439</v>
      </c>
      <c r="C671" s="2" t="s">
        <v>551</v>
      </c>
      <c r="D671" s="2" t="s">
        <v>450</v>
      </c>
      <c r="E671" s="2" t="s">
        <v>436</v>
      </c>
      <c r="F671" s="34">
        <v>699481761</v>
      </c>
      <c r="G671" s="2" t="s">
        <v>443</v>
      </c>
      <c r="H671" s="2">
        <v>1181</v>
      </c>
      <c r="I671" s="35">
        <v>205.7</v>
      </c>
      <c r="J671" s="35">
        <v>117.11</v>
      </c>
    </row>
    <row r="672" spans="1:10" ht="14.25" customHeight="1">
      <c r="A672" s="2" t="s">
        <v>444</v>
      </c>
      <c r="B672" s="2" t="s">
        <v>467</v>
      </c>
      <c r="C672" s="2" t="s">
        <v>609</v>
      </c>
      <c r="D672" s="2" t="s">
        <v>441</v>
      </c>
      <c r="E672" s="2" t="s">
        <v>442</v>
      </c>
      <c r="F672" s="34">
        <v>489209020</v>
      </c>
      <c r="G672" s="2" t="s">
        <v>460</v>
      </c>
      <c r="H672" s="2">
        <v>3501</v>
      </c>
      <c r="I672" s="35">
        <v>9.33</v>
      </c>
      <c r="J672" s="35">
        <v>6.92</v>
      </c>
    </row>
    <row r="673" spans="1:10" ht="14.25" customHeight="1">
      <c r="A673" s="2" t="s">
        <v>458</v>
      </c>
      <c r="B673" s="2" t="s">
        <v>439</v>
      </c>
      <c r="C673" s="2" t="s">
        <v>607</v>
      </c>
      <c r="D673" s="2" t="s">
        <v>450</v>
      </c>
      <c r="E673" s="2" t="s">
        <v>436</v>
      </c>
      <c r="F673" s="34">
        <v>700967061</v>
      </c>
      <c r="G673" s="2" t="s">
        <v>460</v>
      </c>
      <c r="H673" s="2">
        <v>2687</v>
      </c>
      <c r="I673" s="35">
        <v>205.7</v>
      </c>
      <c r="J673" s="35">
        <v>117.11</v>
      </c>
    </row>
    <row r="674" spans="1:10" ht="14.25" customHeight="1">
      <c r="A674" s="2" t="s">
        <v>451</v>
      </c>
      <c r="B674" s="2" t="s">
        <v>452</v>
      </c>
      <c r="C674" s="2" t="s">
        <v>621</v>
      </c>
      <c r="D674" s="2" t="s">
        <v>435</v>
      </c>
      <c r="E674" s="2" t="s">
        <v>442</v>
      </c>
      <c r="F674" s="34">
        <v>701739966</v>
      </c>
      <c r="G674" s="2" t="s">
        <v>437</v>
      </c>
      <c r="H674" s="2">
        <v>9501</v>
      </c>
      <c r="I674" s="35">
        <v>255.28</v>
      </c>
      <c r="J674" s="35">
        <v>159.41999999999999</v>
      </c>
    </row>
    <row r="675" spans="1:10" ht="14.25" customHeight="1">
      <c r="A675" s="2" t="s">
        <v>465</v>
      </c>
      <c r="B675" s="2" t="s">
        <v>433</v>
      </c>
      <c r="C675" s="2" t="s">
        <v>491</v>
      </c>
      <c r="D675" s="2" t="s">
        <v>494</v>
      </c>
      <c r="E675" s="2" t="s">
        <v>436</v>
      </c>
      <c r="F675" s="34">
        <v>702028787</v>
      </c>
      <c r="G675" s="2" t="s">
        <v>447</v>
      </c>
      <c r="H675" s="2">
        <v>6460</v>
      </c>
      <c r="I675" s="35">
        <v>47.45</v>
      </c>
      <c r="J675" s="35">
        <v>31.79</v>
      </c>
    </row>
    <row r="676" spans="1:10" ht="14.25" customHeight="1">
      <c r="A676" s="2" t="s">
        <v>484</v>
      </c>
      <c r="B676" s="2" t="s">
        <v>462</v>
      </c>
      <c r="C676" s="2" t="s">
        <v>628</v>
      </c>
      <c r="D676" s="2" t="s">
        <v>477</v>
      </c>
      <c r="E676" s="2" t="s">
        <v>442</v>
      </c>
      <c r="F676" s="34">
        <v>702194440</v>
      </c>
      <c r="G676" s="2" t="s">
        <v>437</v>
      </c>
      <c r="H676" s="2">
        <v>668</v>
      </c>
      <c r="I676" s="35">
        <v>668.27</v>
      </c>
      <c r="J676" s="35">
        <v>502.54</v>
      </c>
    </row>
    <row r="677" spans="1:10" ht="14.25" customHeight="1">
      <c r="A677" s="2" t="s">
        <v>444</v>
      </c>
      <c r="B677" s="2" t="s">
        <v>467</v>
      </c>
      <c r="C677" s="2" t="s">
        <v>483</v>
      </c>
      <c r="D677" s="2" t="s">
        <v>477</v>
      </c>
      <c r="E677" s="2" t="s">
        <v>436</v>
      </c>
      <c r="F677" s="34">
        <v>692566812</v>
      </c>
      <c r="G677" s="2" t="s">
        <v>437</v>
      </c>
      <c r="H677" s="2">
        <v>2502</v>
      </c>
      <c r="I677" s="35">
        <v>668.27</v>
      </c>
      <c r="J677" s="35">
        <v>502.54</v>
      </c>
    </row>
    <row r="678" spans="1:10" ht="14.25" customHeight="1">
      <c r="A678" s="2" t="s">
        <v>438</v>
      </c>
      <c r="B678" s="2" t="s">
        <v>462</v>
      </c>
      <c r="C678" s="2" t="s">
        <v>592</v>
      </c>
      <c r="D678" s="2" t="s">
        <v>494</v>
      </c>
      <c r="E678" s="2" t="s">
        <v>442</v>
      </c>
      <c r="F678" s="34">
        <v>702359235</v>
      </c>
      <c r="G678" s="2" t="s">
        <v>443</v>
      </c>
      <c r="H678" s="2">
        <v>2919</v>
      </c>
      <c r="I678" s="35">
        <v>47.45</v>
      </c>
      <c r="J678" s="35">
        <v>31.79</v>
      </c>
    </row>
    <row r="679" spans="1:10" ht="14.25" customHeight="1">
      <c r="A679" s="2" t="s">
        <v>465</v>
      </c>
      <c r="B679" s="2" t="s">
        <v>452</v>
      </c>
      <c r="C679" s="2" t="s">
        <v>565</v>
      </c>
      <c r="D679" s="2" t="s">
        <v>441</v>
      </c>
      <c r="E679" s="2" t="s">
        <v>436</v>
      </c>
      <c r="F679" s="34">
        <v>703259599</v>
      </c>
      <c r="G679" s="2" t="s">
        <v>447</v>
      </c>
      <c r="H679" s="2">
        <v>445</v>
      </c>
      <c r="I679" s="35">
        <v>9.33</v>
      </c>
      <c r="J679" s="35">
        <v>6.92</v>
      </c>
    </row>
    <row r="680" spans="1:10" ht="14.25" customHeight="1">
      <c r="A680" s="2" t="s">
        <v>482</v>
      </c>
      <c r="B680" s="2" t="s">
        <v>433</v>
      </c>
      <c r="C680" s="2" t="s">
        <v>550</v>
      </c>
      <c r="D680" s="2" t="s">
        <v>464</v>
      </c>
      <c r="E680" s="2" t="s">
        <v>436</v>
      </c>
      <c r="F680" s="34">
        <v>703659999</v>
      </c>
      <c r="G680" s="2" t="s">
        <v>437</v>
      </c>
      <c r="H680" s="2">
        <v>5955</v>
      </c>
      <c r="I680" s="35">
        <v>154.06</v>
      </c>
      <c r="J680" s="35">
        <v>90.93</v>
      </c>
    </row>
    <row r="681" spans="1:10" ht="14.25" customHeight="1">
      <c r="A681" s="2" t="s">
        <v>484</v>
      </c>
      <c r="B681" s="2" t="s">
        <v>462</v>
      </c>
      <c r="C681" s="2" t="s">
        <v>605</v>
      </c>
      <c r="D681" s="2" t="s">
        <v>441</v>
      </c>
      <c r="E681" s="2" t="s">
        <v>436</v>
      </c>
      <c r="F681" s="34">
        <v>704550063</v>
      </c>
      <c r="G681" s="2" t="s">
        <v>437</v>
      </c>
      <c r="H681" s="2">
        <v>8663</v>
      </c>
      <c r="I681" s="35">
        <v>9.33</v>
      </c>
      <c r="J681" s="35">
        <v>6.92</v>
      </c>
    </row>
    <row r="682" spans="1:10" ht="14.25" customHeight="1">
      <c r="A682" s="2" t="s">
        <v>458</v>
      </c>
      <c r="B682" s="2" t="s">
        <v>439</v>
      </c>
      <c r="C682" s="2" t="s">
        <v>607</v>
      </c>
      <c r="D682" s="2" t="s">
        <v>441</v>
      </c>
      <c r="E682" s="2" t="s">
        <v>436</v>
      </c>
      <c r="F682" s="34">
        <v>706573092</v>
      </c>
      <c r="G682" s="2" t="s">
        <v>437</v>
      </c>
      <c r="H682" s="2">
        <v>5439</v>
      </c>
      <c r="I682" s="35">
        <v>9.33</v>
      </c>
      <c r="J682" s="35">
        <v>6.92</v>
      </c>
    </row>
    <row r="683" spans="1:10" ht="14.25" customHeight="1">
      <c r="A683" s="2" t="s">
        <v>472</v>
      </c>
      <c r="B683" s="2" t="s">
        <v>433</v>
      </c>
      <c r="C683" s="2" t="s">
        <v>555</v>
      </c>
      <c r="D683" s="2" t="s">
        <v>450</v>
      </c>
      <c r="E683" s="2" t="s">
        <v>436</v>
      </c>
      <c r="F683" s="34">
        <v>706796252</v>
      </c>
      <c r="G683" s="2" t="s">
        <v>447</v>
      </c>
      <c r="H683" s="2">
        <v>3164</v>
      </c>
      <c r="I683" s="35">
        <v>205.7</v>
      </c>
      <c r="J683" s="35">
        <v>117.11</v>
      </c>
    </row>
    <row r="684" spans="1:10" ht="14.25" customHeight="1">
      <c r="A684" s="2" t="s">
        <v>482</v>
      </c>
      <c r="B684" s="2" t="s">
        <v>439</v>
      </c>
      <c r="C684" s="2" t="s">
        <v>509</v>
      </c>
      <c r="D684" s="2" t="s">
        <v>494</v>
      </c>
      <c r="E684" s="2" t="s">
        <v>436</v>
      </c>
      <c r="F684" s="34">
        <v>706778657</v>
      </c>
      <c r="G684" s="2" t="s">
        <v>437</v>
      </c>
      <c r="H684" s="2">
        <v>6157</v>
      </c>
      <c r="I684" s="35">
        <v>47.45</v>
      </c>
      <c r="J684" s="35">
        <v>31.79</v>
      </c>
    </row>
    <row r="685" spans="1:10" ht="14.25" customHeight="1">
      <c r="A685" s="2" t="s">
        <v>432</v>
      </c>
      <c r="B685" s="2" t="s">
        <v>433</v>
      </c>
      <c r="C685" s="2" t="s">
        <v>492</v>
      </c>
      <c r="D685" s="2" t="s">
        <v>446</v>
      </c>
      <c r="E685" s="2" t="s">
        <v>442</v>
      </c>
      <c r="F685" s="34">
        <v>707739102</v>
      </c>
      <c r="G685" s="2" t="s">
        <v>460</v>
      </c>
      <c r="H685" s="2">
        <v>4313</v>
      </c>
      <c r="I685" s="35">
        <v>437.2</v>
      </c>
      <c r="J685" s="35">
        <v>263.33</v>
      </c>
    </row>
    <row r="686" spans="1:10" ht="14.25" customHeight="1">
      <c r="A686" s="2" t="s">
        <v>484</v>
      </c>
      <c r="B686" s="2" t="s">
        <v>433</v>
      </c>
      <c r="C686" s="2" t="s">
        <v>535</v>
      </c>
      <c r="D686" s="2" t="s">
        <v>435</v>
      </c>
      <c r="E686" s="2" t="s">
        <v>442</v>
      </c>
      <c r="F686" s="34">
        <v>707867419</v>
      </c>
      <c r="G686" s="2" t="s">
        <v>447</v>
      </c>
      <c r="H686" s="2">
        <v>691</v>
      </c>
      <c r="I686" s="35">
        <v>255.28</v>
      </c>
      <c r="J686" s="35">
        <v>159.41999999999999</v>
      </c>
    </row>
    <row r="687" spans="1:10" ht="14.25" customHeight="1">
      <c r="A687" s="2" t="s">
        <v>438</v>
      </c>
      <c r="B687" s="2" t="s">
        <v>462</v>
      </c>
      <c r="C687" s="2" t="s">
        <v>552</v>
      </c>
      <c r="D687" s="2" t="s">
        <v>450</v>
      </c>
      <c r="E687" s="2" t="s">
        <v>442</v>
      </c>
      <c r="F687" s="34">
        <v>707988440</v>
      </c>
      <c r="G687" s="2" t="s">
        <v>443</v>
      </c>
      <c r="H687" s="2">
        <v>7483</v>
      </c>
      <c r="I687" s="35">
        <v>205.7</v>
      </c>
      <c r="J687" s="35">
        <v>117.11</v>
      </c>
    </row>
    <row r="688" spans="1:10" ht="14.25" customHeight="1">
      <c r="A688" s="2" t="s">
        <v>432</v>
      </c>
      <c r="B688" s="2" t="s">
        <v>433</v>
      </c>
      <c r="C688" s="2" t="s">
        <v>524</v>
      </c>
      <c r="D688" s="2" t="s">
        <v>450</v>
      </c>
      <c r="E688" s="2" t="s">
        <v>442</v>
      </c>
      <c r="F688" s="34">
        <v>708053243</v>
      </c>
      <c r="G688" s="2" t="s">
        <v>443</v>
      </c>
      <c r="H688" s="2">
        <v>983</v>
      </c>
      <c r="I688" s="35">
        <v>205.7</v>
      </c>
      <c r="J688" s="35">
        <v>117.11</v>
      </c>
    </row>
    <row r="689" spans="1:10" ht="14.25" customHeight="1">
      <c r="A689" s="2" t="s">
        <v>482</v>
      </c>
      <c r="B689" s="2" t="s">
        <v>439</v>
      </c>
      <c r="C689" s="2" t="s">
        <v>530</v>
      </c>
      <c r="D689" s="2" t="s">
        <v>494</v>
      </c>
      <c r="E689" s="2" t="s">
        <v>442</v>
      </c>
      <c r="F689" s="34">
        <v>709239423</v>
      </c>
      <c r="G689" s="2" t="s">
        <v>460</v>
      </c>
      <c r="H689" s="2">
        <v>1</v>
      </c>
      <c r="I689" s="35">
        <v>47.45</v>
      </c>
      <c r="J689" s="35">
        <v>31.79</v>
      </c>
    </row>
    <row r="690" spans="1:10" ht="14.25" customHeight="1">
      <c r="A690" s="2" t="s">
        <v>448</v>
      </c>
      <c r="B690" s="2" t="s">
        <v>462</v>
      </c>
      <c r="C690" s="2" t="s">
        <v>515</v>
      </c>
      <c r="D690" s="2" t="s">
        <v>450</v>
      </c>
      <c r="E690" s="2" t="s">
        <v>442</v>
      </c>
      <c r="F690" s="34">
        <v>711031138</v>
      </c>
      <c r="G690" s="2" t="s">
        <v>447</v>
      </c>
      <c r="H690" s="2">
        <v>3626</v>
      </c>
      <c r="I690" s="35">
        <v>205.7</v>
      </c>
      <c r="J690" s="35">
        <v>117.11</v>
      </c>
    </row>
    <row r="691" spans="1:10" ht="14.25" customHeight="1">
      <c r="A691" s="2" t="s">
        <v>451</v>
      </c>
      <c r="B691" s="2" t="s">
        <v>433</v>
      </c>
      <c r="C691" s="2" t="s">
        <v>573</v>
      </c>
      <c r="D691" s="2" t="s">
        <v>494</v>
      </c>
      <c r="E691" s="2" t="s">
        <v>442</v>
      </c>
      <c r="F691" s="34">
        <v>711386048</v>
      </c>
      <c r="G691" s="2" t="s">
        <v>443</v>
      </c>
      <c r="H691" s="2">
        <v>7821</v>
      </c>
      <c r="I691" s="35">
        <v>47.45</v>
      </c>
      <c r="J691" s="35">
        <v>31.79</v>
      </c>
    </row>
    <row r="692" spans="1:10" ht="14.25" customHeight="1">
      <c r="A692" s="2" t="s">
        <v>465</v>
      </c>
      <c r="B692" s="2" t="s">
        <v>467</v>
      </c>
      <c r="C692" s="2" t="s">
        <v>645</v>
      </c>
      <c r="D692" s="2" t="s">
        <v>456</v>
      </c>
      <c r="E692" s="2" t="s">
        <v>442</v>
      </c>
      <c r="F692" s="34">
        <v>711467587</v>
      </c>
      <c r="G692" s="2" t="s">
        <v>443</v>
      </c>
      <c r="H692" s="2">
        <v>8729</v>
      </c>
      <c r="I692" s="35">
        <v>109.28</v>
      </c>
      <c r="J692" s="35">
        <v>35.840000000000003</v>
      </c>
    </row>
    <row r="693" spans="1:10" ht="14.25" customHeight="1">
      <c r="A693" s="2" t="s">
        <v>472</v>
      </c>
      <c r="B693" s="2" t="s">
        <v>439</v>
      </c>
      <c r="C693" s="2" t="s">
        <v>527</v>
      </c>
      <c r="D693" s="2" t="s">
        <v>475</v>
      </c>
      <c r="E693" s="2" t="s">
        <v>436</v>
      </c>
      <c r="F693" s="34">
        <v>711629807</v>
      </c>
      <c r="G693" s="2" t="s">
        <v>437</v>
      </c>
      <c r="H693" s="2">
        <v>6386</v>
      </c>
      <c r="I693" s="35">
        <v>81.73</v>
      </c>
      <c r="J693" s="35">
        <v>56.67</v>
      </c>
    </row>
    <row r="694" spans="1:10" ht="14.25" customHeight="1">
      <c r="A694" s="2" t="s">
        <v>482</v>
      </c>
      <c r="B694" s="2" t="s">
        <v>462</v>
      </c>
      <c r="C694" s="2" t="s">
        <v>594</v>
      </c>
      <c r="D694" s="2" t="s">
        <v>494</v>
      </c>
      <c r="E694" s="2" t="s">
        <v>436</v>
      </c>
      <c r="F694" s="34">
        <v>711621654</v>
      </c>
      <c r="G694" s="2" t="s">
        <v>460</v>
      </c>
      <c r="H694" s="2">
        <v>674</v>
      </c>
      <c r="I694" s="35">
        <v>47.45</v>
      </c>
      <c r="J694" s="35">
        <v>31.79</v>
      </c>
    </row>
    <row r="695" spans="1:10" ht="14.25" customHeight="1">
      <c r="A695" s="2" t="s">
        <v>484</v>
      </c>
      <c r="B695" s="2" t="s">
        <v>433</v>
      </c>
      <c r="C695" s="2" t="s">
        <v>612</v>
      </c>
      <c r="D695" s="2" t="s">
        <v>477</v>
      </c>
      <c r="E695" s="2" t="s">
        <v>436</v>
      </c>
      <c r="F695" s="34">
        <v>718301856</v>
      </c>
      <c r="G695" s="2" t="s">
        <v>460</v>
      </c>
      <c r="H695" s="2">
        <v>8594</v>
      </c>
      <c r="I695" s="35">
        <v>668.27</v>
      </c>
      <c r="J695" s="35">
        <v>502.54</v>
      </c>
    </row>
    <row r="696" spans="1:10" ht="14.25" customHeight="1">
      <c r="A696" s="2" t="s">
        <v>458</v>
      </c>
      <c r="B696" s="2" t="s">
        <v>462</v>
      </c>
      <c r="C696" s="2" t="s">
        <v>643</v>
      </c>
      <c r="D696" s="2" t="s">
        <v>480</v>
      </c>
      <c r="E696" s="2" t="s">
        <v>436</v>
      </c>
      <c r="F696" s="34">
        <v>719055879</v>
      </c>
      <c r="G696" s="2" t="s">
        <v>437</v>
      </c>
      <c r="H696" s="2">
        <v>2312</v>
      </c>
      <c r="I696" s="35">
        <v>651.21</v>
      </c>
      <c r="J696" s="35">
        <v>524.96</v>
      </c>
    </row>
    <row r="697" spans="1:10" ht="14.25" customHeight="1">
      <c r="A697" s="2" t="s">
        <v>451</v>
      </c>
      <c r="B697" s="2" t="s">
        <v>433</v>
      </c>
      <c r="C697" s="2" t="s">
        <v>612</v>
      </c>
      <c r="D697" s="2" t="s">
        <v>464</v>
      </c>
      <c r="E697" s="2" t="s">
        <v>436</v>
      </c>
      <c r="F697" s="34">
        <v>719551551</v>
      </c>
      <c r="G697" s="2" t="s">
        <v>437</v>
      </c>
      <c r="H697" s="2">
        <v>6326</v>
      </c>
      <c r="I697" s="35">
        <v>154.06</v>
      </c>
      <c r="J697" s="35">
        <v>90.93</v>
      </c>
    </row>
    <row r="698" spans="1:10" ht="14.25" customHeight="1">
      <c r="A698" s="2" t="s">
        <v>432</v>
      </c>
      <c r="B698" s="2" t="s">
        <v>439</v>
      </c>
      <c r="C698" s="2" t="s">
        <v>622</v>
      </c>
      <c r="D698" s="2" t="s">
        <v>475</v>
      </c>
      <c r="E698" s="2" t="s">
        <v>436</v>
      </c>
      <c r="F698" s="34">
        <v>719609487</v>
      </c>
      <c r="G698" s="2" t="s">
        <v>460</v>
      </c>
      <c r="H698" s="2">
        <v>9584</v>
      </c>
      <c r="I698" s="35">
        <v>81.73</v>
      </c>
      <c r="J698" s="35">
        <v>56.67</v>
      </c>
    </row>
    <row r="699" spans="1:10" ht="14.25" customHeight="1">
      <c r="A699" s="2" t="s">
        <v>444</v>
      </c>
      <c r="B699" s="2" t="s">
        <v>467</v>
      </c>
      <c r="C699" s="2" t="s">
        <v>583</v>
      </c>
      <c r="D699" s="2" t="s">
        <v>454</v>
      </c>
      <c r="E699" s="2" t="s">
        <v>436</v>
      </c>
      <c r="F699" s="34">
        <v>791445052</v>
      </c>
      <c r="G699" s="2" t="s">
        <v>443</v>
      </c>
      <c r="H699" s="2">
        <v>8351</v>
      </c>
      <c r="I699" s="35">
        <v>152.58000000000001</v>
      </c>
      <c r="J699" s="35">
        <v>97.44</v>
      </c>
    </row>
    <row r="700" spans="1:10" ht="14.25" customHeight="1">
      <c r="A700" s="2" t="s">
        <v>444</v>
      </c>
      <c r="B700" s="2" t="s">
        <v>467</v>
      </c>
      <c r="C700" s="2" t="s">
        <v>609</v>
      </c>
      <c r="D700" s="2" t="s">
        <v>454</v>
      </c>
      <c r="E700" s="2" t="s">
        <v>442</v>
      </c>
      <c r="F700" s="34">
        <v>824643075</v>
      </c>
      <c r="G700" s="2" t="s">
        <v>447</v>
      </c>
      <c r="H700" s="2">
        <v>2538</v>
      </c>
      <c r="I700" s="35">
        <v>152.58000000000001</v>
      </c>
      <c r="J700" s="35">
        <v>97.44</v>
      </c>
    </row>
    <row r="701" spans="1:10" ht="14.25" customHeight="1">
      <c r="A701" s="2" t="s">
        <v>458</v>
      </c>
      <c r="B701" s="2" t="s">
        <v>467</v>
      </c>
      <c r="C701" s="2" t="s">
        <v>483</v>
      </c>
      <c r="D701" s="2" t="s">
        <v>477</v>
      </c>
      <c r="E701" s="2" t="s">
        <v>436</v>
      </c>
      <c r="F701" s="34">
        <v>723331964</v>
      </c>
      <c r="G701" s="2" t="s">
        <v>443</v>
      </c>
      <c r="H701" s="2">
        <v>4315</v>
      </c>
      <c r="I701" s="35">
        <v>668.27</v>
      </c>
      <c r="J701" s="35">
        <v>502.54</v>
      </c>
    </row>
    <row r="702" spans="1:10" ht="14.25" customHeight="1">
      <c r="A702" s="2" t="s">
        <v>472</v>
      </c>
      <c r="B702" s="2" t="s">
        <v>452</v>
      </c>
      <c r="C702" s="2" t="s">
        <v>603</v>
      </c>
      <c r="D702" s="2" t="s">
        <v>469</v>
      </c>
      <c r="E702" s="2" t="s">
        <v>436</v>
      </c>
      <c r="F702" s="34">
        <v>724249923</v>
      </c>
      <c r="G702" s="2" t="s">
        <v>460</v>
      </c>
      <c r="H702" s="2">
        <v>2580</v>
      </c>
      <c r="I702" s="35">
        <v>421.89</v>
      </c>
      <c r="J702" s="35">
        <v>364.69</v>
      </c>
    </row>
    <row r="703" spans="1:10" ht="14.25" customHeight="1">
      <c r="A703" s="2" t="s">
        <v>465</v>
      </c>
      <c r="B703" s="2" t="s">
        <v>462</v>
      </c>
      <c r="C703" s="2" t="s">
        <v>592</v>
      </c>
      <c r="D703" s="2" t="s">
        <v>456</v>
      </c>
      <c r="E703" s="2" t="s">
        <v>442</v>
      </c>
      <c r="F703" s="34">
        <v>727281463</v>
      </c>
      <c r="G703" s="2" t="s">
        <v>437</v>
      </c>
      <c r="H703" s="2">
        <v>4212</v>
      </c>
      <c r="I703" s="35">
        <v>109.28</v>
      </c>
      <c r="J703" s="35">
        <v>35.840000000000003</v>
      </c>
    </row>
    <row r="704" spans="1:10" ht="14.25" customHeight="1">
      <c r="A704" s="2" t="s">
        <v>438</v>
      </c>
      <c r="B704" s="2" t="s">
        <v>452</v>
      </c>
      <c r="C704" s="2" t="s">
        <v>565</v>
      </c>
      <c r="D704" s="2" t="s">
        <v>477</v>
      </c>
      <c r="E704" s="2" t="s">
        <v>442</v>
      </c>
      <c r="F704" s="34">
        <v>727367293</v>
      </c>
      <c r="G704" s="2" t="s">
        <v>443</v>
      </c>
      <c r="H704" s="2">
        <v>3958</v>
      </c>
      <c r="I704" s="35">
        <v>668.27</v>
      </c>
      <c r="J704" s="35">
        <v>502.54</v>
      </c>
    </row>
    <row r="705" spans="1:10" ht="14.25" customHeight="1">
      <c r="A705" s="2" t="s">
        <v>432</v>
      </c>
      <c r="B705" s="2" t="s">
        <v>467</v>
      </c>
      <c r="C705" s="2" t="s">
        <v>600</v>
      </c>
      <c r="D705" s="2" t="s">
        <v>454</v>
      </c>
      <c r="E705" s="2" t="s">
        <v>436</v>
      </c>
      <c r="F705" s="34">
        <v>729238831</v>
      </c>
      <c r="G705" s="2" t="s">
        <v>443</v>
      </c>
      <c r="H705" s="2">
        <v>6090</v>
      </c>
      <c r="I705" s="35">
        <v>152.58000000000001</v>
      </c>
      <c r="J705" s="35">
        <v>97.44</v>
      </c>
    </row>
    <row r="706" spans="1:10" ht="14.25" customHeight="1">
      <c r="A706" s="2" t="s">
        <v>448</v>
      </c>
      <c r="B706" s="2" t="s">
        <v>439</v>
      </c>
      <c r="C706" s="2" t="s">
        <v>572</v>
      </c>
      <c r="D706" s="2" t="s">
        <v>477</v>
      </c>
      <c r="E706" s="2" t="s">
        <v>436</v>
      </c>
      <c r="F706" s="34">
        <v>729468429</v>
      </c>
      <c r="G706" s="2" t="s">
        <v>443</v>
      </c>
      <c r="H706" s="2">
        <v>366</v>
      </c>
      <c r="I706" s="35">
        <v>668.27</v>
      </c>
      <c r="J706" s="35">
        <v>502.54</v>
      </c>
    </row>
    <row r="707" spans="1:10" ht="14.25" customHeight="1">
      <c r="A707" s="2" t="s">
        <v>465</v>
      </c>
      <c r="B707" s="2" t="s">
        <v>467</v>
      </c>
      <c r="C707" s="2" t="s">
        <v>633</v>
      </c>
      <c r="D707" s="2" t="s">
        <v>494</v>
      </c>
      <c r="E707" s="2" t="s">
        <v>442</v>
      </c>
      <c r="F707" s="34">
        <v>731011664</v>
      </c>
      <c r="G707" s="2" t="s">
        <v>437</v>
      </c>
      <c r="H707" s="2">
        <v>4110</v>
      </c>
      <c r="I707" s="35">
        <v>47.45</v>
      </c>
      <c r="J707" s="35">
        <v>31.79</v>
      </c>
    </row>
    <row r="708" spans="1:10" ht="14.25" customHeight="1">
      <c r="A708" s="2" t="s">
        <v>448</v>
      </c>
      <c r="B708" s="2" t="s">
        <v>433</v>
      </c>
      <c r="C708" s="2" t="s">
        <v>528</v>
      </c>
      <c r="D708" s="2" t="s">
        <v>456</v>
      </c>
      <c r="E708" s="2" t="s">
        <v>442</v>
      </c>
      <c r="F708" s="34">
        <v>731539952</v>
      </c>
      <c r="G708" s="2" t="s">
        <v>460</v>
      </c>
      <c r="H708" s="2">
        <v>3420</v>
      </c>
      <c r="I708" s="35">
        <v>109.28</v>
      </c>
      <c r="J708" s="35">
        <v>35.840000000000003</v>
      </c>
    </row>
    <row r="709" spans="1:10" ht="14.25" customHeight="1">
      <c r="A709" s="2" t="s">
        <v>458</v>
      </c>
      <c r="B709" s="2" t="s">
        <v>433</v>
      </c>
      <c r="C709" s="2" t="s">
        <v>455</v>
      </c>
      <c r="D709" s="2" t="s">
        <v>464</v>
      </c>
      <c r="E709" s="2" t="s">
        <v>442</v>
      </c>
      <c r="F709" s="34">
        <v>731806886</v>
      </c>
      <c r="G709" s="2" t="s">
        <v>437</v>
      </c>
      <c r="H709" s="2">
        <v>91</v>
      </c>
      <c r="I709" s="35">
        <v>154.06</v>
      </c>
      <c r="J709" s="35">
        <v>90.93</v>
      </c>
    </row>
    <row r="710" spans="1:10" ht="14.25" customHeight="1">
      <c r="A710" s="2" t="s">
        <v>472</v>
      </c>
      <c r="B710" s="2" t="s">
        <v>433</v>
      </c>
      <c r="C710" s="2" t="s">
        <v>508</v>
      </c>
      <c r="D710" s="2" t="s">
        <v>435</v>
      </c>
      <c r="E710" s="2" t="s">
        <v>436</v>
      </c>
      <c r="F710" s="34">
        <v>732551896</v>
      </c>
      <c r="G710" s="2" t="s">
        <v>437</v>
      </c>
      <c r="H710" s="2">
        <v>4232</v>
      </c>
      <c r="I710" s="35">
        <v>255.28</v>
      </c>
      <c r="J710" s="35">
        <v>159.41999999999999</v>
      </c>
    </row>
    <row r="711" spans="1:10" ht="14.25" customHeight="1">
      <c r="A711" s="2" t="s">
        <v>444</v>
      </c>
      <c r="B711" s="2" t="s">
        <v>467</v>
      </c>
      <c r="C711" s="2" t="s">
        <v>599</v>
      </c>
      <c r="D711" s="2" t="s">
        <v>435</v>
      </c>
      <c r="E711" s="2" t="s">
        <v>436</v>
      </c>
      <c r="F711" s="34">
        <v>824964940</v>
      </c>
      <c r="G711" s="2" t="s">
        <v>460</v>
      </c>
      <c r="H711" s="2">
        <v>9109</v>
      </c>
      <c r="I711" s="35">
        <v>255.28</v>
      </c>
      <c r="J711" s="35">
        <v>159.41999999999999</v>
      </c>
    </row>
    <row r="712" spans="1:10" ht="14.25" customHeight="1">
      <c r="A712" s="2" t="s">
        <v>484</v>
      </c>
      <c r="B712" s="2" t="s">
        <v>462</v>
      </c>
      <c r="C712" s="2" t="s">
        <v>643</v>
      </c>
      <c r="D712" s="2" t="s">
        <v>454</v>
      </c>
      <c r="E712" s="2" t="s">
        <v>442</v>
      </c>
      <c r="F712" s="34">
        <v>734153497</v>
      </c>
      <c r="G712" s="2" t="s">
        <v>447</v>
      </c>
      <c r="H712" s="2">
        <v>1215</v>
      </c>
      <c r="I712" s="35">
        <v>152.58000000000001</v>
      </c>
      <c r="J712" s="35">
        <v>97.44</v>
      </c>
    </row>
    <row r="713" spans="1:10" ht="14.25" customHeight="1">
      <c r="A713" s="2" t="s">
        <v>472</v>
      </c>
      <c r="B713" s="2" t="s">
        <v>462</v>
      </c>
      <c r="C713" s="2" t="s">
        <v>531</v>
      </c>
      <c r="D713" s="2" t="s">
        <v>469</v>
      </c>
      <c r="E713" s="2" t="s">
        <v>442</v>
      </c>
      <c r="F713" s="34">
        <v>735576570</v>
      </c>
      <c r="G713" s="2" t="s">
        <v>437</v>
      </c>
      <c r="H713" s="2">
        <v>4087</v>
      </c>
      <c r="I713" s="35">
        <v>421.89</v>
      </c>
      <c r="J713" s="35">
        <v>364.69</v>
      </c>
    </row>
    <row r="714" spans="1:10" ht="14.25" customHeight="1">
      <c r="A714" s="2" t="s">
        <v>458</v>
      </c>
      <c r="B714" s="2" t="s">
        <v>433</v>
      </c>
      <c r="C714" s="2" t="s">
        <v>492</v>
      </c>
      <c r="D714" s="2" t="s">
        <v>450</v>
      </c>
      <c r="E714" s="2" t="s">
        <v>442</v>
      </c>
      <c r="F714" s="34">
        <v>735875689</v>
      </c>
      <c r="G714" s="2" t="s">
        <v>443</v>
      </c>
      <c r="H714" s="2">
        <v>7524</v>
      </c>
      <c r="I714" s="35">
        <v>205.7</v>
      </c>
      <c r="J714" s="35">
        <v>117.11</v>
      </c>
    </row>
    <row r="715" spans="1:10" ht="14.25" customHeight="1">
      <c r="A715" s="2" t="s">
        <v>448</v>
      </c>
      <c r="B715" s="2" t="s">
        <v>439</v>
      </c>
      <c r="C715" s="2" t="s">
        <v>617</v>
      </c>
      <c r="D715" s="2" t="s">
        <v>435</v>
      </c>
      <c r="E715" s="2" t="s">
        <v>436</v>
      </c>
      <c r="F715" s="34">
        <v>736193692</v>
      </c>
      <c r="G715" s="2" t="s">
        <v>443</v>
      </c>
      <c r="H715" s="2">
        <v>9912</v>
      </c>
      <c r="I715" s="35">
        <v>255.28</v>
      </c>
      <c r="J715" s="35">
        <v>159.41999999999999</v>
      </c>
    </row>
    <row r="716" spans="1:10" ht="14.25" customHeight="1">
      <c r="A716" s="2" t="s">
        <v>458</v>
      </c>
      <c r="B716" s="2" t="s">
        <v>452</v>
      </c>
      <c r="C716" s="2" t="s">
        <v>644</v>
      </c>
      <c r="D716" s="2" t="s">
        <v>456</v>
      </c>
      <c r="E716" s="2" t="s">
        <v>436</v>
      </c>
      <c r="F716" s="34">
        <v>737893569</v>
      </c>
      <c r="G716" s="2" t="s">
        <v>447</v>
      </c>
      <c r="H716" s="2">
        <v>9627</v>
      </c>
      <c r="I716" s="35">
        <v>109.28</v>
      </c>
      <c r="J716" s="35">
        <v>35.840000000000003</v>
      </c>
    </row>
    <row r="717" spans="1:10" ht="14.25" customHeight="1">
      <c r="A717" s="2" t="s">
        <v>482</v>
      </c>
      <c r="B717" s="2" t="s">
        <v>433</v>
      </c>
      <c r="C717" s="2" t="s">
        <v>637</v>
      </c>
      <c r="D717" s="2" t="s">
        <v>446</v>
      </c>
      <c r="E717" s="2" t="s">
        <v>442</v>
      </c>
      <c r="F717" s="34">
        <v>738479363</v>
      </c>
      <c r="G717" s="2" t="s">
        <v>437</v>
      </c>
      <c r="H717" s="2">
        <v>7129</v>
      </c>
      <c r="I717" s="35">
        <v>437.2</v>
      </c>
      <c r="J717" s="35">
        <v>263.33</v>
      </c>
    </row>
    <row r="718" spans="1:10" ht="14.25" customHeight="1">
      <c r="A718" s="2" t="s">
        <v>458</v>
      </c>
      <c r="B718" s="2" t="s">
        <v>462</v>
      </c>
      <c r="C718" s="2" t="s">
        <v>624</v>
      </c>
      <c r="D718" s="2" t="s">
        <v>477</v>
      </c>
      <c r="E718" s="2" t="s">
        <v>442</v>
      </c>
      <c r="F718" s="34">
        <v>738596522</v>
      </c>
      <c r="G718" s="2" t="s">
        <v>443</v>
      </c>
      <c r="H718" s="2">
        <v>1080</v>
      </c>
      <c r="I718" s="35">
        <v>668.27</v>
      </c>
      <c r="J718" s="35">
        <v>502.54</v>
      </c>
    </row>
    <row r="719" spans="1:10" ht="14.25" customHeight="1">
      <c r="A719" s="2" t="s">
        <v>465</v>
      </c>
      <c r="B719" s="2" t="s">
        <v>462</v>
      </c>
      <c r="C719" s="2" t="s">
        <v>574</v>
      </c>
      <c r="D719" s="2" t="s">
        <v>494</v>
      </c>
      <c r="E719" s="2" t="s">
        <v>436</v>
      </c>
      <c r="F719" s="34">
        <v>739964663</v>
      </c>
      <c r="G719" s="2" t="s">
        <v>460</v>
      </c>
      <c r="H719" s="2">
        <v>8219</v>
      </c>
      <c r="I719" s="35">
        <v>47.45</v>
      </c>
      <c r="J719" s="35">
        <v>31.79</v>
      </c>
    </row>
    <row r="720" spans="1:10" ht="14.25" customHeight="1">
      <c r="A720" s="2" t="s">
        <v>448</v>
      </c>
      <c r="B720" s="2" t="s">
        <v>439</v>
      </c>
      <c r="C720" s="2" t="s">
        <v>449</v>
      </c>
      <c r="D720" s="2" t="s">
        <v>450</v>
      </c>
      <c r="E720" s="2" t="s">
        <v>442</v>
      </c>
      <c r="F720" s="34">
        <v>740614831</v>
      </c>
      <c r="G720" s="2" t="s">
        <v>443</v>
      </c>
      <c r="H720" s="2">
        <v>2187</v>
      </c>
      <c r="I720" s="35">
        <v>205.7</v>
      </c>
      <c r="J720" s="35">
        <v>117.11</v>
      </c>
    </row>
    <row r="721" spans="1:10" ht="14.25" customHeight="1">
      <c r="A721" s="2" t="s">
        <v>458</v>
      </c>
      <c r="B721" s="2" t="s">
        <v>433</v>
      </c>
      <c r="C721" s="2" t="s">
        <v>564</v>
      </c>
      <c r="D721" s="2" t="s">
        <v>475</v>
      </c>
      <c r="E721" s="2" t="s">
        <v>436</v>
      </c>
      <c r="F721" s="34">
        <v>741649949</v>
      </c>
      <c r="G721" s="2" t="s">
        <v>443</v>
      </c>
      <c r="H721" s="2">
        <v>7761</v>
      </c>
      <c r="I721" s="35">
        <v>81.73</v>
      </c>
      <c r="J721" s="35">
        <v>56.67</v>
      </c>
    </row>
    <row r="722" spans="1:10" ht="14.25" customHeight="1">
      <c r="A722" s="2" t="s">
        <v>472</v>
      </c>
      <c r="B722" s="2" t="s">
        <v>452</v>
      </c>
      <c r="C722" s="2" t="s">
        <v>539</v>
      </c>
      <c r="D722" s="2" t="s">
        <v>477</v>
      </c>
      <c r="E722" s="2" t="s">
        <v>442</v>
      </c>
      <c r="F722" s="34">
        <v>743553245</v>
      </c>
      <c r="G722" s="2" t="s">
        <v>443</v>
      </c>
      <c r="H722" s="2">
        <v>3641</v>
      </c>
      <c r="I722" s="35">
        <v>668.27</v>
      </c>
      <c r="J722" s="35">
        <v>502.54</v>
      </c>
    </row>
    <row r="723" spans="1:10" ht="14.25" customHeight="1">
      <c r="A723" s="2" t="s">
        <v>458</v>
      </c>
      <c r="B723" s="2" t="s">
        <v>433</v>
      </c>
      <c r="C723" s="2" t="s">
        <v>613</v>
      </c>
      <c r="D723" s="2" t="s">
        <v>494</v>
      </c>
      <c r="E723" s="2" t="s">
        <v>442</v>
      </c>
      <c r="F723" s="34">
        <v>745095622</v>
      </c>
      <c r="G723" s="2" t="s">
        <v>437</v>
      </c>
      <c r="H723" s="2">
        <v>1732</v>
      </c>
      <c r="I723" s="35">
        <v>47.45</v>
      </c>
      <c r="J723" s="35">
        <v>31.79</v>
      </c>
    </row>
    <row r="724" spans="1:10" ht="14.25" customHeight="1">
      <c r="A724" s="2" t="s">
        <v>484</v>
      </c>
      <c r="B724" s="2" t="s">
        <v>462</v>
      </c>
      <c r="C724" s="2" t="s">
        <v>552</v>
      </c>
      <c r="D724" s="2" t="s">
        <v>469</v>
      </c>
      <c r="E724" s="2" t="s">
        <v>442</v>
      </c>
      <c r="F724" s="34">
        <v>745633351</v>
      </c>
      <c r="G724" s="2" t="s">
        <v>447</v>
      </c>
      <c r="H724" s="2">
        <v>4325</v>
      </c>
      <c r="I724" s="35">
        <v>421.89</v>
      </c>
      <c r="J724" s="35">
        <v>364.69</v>
      </c>
    </row>
    <row r="725" spans="1:10" ht="14.25" customHeight="1">
      <c r="A725" s="2" t="s">
        <v>472</v>
      </c>
      <c r="B725" s="2" t="s">
        <v>462</v>
      </c>
      <c r="C725" s="2" t="s">
        <v>517</v>
      </c>
      <c r="D725" s="2" t="s">
        <v>475</v>
      </c>
      <c r="E725" s="2" t="s">
        <v>442</v>
      </c>
      <c r="F725" s="34">
        <v>745765960</v>
      </c>
      <c r="G725" s="2" t="s">
        <v>460</v>
      </c>
      <c r="H725" s="2">
        <v>6454</v>
      </c>
      <c r="I725" s="35">
        <v>81.73</v>
      </c>
      <c r="J725" s="35">
        <v>56.67</v>
      </c>
    </row>
    <row r="726" spans="1:10" ht="14.25" customHeight="1">
      <c r="A726" s="2" t="s">
        <v>472</v>
      </c>
      <c r="B726" s="2" t="s">
        <v>433</v>
      </c>
      <c r="C726" s="2" t="s">
        <v>457</v>
      </c>
      <c r="D726" s="2" t="s">
        <v>464</v>
      </c>
      <c r="E726" s="2" t="s">
        <v>436</v>
      </c>
      <c r="F726" s="34">
        <v>745996844</v>
      </c>
      <c r="G726" s="2" t="s">
        <v>443</v>
      </c>
      <c r="H726" s="2">
        <v>1057</v>
      </c>
      <c r="I726" s="35">
        <v>154.06</v>
      </c>
      <c r="J726" s="35">
        <v>90.93</v>
      </c>
    </row>
    <row r="727" spans="1:10" ht="14.25" customHeight="1">
      <c r="A727" s="2" t="s">
        <v>472</v>
      </c>
      <c r="B727" s="2" t="s">
        <v>433</v>
      </c>
      <c r="C727" s="2" t="s">
        <v>535</v>
      </c>
      <c r="D727" s="2" t="s">
        <v>469</v>
      </c>
      <c r="E727" s="2" t="s">
        <v>442</v>
      </c>
      <c r="F727" s="34">
        <v>747025954</v>
      </c>
      <c r="G727" s="2" t="s">
        <v>443</v>
      </c>
      <c r="H727" s="2">
        <v>1417</v>
      </c>
      <c r="I727" s="35">
        <v>421.89</v>
      </c>
      <c r="J727" s="35">
        <v>364.69</v>
      </c>
    </row>
    <row r="728" spans="1:10" ht="14.25" customHeight="1">
      <c r="A728" s="2" t="s">
        <v>458</v>
      </c>
      <c r="B728" s="2" t="s">
        <v>433</v>
      </c>
      <c r="C728" s="2" t="s">
        <v>619</v>
      </c>
      <c r="D728" s="2" t="s">
        <v>435</v>
      </c>
      <c r="E728" s="2" t="s">
        <v>442</v>
      </c>
      <c r="F728" s="34">
        <v>749748504</v>
      </c>
      <c r="G728" s="2" t="s">
        <v>437</v>
      </c>
      <c r="H728" s="2">
        <v>5222</v>
      </c>
      <c r="I728" s="35">
        <v>255.28</v>
      </c>
      <c r="J728" s="35">
        <v>159.41999999999999</v>
      </c>
    </row>
    <row r="729" spans="1:10" ht="14.25" customHeight="1">
      <c r="A729" s="2" t="s">
        <v>432</v>
      </c>
      <c r="B729" s="2" t="s">
        <v>462</v>
      </c>
      <c r="C729" s="2" t="s">
        <v>479</v>
      </c>
      <c r="D729" s="2" t="s">
        <v>469</v>
      </c>
      <c r="E729" s="2" t="s">
        <v>442</v>
      </c>
      <c r="F729" s="34">
        <v>749981534</v>
      </c>
      <c r="G729" s="2" t="s">
        <v>460</v>
      </c>
      <c r="H729" s="2">
        <v>8591</v>
      </c>
      <c r="I729" s="35">
        <v>421.89</v>
      </c>
      <c r="J729" s="35">
        <v>364.69</v>
      </c>
    </row>
    <row r="730" spans="1:10" ht="14.25" customHeight="1">
      <c r="A730" s="2" t="s">
        <v>451</v>
      </c>
      <c r="B730" s="2" t="s">
        <v>439</v>
      </c>
      <c r="C730" s="2" t="s">
        <v>618</v>
      </c>
      <c r="D730" s="2" t="s">
        <v>480</v>
      </c>
      <c r="E730" s="2" t="s">
        <v>442</v>
      </c>
      <c r="F730" s="34">
        <v>750512397</v>
      </c>
      <c r="G730" s="2" t="s">
        <v>443</v>
      </c>
      <c r="H730" s="2">
        <v>333</v>
      </c>
      <c r="I730" s="35">
        <v>651.21</v>
      </c>
      <c r="J730" s="35">
        <v>524.96</v>
      </c>
    </row>
    <row r="731" spans="1:10" ht="14.25" customHeight="1">
      <c r="A731" s="2" t="s">
        <v>465</v>
      </c>
      <c r="B731" s="2" t="s">
        <v>439</v>
      </c>
      <c r="C731" s="2" t="s">
        <v>559</v>
      </c>
      <c r="D731" s="2" t="s">
        <v>454</v>
      </c>
      <c r="E731" s="2" t="s">
        <v>442</v>
      </c>
      <c r="F731" s="34">
        <v>751302039</v>
      </c>
      <c r="G731" s="2" t="s">
        <v>437</v>
      </c>
      <c r="H731" s="2">
        <v>9049</v>
      </c>
      <c r="I731" s="35">
        <v>152.58000000000001</v>
      </c>
      <c r="J731" s="35">
        <v>97.44</v>
      </c>
    </row>
    <row r="732" spans="1:10" ht="14.25" customHeight="1">
      <c r="A732" s="2" t="s">
        <v>451</v>
      </c>
      <c r="B732" s="2" t="s">
        <v>433</v>
      </c>
      <c r="C732" s="2" t="s">
        <v>533</v>
      </c>
      <c r="D732" s="2" t="s">
        <v>494</v>
      </c>
      <c r="E732" s="2" t="s">
        <v>442</v>
      </c>
      <c r="F732" s="34">
        <v>754117715</v>
      </c>
      <c r="G732" s="2" t="s">
        <v>437</v>
      </c>
      <c r="H732" s="2">
        <v>7783</v>
      </c>
      <c r="I732" s="35">
        <v>47.45</v>
      </c>
      <c r="J732" s="35">
        <v>31.79</v>
      </c>
    </row>
    <row r="733" spans="1:10" ht="14.25" customHeight="1">
      <c r="A733" s="2" t="s">
        <v>484</v>
      </c>
      <c r="B733" s="2" t="s">
        <v>462</v>
      </c>
      <c r="C733" s="2" t="s">
        <v>557</v>
      </c>
      <c r="D733" s="2" t="s">
        <v>494</v>
      </c>
      <c r="E733" s="2" t="s">
        <v>442</v>
      </c>
      <c r="F733" s="34">
        <v>755614173</v>
      </c>
      <c r="G733" s="2" t="s">
        <v>443</v>
      </c>
      <c r="H733" s="2">
        <v>5140</v>
      </c>
      <c r="I733" s="35">
        <v>47.45</v>
      </c>
      <c r="J733" s="35">
        <v>31.79</v>
      </c>
    </row>
    <row r="734" spans="1:10" ht="14.25" customHeight="1">
      <c r="A734" s="2" t="s">
        <v>484</v>
      </c>
      <c r="B734" s="2" t="s">
        <v>462</v>
      </c>
      <c r="C734" s="2" t="s">
        <v>634</v>
      </c>
      <c r="D734" s="2" t="s">
        <v>454</v>
      </c>
      <c r="E734" s="2" t="s">
        <v>442</v>
      </c>
      <c r="F734" s="34">
        <v>755752360</v>
      </c>
      <c r="G734" s="2" t="s">
        <v>460</v>
      </c>
      <c r="H734" s="2">
        <v>3474</v>
      </c>
      <c r="I734" s="35">
        <v>152.58000000000001</v>
      </c>
      <c r="J734" s="35">
        <v>97.44</v>
      </c>
    </row>
    <row r="735" spans="1:10" ht="14.25" customHeight="1">
      <c r="A735" s="2" t="s">
        <v>432</v>
      </c>
      <c r="B735" s="2" t="s">
        <v>433</v>
      </c>
      <c r="C735" s="2" t="s">
        <v>589</v>
      </c>
      <c r="D735" s="2" t="s">
        <v>469</v>
      </c>
      <c r="E735" s="2" t="s">
        <v>436</v>
      </c>
      <c r="F735" s="34">
        <v>760131013</v>
      </c>
      <c r="G735" s="2" t="s">
        <v>447</v>
      </c>
      <c r="H735" s="2">
        <v>1417</v>
      </c>
      <c r="I735" s="35">
        <v>421.89</v>
      </c>
      <c r="J735" s="35">
        <v>364.69</v>
      </c>
    </row>
    <row r="736" spans="1:10" ht="14.25" customHeight="1">
      <c r="A736" s="2" t="s">
        <v>465</v>
      </c>
      <c r="B736" s="2" t="s">
        <v>433</v>
      </c>
      <c r="C736" s="2" t="s">
        <v>564</v>
      </c>
      <c r="D736" s="2" t="s">
        <v>446</v>
      </c>
      <c r="E736" s="2" t="s">
        <v>442</v>
      </c>
      <c r="F736" s="34">
        <v>760907781</v>
      </c>
      <c r="G736" s="2" t="s">
        <v>460</v>
      </c>
      <c r="H736" s="2">
        <v>6615</v>
      </c>
      <c r="I736" s="35">
        <v>437.2</v>
      </c>
      <c r="J736" s="35">
        <v>263.33</v>
      </c>
    </row>
    <row r="737" spans="1:10" ht="14.25" customHeight="1">
      <c r="A737" s="2" t="s">
        <v>438</v>
      </c>
      <c r="B737" s="2" t="s">
        <v>433</v>
      </c>
      <c r="C737" s="2" t="s">
        <v>528</v>
      </c>
      <c r="D737" s="2" t="s">
        <v>446</v>
      </c>
      <c r="E737" s="2" t="s">
        <v>436</v>
      </c>
      <c r="F737" s="34">
        <v>763501155</v>
      </c>
      <c r="G737" s="2" t="s">
        <v>447</v>
      </c>
      <c r="H737" s="2">
        <v>7221</v>
      </c>
      <c r="I737" s="35">
        <v>437.2</v>
      </c>
      <c r="J737" s="35">
        <v>263.33</v>
      </c>
    </row>
    <row r="738" spans="1:10" ht="14.25" customHeight="1">
      <c r="A738" s="2" t="s">
        <v>472</v>
      </c>
      <c r="B738" s="2" t="s">
        <v>439</v>
      </c>
      <c r="C738" s="2" t="s">
        <v>615</v>
      </c>
      <c r="D738" s="2" t="s">
        <v>456</v>
      </c>
      <c r="E738" s="2" t="s">
        <v>442</v>
      </c>
      <c r="F738" s="34">
        <v>765228068</v>
      </c>
      <c r="G738" s="2" t="s">
        <v>460</v>
      </c>
      <c r="H738" s="2">
        <v>2151</v>
      </c>
      <c r="I738" s="35">
        <v>109.28</v>
      </c>
      <c r="J738" s="35">
        <v>35.840000000000003</v>
      </c>
    </row>
    <row r="739" spans="1:10" ht="14.25" customHeight="1">
      <c r="A739" s="2" t="s">
        <v>432</v>
      </c>
      <c r="B739" s="2" t="s">
        <v>433</v>
      </c>
      <c r="C739" s="2" t="s">
        <v>646</v>
      </c>
      <c r="D739" s="2" t="s">
        <v>450</v>
      </c>
      <c r="E739" s="2" t="s">
        <v>442</v>
      </c>
      <c r="F739" s="34">
        <v>765423762</v>
      </c>
      <c r="G739" s="2" t="s">
        <v>460</v>
      </c>
      <c r="H739" s="2">
        <v>3112</v>
      </c>
      <c r="I739" s="35">
        <v>205.7</v>
      </c>
      <c r="J739" s="35">
        <v>117.11</v>
      </c>
    </row>
    <row r="740" spans="1:10" ht="14.25" customHeight="1">
      <c r="A740" s="2" t="s">
        <v>444</v>
      </c>
      <c r="B740" s="2" t="s">
        <v>467</v>
      </c>
      <c r="C740" s="2" t="s">
        <v>638</v>
      </c>
      <c r="D740" s="2" t="s">
        <v>480</v>
      </c>
      <c r="E740" s="2" t="s">
        <v>436</v>
      </c>
      <c r="F740" s="34">
        <v>959272372</v>
      </c>
      <c r="G740" s="2" t="s">
        <v>460</v>
      </c>
      <c r="H740" s="2">
        <v>6393</v>
      </c>
      <c r="I740" s="35">
        <v>651.21</v>
      </c>
      <c r="J740" s="35">
        <v>524.96</v>
      </c>
    </row>
    <row r="741" spans="1:10" ht="14.25" customHeight="1">
      <c r="A741" s="2" t="s">
        <v>438</v>
      </c>
      <c r="B741" s="2" t="s">
        <v>452</v>
      </c>
      <c r="C741" s="2" t="s">
        <v>539</v>
      </c>
      <c r="D741" s="2" t="s">
        <v>450</v>
      </c>
      <c r="E741" s="2" t="s">
        <v>436</v>
      </c>
      <c r="F741" s="34">
        <v>765843474</v>
      </c>
      <c r="G741" s="2" t="s">
        <v>443</v>
      </c>
      <c r="H741" s="2">
        <v>4487</v>
      </c>
      <c r="I741" s="35">
        <v>205.7</v>
      </c>
      <c r="J741" s="35">
        <v>117.11</v>
      </c>
    </row>
    <row r="742" spans="1:10" ht="14.25" customHeight="1">
      <c r="A742" s="2" t="s">
        <v>484</v>
      </c>
      <c r="B742" s="2" t="s">
        <v>433</v>
      </c>
      <c r="C742" s="2" t="s">
        <v>493</v>
      </c>
      <c r="D742" s="2" t="s">
        <v>475</v>
      </c>
      <c r="E742" s="2" t="s">
        <v>442</v>
      </c>
      <c r="F742" s="34">
        <v>766228854</v>
      </c>
      <c r="G742" s="2" t="s">
        <v>437</v>
      </c>
      <c r="H742" s="2">
        <v>9043</v>
      </c>
      <c r="I742" s="35">
        <v>81.73</v>
      </c>
      <c r="J742" s="35">
        <v>56.67</v>
      </c>
    </row>
    <row r="743" spans="1:10" ht="14.25" customHeight="1">
      <c r="A743" s="2" t="s">
        <v>432</v>
      </c>
      <c r="B743" s="2" t="s">
        <v>452</v>
      </c>
      <c r="C743" s="2" t="s">
        <v>644</v>
      </c>
      <c r="D743" s="2" t="s">
        <v>454</v>
      </c>
      <c r="E743" s="2" t="s">
        <v>442</v>
      </c>
      <c r="F743" s="34">
        <v>766409099</v>
      </c>
      <c r="G743" s="2" t="s">
        <v>447</v>
      </c>
      <c r="H743" s="2">
        <v>4056</v>
      </c>
      <c r="I743" s="35">
        <v>152.58000000000001</v>
      </c>
      <c r="J743" s="35">
        <v>97.44</v>
      </c>
    </row>
    <row r="744" spans="1:10" ht="14.25" customHeight="1">
      <c r="A744" s="2" t="s">
        <v>465</v>
      </c>
      <c r="B744" s="2" t="s">
        <v>433</v>
      </c>
      <c r="C744" s="2" t="s">
        <v>525</v>
      </c>
      <c r="D744" s="2" t="s">
        <v>435</v>
      </c>
      <c r="E744" s="2" t="s">
        <v>436</v>
      </c>
      <c r="F744" s="34">
        <v>770169770</v>
      </c>
      <c r="G744" s="2" t="s">
        <v>443</v>
      </c>
      <c r="H744" s="2">
        <v>7575</v>
      </c>
      <c r="I744" s="35">
        <v>255.28</v>
      </c>
      <c r="J744" s="35">
        <v>159.41999999999999</v>
      </c>
    </row>
    <row r="745" spans="1:10" ht="14.25" customHeight="1">
      <c r="A745" s="2" t="s">
        <v>465</v>
      </c>
      <c r="B745" s="2" t="s">
        <v>452</v>
      </c>
      <c r="C745" s="2" t="s">
        <v>608</v>
      </c>
      <c r="D745" s="2" t="s">
        <v>464</v>
      </c>
      <c r="E745" s="2" t="s">
        <v>436</v>
      </c>
      <c r="F745" s="34">
        <v>772660577</v>
      </c>
      <c r="G745" s="2" t="s">
        <v>443</v>
      </c>
      <c r="H745" s="2">
        <v>6948</v>
      </c>
      <c r="I745" s="35">
        <v>154.06</v>
      </c>
      <c r="J745" s="35">
        <v>90.93</v>
      </c>
    </row>
    <row r="746" spans="1:10" ht="14.25" customHeight="1">
      <c r="A746" s="2" t="s">
        <v>465</v>
      </c>
      <c r="B746" s="2" t="s">
        <v>433</v>
      </c>
      <c r="C746" s="2" t="s">
        <v>524</v>
      </c>
      <c r="D746" s="2" t="s">
        <v>441</v>
      </c>
      <c r="E746" s="2" t="s">
        <v>442</v>
      </c>
      <c r="F746" s="34">
        <v>772954547</v>
      </c>
      <c r="G746" s="2" t="s">
        <v>437</v>
      </c>
      <c r="H746" s="2">
        <v>8333</v>
      </c>
      <c r="I746" s="35">
        <v>9.33</v>
      </c>
      <c r="J746" s="35">
        <v>6.92</v>
      </c>
    </row>
    <row r="747" spans="1:10" ht="14.25" customHeight="1">
      <c r="A747" s="2" t="s">
        <v>482</v>
      </c>
      <c r="B747" s="2" t="s">
        <v>502</v>
      </c>
      <c r="C747" s="2" t="s">
        <v>563</v>
      </c>
      <c r="D747" s="2" t="s">
        <v>494</v>
      </c>
      <c r="E747" s="2" t="s">
        <v>442</v>
      </c>
      <c r="F747" s="34">
        <v>774712789</v>
      </c>
      <c r="G747" s="2" t="s">
        <v>447</v>
      </c>
      <c r="H747" s="2">
        <v>6239</v>
      </c>
      <c r="I747" s="35">
        <v>47.45</v>
      </c>
      <c r="J747" s="35">
        <v>31.79</v>
      </c>
    </row>
    <row r="748" spans="1:10" ht="14.25" customHeight="1">
      <c r="A748" s="2" t="s">
        <v>451</v>
      </c>
      <c r="B748" s="2" t="s">
        <v>433</v>
      </c>
      <c r="C748" s="2" t="s">
        <v>461</v>
      </c>
      <c r="D748" s="2" t="s">
        <v>477</v>
      </c>
      <c r="E748" s="2" t="s">
        <v>442</v>
      </c>
      <c r="F748" s="34">
        <v>775119197</v>
      </c>
      <c r="G748" s="2" t="s">
        <v>447</v>
      </c>
      <c r="H748" s="2">
        <v>4025</v>
      </c>
      <c r="I748" s="35">
        <v>668.27</v>
      </c>
      <c r="J748" s="35">
        <v>502.54</v>
      </c>
    </row>
    <row r="749" spans="1:10" ht="14.25" customHeight="1">
      <c r="A749" s="2" t="s">
        <v>472</v>
      </c>
      <c r="B749" s="2" t="s">
        <v>433</v>
      </c>
      <c r="C749" s="2" t="s">
        <v>606</v>
      </c>
      <c r="D749" s="2" t="s">
        <v>494</v>
      </c>
      <c r="E749" s="2" t="s">
        <v>442</v>
      </c>
      <c r="F749" s="34">
        <v>776895892</v>
      </c>
      <c r="G749" s="2" t="s">
        <v>447</v>
      </c>
      <c r="H749" s="2">
        <v>1827</v>
      </c>
      <c r="I749" s="35">
        <v>47.45</v>
      </c>
      <c r="J749" s="35">
        <v>31.79</v>
      </c>
    </row>
    <row r="750" spans="1:10" ht="14.25" customHeight="1">
      <c r="A750" s="2" t="s">
        <v>432</v>
      </c>
      <c r="B750" s="2" t="s">
        <v>462</v>
      </c>
      <c r="C750" s="2" t="s">
        <v>598</v>
      </c>
      <c r="D750" s="2" t="s">
        <v>477</v>
      </c>
      <c r="E750" s="2" t="s">
        <v>442</v>
      </c>
      <c r="F750" s="34">
        <v>777065837</v>
      </c>
      <c r="G750" s="2" t="s">
        <v>437</v>
      </c>
      <c r="H750" s="2">
        <v>3723</v>
      </c>
      <c r="I750" s="35">
        <v>668.27</v>
      </c>
      <c r="J750" s="35">
        <v>502.54</v>
      </c>
    </row>
    <row r="751" spans="1:10" ht="14.25" customHeight="1">
      <c r="A751" s="2" t="s">
        <v>438</v>
      </c>
      <c r="B751" s="2" t="s">
        <v>433</v>
      </c>
      <c r="C751" s="2" t="s">
        <v>589</v>
      </c>
      <c r="D751" s="2" t="s">
        <v>456</v>
      </c>
      <c r="E751" s="2" t="s">
        <v>436</v>
      </c>
      <c r="F751" s="34">
        <v>778371751</v>
      </c>
      <c r="G751" s="2" t="s">
        <v>460</v>
      </c>
      <c r="H751" s="2">
        <v>8005</v>
      </c>
      <c r="I751" s="35">
        <v>109.28</v>
      </c>
      <c r="J751" s="35">
        <v>35.840000000000003</v>
      </c>
    </row>
    <row r="752" spans="1:10" ht="14.25" customHeight="1">
      <c r="A752" s="2" t="s">
        <v>472</v>
      </c>
      <c r="B752" s="2" t="s">
        <v>452</v>
      </c>
      <c r="C752" s="2" t="s">
        <v>620</v>
      </c>
      <c r="D752" s="2" t="s">
        <v>469</v>
      </c>
      <c r="E752" s="2" t="s">
        <v>436</v>
      </c>
      <c r="F752" s="34">
        <v>778540408</v>
      </c>
      <c r="G752" s="2" t="s">
        <v>443</v>
      </c>
      <c r="H752" s="2">
        <v>7601</v>
      </c>
      <c r="I752" s="35">
        <v>421.89</v>
      </c>
      <c r="J752" s="35">
        <v>364.69</v>
      </c>
    </row>
    <row r="753" spans="1:10" ht="14.25" customHeight="1">
      <c r="A753" s="2" t="s">
        <v>438</v>
      </c>
      <c r="B753" s="2" t="s">
        <v>439</v>
      </c>
      <c r="C753" s="2" t="s">
        <v>509</v>
      </c>
      <c r="D753" s="2" t="s">
        <v>446</v>
      </c>
      <c r="E753" s="2" t="s">
        <v>436</v>
      </c>
      <c r="F753" s="34">
        <v>778528392</v>
      </c>
      <c r="G753" s="2" t="s">
        <v>443</v>
      </c>
      <c r="H753" s="2">
        <v>6813</v>
      </c>
      <c r="I753" s="35">
        <v>437.2</v>
      </c>
      <c r="J753" s="35">
        <v>263.33</v>
      </c>
    </row>
    <row r="754" spans="1:10" ht="14.25" customHeight="1">
      <c r="A754" s="2" t="s">
        <v>448</v>
      </c>
      <c r="B754" s="2" t="s">
        <v>502</v>
      </c>
      <c r="C754" s="2" t="s">
        <v>503</v>
      </c>
      <c r="D754" s="2" t="s">
        <v>475</v>
      </c>
      <c r="E754" s="2" t="s">
        <v>442</v>
      </c>
      <c r="F754" s="34">
        <v>778919780</v>
      </c>
      <c r="G754" s="2" t="s">
        <v>460</v>
      </c>
      <c r="H754" s="2">
        <v>4393</v>
      </c>
      <c r="I754" s="35">
        <v>81.73</v>
      </c>
      <c r="J754" s="35">
        <v>56.67</v>
      </c>
    </row>
    <row r="755" spans="1:10" ht="14.25" customHeight="1">
      <c r="A755" s="2" t="s">
        <v>484</v>
      </c>
      <c r="B755" s="2" t="s">
        <v>433</v>
      </c>
      <c r="C755" s="2" t="s">
        <v>471</v>
      </c>
      <c r="D755" s="2" t="s">
        <v>441</v>
      </c>
      <c r="E755" s="2" t="s">
        <v>436</v>
      </c>
      <c r="F755" s="34">
        <v>779882800</v>
      </c>
      <c r="G755" s="2" t="s">
        <v>447</v>
      </c>
      <c r="H755" s="2">
        <v>7846</v>
      </c>
      <c r="I755" s="35">
        <v>9.33</v>
      </c>
      <c r="J755" s="35">
        <v>6.92</v>
      </c>
    </row>
    <row r="756" spans="1:10" ht="14.25" customHeight="1">
      <c r="A756" s="2" t="s">
        <v>484</v>
      </c>
      <c r="B756" s="2" t="s">
        <v>439</v>
      </c>
      <c r="C756" s="2" t="s">
        <v>567</v>
      </c>
      <c r="D756" s="2" t="s">
        <v>435</v>
      </c>
      <c r="E756" s="2" t="s">
        <v>436</v>
      </c>
      <c r="F756" s="34">
        <v>780243289</v>
      </c>
      <c r="G756" s="2" t="s">
        <v>437</v>
      </c>
      <c r="H756" s="2">
        <v>9014</v>
      </c>
      <c r="I756" s="35">
        <v>255.28</v>
      </c>
      <c r="J756" s="35">
        <v>159.41999999999999</v>
      </c>
    </row>
    <row r="757" spans="1:10" ht="14.25" customHeight="1">
      <c r="A757" s="2" t="s">
        <v>451</v>
      </c>
      <c r="B757" s="2" t="s">
        <v>433</v>
      </c>
      <c r="C757" s="2" t="s">
        <v>571</v>
      </c>
      <c r="D757" s="2" t="s">
        <v>475</v>
      </c>
      <c r="E757" s="2" t="s">
        <v>436</v>
      </c>
      <c r="F757" s="34">
        <v>781385266</v>
      </c>
      <c r="G757" s="2" t="s">
        <v>443</v>
      </c>
      <c r="H757" s="2">
        <v>6468</v>
      </c>
      <c r="I757" s="35">
        <v>81.73</v>
      </c>
      <c r="J757" s="35">
        <v>56.67</v>
      </c>
    </row>
    <row r="758" spans="1:10" ht="14.25" customHeight="1">
      <c r="A758" s="2" t="s">
        <v>472</v>
      </c>
      <c r="B758" s="2" t="s">
        <v>467</v>
      </c>
      <c r="C758" s="2" t="s">
        <v>587</v>
      </c>
      <c r="D758" s="2" t="s">
        <v>441</v>
      </c>
      <c r="E758" s="2" t="s">
        <v>442</v>
      </c>
      <c r="F758" s="34">
        <v>781615293</v>
      </c>
      <c r="G758" s="2" t="s">
        <v>443</v>
      </c>
      <c r="H758" s="2">
        <v>4622</v>
      </c>
      <c r="I758" s="35">
        <v>9.33</v>
      </c>
      <c r="J758" s="35">
        <v>6.92</v>
      </c>
    </row>
    <row r="759" spans="1:10" ht="14.25" customHeight="1">
      <c r="A759" s="2" t="s">
        <v>432</v>
      </c>
      <c r="B759" s="2" t="s">
        <v>433</v>
      </c>
      <c r="C759" s="2" t="s">
        <v>636</v>
      </c>
      <c r="D759" s="2" t="s">
        <v>477</v>
      </c>
      <c r="E759" s="2" t="s">
        <v>442</v>
      </c>
      <c r="F759" s="34">
        <v>782047021</v>
      </c>
      <c r="G759" s="2" t="s">
        <v>437</v>
      </c>
      <c r="H759" s="2">
        <v>9468</v>
      </c>
      <c r="I759" s="35">
        <v>668.27</v>
      </c>
      <c r="J759" s="35">
        <v>502.54</v>
      </c>
    </row>
    <row r="760" spans="1:10" ht="14.25" customHeight="1">
      <c r="A760" s="2" t="s">
        <v>465</v>
      </c>
      <c r="B760" s="2" t="s">
        <v>433</v>
      </c>
      <c r="C760" s="2" t="s">
        <v>604</v>
      </c>
      <c r="D760" s="2" t="s">
        <v>454</v>
      </c>
      <c r="E760" s="2" t="s">
        <v>442</v>
      </c>
      <c r="F760" s="34">
        <v>782261168</v>
      </c>
      <c r="G760" s="2" t="s">
        <v>447</v>
      </c>
      <c r="H760" s="2">
        <v>6501</v>
      </c>
      <c r="I760" s="35">
        <v>152.58000000000001</v>
      </c>
      <c r="J760" s="35">
        <v>97.44</v>
      </c>
    </row>
    <row r="761" spans="1:10" ht="14.25" customHeight="1">
      <c r="A761" s="2" t="s">
        <v>448</v>
      </c>
      <c r="B761" s="2" t="s">
        <v>433</v>
      </c>
      <c r="C761" s="2" t="s">
        <v>516</v>
      </c>
      <c r="D761" s="2" t="s">
        <v>480</v>
      </c>
      <c r="E761" s="2" t="s">
        <v>442</v>
      </c>
      <c r="F761" s="34">
        <v>782725942</v>
      </c>
      <c r="G761" s="2" t="s">
        <v>443</v>
      </c>
      <c r="H761" s="2">
        <v>4179</v>
      </c>
      <c r="I761" s="35">
        <v>651.21</v>
      </c>
      <c r="J761" s="35">
        <v>524.96</v>
      </c>
    </row>
    <row r="762" spans="1:10" ht="14.25" customHeight="1">
      <c r="A762" s="2" t="s">
        <v>448</v>
      </c>
      <c r="B762" s="2" t="s">
        <v>439</v>
      </c>
      <c r="C762" s="2" t="s">
        <v>530</v>
      </c>
      <c r="D762" s="2" t="s">
        <v>464</v>
      </c>
      <c r="E762" s="2" t="s">
        <v>442</v>
      </c>
      <c r="F762" s="34">
        <v>782701051</v>
      </c>
      <c r="G762" s="2" t="s">
        <v>447</v>
      </c>
      <c r="H762" s="2">
        <v>9210</v>
      </c>
      <c r="I762" s="35">
        <v>154.06</v>
      </c>
      <c r="J762" s="35">
        <v>90.93</v>
      </c>
    </row>
    <row r="763" spans="1:10" ht="14.25" customHeight="1">
      <c r="A763" s="2" t="s">
        <v>444</v>
      </c>
      <c r="B763" s="2" t="s">
        <v>467</v>
      </c>
      <c r="C763" s="2" t="s">
        <v>583</v>
      </c>
      <c r="D763" s="2" t="s">
        <v>469</v>
      </c>
      <c r="E763" s="2" t="s">
        <v>442</v>
      </c>
      <c r="F763" s="34">
        <v>964124810</v>
      </c>
      <c r="G763" s="2" t="s">
        <v>460</v>
      </c>
      <c r="H763" s="2">
        <v>6869</v>
      </c>
      <c r="I763" s="35">
        <v>421.89</v>
      </c>
      <c r="J763" s="35">
        <v>364.69</v>
      </c>
    </row>
    <row r="764" spans="1:10" ht="14.25" customHeight="1">
      <c r="A764" s="2" t="s">
        <v>451</v>
      </c>
      <c r="B764" s="2" t="s">
        <v>433</v>
      </c>
      <c r="C764" s="2" t="s">
        <v>575</v>
      </c>
      <c r="D764" s="2" t="s">
        <v>477</v>
      </c>
      <c r="E764" s="2" t="s">
        <v>436</v>
      </c>
      <c r="F764" s="34">
        <v>783119904</v>
      </c>
      <c r="G764" s="2" t="s">
        <v>437</v>
      </c>
      <c r="H764" s="2">
        <v>3947</v>
      </c>
      <c r="I764" s="35">
        <v>668.27</v>
      </c>
      <c r="J764" s="35">
        <v>502.54</v>
      </c>
    </row>
    <row r="765" spans="1:10" ht="14.25" customHeight="1">
      <c r="A765" s="2" t="s">
        <v>484</v>
      </c>
      <c r="B765" s="2" t="s">
        <v>462</v>
      </c>
      <c r="C765" s="2" t="s">
        <v>623</v>
      </c>
      <c r="D765" s="2" t="s">
        <v>464</v>
      </c>
      <c r="E765" s="2" t="s">
        <v>436</v>
      </c>
      <c r="F765" s="34">
        <v>784411656</v>
      </c>
      <c r="G765" s="2" t="s">
        <v>447</v>
      </c>
      <c r="H765" s="2">
        <v>8020</v>
      </c>
      <c r="I765" s="35">
        <v>154.06</v>
      </c>
      <c r="J765" s="35">
        <v>90.93</v>
      </c>
    </row>
    <row r="766" spans="1:10" ht="14.25" customHeight="1">
      <c r="A766" s="2" t="s">
        <v>432</v>
      </c>
      <c r="B766" s="2" t="s">
        <v>433</v>
      </c>
      <c r="C766" s="2" t="s">
        <v>560</v>
      </c>
      <c r="D766" s="2" t="s">
        <v>450</v>
      </c>
      <c r="E766" s="2" t="s">
        <v>442</v>
      </c>
      <c r="F766" s="34">
        <v>785446774</v>
      </c>
      <c r="G766" s="2" t="s">
        <v>460</v>
      </c>
      <c r="H766" s="2">
        <v>4578</v>
      </c>
      <c r="I766" s="35">
        <v>205.7</v>
      </c>
      <c r="J766" s="35">
        <v>117.11</v>
      </c>
    </row>
    <row r="767" spans="1:10" ht="14.25" customHeight="1">
      <c r="A767" s="2" t="s">
        <v>448</v>
      </c>
      <c r="B767" s="2" t="s">
        <v>467</v>
      </c>
      <c r="C767" s="2" t="s">
        <v>588</v>
      </c>
      <c r="D767" s="2" t="s">
        <v>469</v>
      </c>
      <c r="E767" s="2" t="s">
        <v>442</v>
      </c>
      <c r="F767" s="34">
        <v>785507714</v>
      </c>
      <c r="G767" s="2" t="s">
        <v>437</v>
      </c>
      <c r="H767" s="2">
        <v>8369</v>
      </c>
      <c r="I767" s="35">
        <v>421.89</v>
      </c>
      <c r="J767" s="35">
        <v>364.69</v>
      </c>
    </row>
    <row r="768" spans="1:10" ht="14.25" customHeight="1">
      <c r="A768" s="2" t="s">
        <v>482</v>
      </c>
      <c r="B768" s="2" t="s">
        <v>433</v>
      </c>
      <c r="C768" s="2" t="s">
        <v>487</v>
      </c>
      <c r="D768" s="2" t="s">
        <v>469</v>
      </c>
      <c r="E768" s="2" t="s">
        <v>436</v>
      </c>
      <c r="F768" s="34">
        <v>788453423</v>
      </c>
      <c r="G768" s="2" t="s">
        <v>447</v>
      </c>
      <c r="H768" s="2">
        <v>6189</v>
      </c>
      <c r="I768" s="35">
        <v>421.89</v>
      </c>
      <c r="J768" s="35">
        <v>364.69</v>
      </c>
    </row>
    <row r="769" spans="1:10" ht="14.25" customHeight="1">
      <c r="A769" s="2" t="s">
        <v>451</v>
      </c>
      <c r="B769" s="2" t="s">
        <v>467</v>
      </c>
      <c r="C769" s="2" t="s">
        <v>476</v>
      </c>
      <c r="D769" s="2" t="s">
        <v>480</v>
      </c>
      <c r="E769" s="2" t="s">
        <v>436</v>
      </c>
      <c r="F769" s="34">
        <v>788564145</v>
      </c>
      <c r="G769" s="2" t="s">
        <v>447</v>
      </c>
      <c r="H769" s="2">
        <v>5223</v>
      </c>
      <c r="I769" s="35">
        <v>651.21</v>
      </c>
      <c r="J769" s="35">
        <v>524.96</v>
      </c>
    </row>
    <row r="770" spans="1:10" ht="14.25" customHeight="1">
      <c r="A770" s="2" t="s">
        <v>432</v>
      </c>
      <c r="B770" s="2" t="s">
        <v>462</v>
      </c>
      <c r="C770" s="2" t="s">
        <v>598</v>
      </c>
      <c r="D770" s="2" t="s">
        <v>477</v>
      </c>
      <c r="E770" s="2" t="s">
        <v>442</v>
      </c>
      <c r="F770" s="34">
        <v>788813054</v>
      </c>
      <c r="G770" s="2" t="s">
        <v>447</v>
      </c>
      <c r="H770" s="2">
        <v>818</v>
      </c>
      <c r="I770" s="35">
        <v>668.27</v>
      </c>
      <c r="J770" s="35">
        <v>502.54</v>
      </c>
    </row>
    <row r="771" spans="1:10" ht="14.25" customHeight="1">
      <c r="A771" s="2" t="s">
        <v>465</v>
      </c>
      <c r="B771" s="2" t="s">
        <v>467</v>
      </c>
      <c r="C771" s="2" t="s">
        <v>609</v>
      </c>
      <c r="D771" s="2" t="s">
        <v>446</v>
      </c>
      <c r="E771" s="2" t="s">
        <v>436</v>
      </c>
      <c r="F771" s="34">
        <v>790897452</v>
      </c>
      <c r="G771" s="2" t="s">
        <v>447</v>
      </c>
      <c r="H771" s="2">
        <v>7132</v>
      </c>
      <c r="I771" s="35">
        <v>437.2</v>
      </c>
      <c r="J771" s="35">
        <v>263.33</v>
      </c>
    </row>
    <row r="772" spans="1:10" ht="14.25" customHeight="1">
      <c r="A772" s="2" t="s">
        <v>444</v>
      </c>
      <c r="B772" s="2" t="s">
        <v>462</v>
      </c>
      <c r="C772" s="2" t="s">
        <v>7</v>
      </c>
      <c r="D772" s="2" t="s">
        <v>469</v>
      </c>
      <c r="E772" s="2" t="s">
        <v>436</v>
      </c>
      <c r="F772" s="34">
        <v>106213176</v>
      </c>
      <c r="G772" s="2" t="s">
        <v>447</v>
      </c>
      <c r="H772" s="2">
        <v>5814</v>
      </c>
      <c r="I772" s="35">
        <v>421.89</v>
      </c>
      <c r="J772" s="35">
        <v>364.69</v>
      </c>
    </row>
    <row r="773" spans="1:10" ht="14.25" customHeight="1">
      <c r="A773" s="2" t="s">
        <v>432</v>
      </c>
      <c r="B773" s="2" t="s">
        <v>467</v>
      </c>
      <c r="C773" s="2" t="s">
        <v>481</v>
      </c>
      <c r="D773" s="2" t="s">
        <v>456</v>
      </c>
      <c r="E773" s="2" t="s">
        <v>442</v>
      </c>
      <c r="F773" s="34">
        <v>791869914</v>
      </c>
      <c r="G773" s="2" t="s">
        <v>447</v>
      </c>
      <c r="H773" s="2">
        <v>2801</v>
      </c>
      <c r="I773" s="35">
        <v>109.28</v>
      </c>
      <c r="J773" s="35">
        <v>35.840000000000003</v>
      </c>
    </row>
    <row r="774" spans="1:10" ht="14.25" customHeight="1">
      <c r="A774" s="2" t="s">
        <v>444</v>
      </c>
      <c r="B774" s="2" t="s">
        <v>462</v>
      </c>
      <c r="C774" s="2" t="s">
        <v>568</v>
      </c>
      <c r="D774" s="2" t="s">
        <v>456</v>
      </c>
      <c r="E774" s="2" t="s">
        <v>436</v>
      </c>
      <c r="F774" s="34">
        <v>108907830</v>
      </c>
      <c r="G774" s="2" t="s">
        <v>437</v>
      </c>
      <c r="H774" s="2">
        <v>300</v>
      </c>
      <c r="I774" s="35">
        <v>109.28</v>
      </c>
      <c r="J774" s="35">
        <v>35.840000000000003</v>
      </c>
    </row>
    <row r="775" spans="1:10" ht="14.25" customHeight="1">
      <c r="A775" s="2" t="s">
        <v>444</v>
      </c>
      <c r="B775" s="2" t="s">
        <v>462</v>
      </c>
      <c r="C775" s="2" t="s">
        <v>485</v>
      </c>
      <c r="D775" s="2" t="s">
        <v>475</v>
      </c>
      <c r="E775" s="2" t="s">
        <v>442</v>
      </c>
      <c r="F775" s="34">
        <v>111651837</v>
      </c>
      <c r="G775" s="2" t="s">
        <v>437</v>
      </c>
      <c r="H775" s="2">
        <v>6069</v>
      </c>
      <c r="I775" s="35">
        <v>81.73</v>
      </c>
      <c r="J775" s="35">
        <v>56.67</v>
      </c>
    </row>
    <row r="776" spans="1:10" ht="14.25" customHeight="1">
      <c r="A776" s="2" t="s">
        <v>465</v>
      </c>
      <c r="B776" s="2" t="s">
        <v>433</v>
      </c>
      <c r="C776" s="2" t="s">
        <v>474</v>
      </c>
      <c r="D776" s="2" t="s">
        <v>435</v>
      </c>
      <c r="E776" s="2" t="s">
        <v>436</v>
      </c>
      <c r="F776" s="34">
        <v>797990500</v>
      </c>
      <c r="G776" s="2" t="s">
        <v>443</v>
      </c>
      <c r="H776" s="2">
        <v>4340</v>
      </c>
      <c r="I776" s="35">
        <v>255.28</v>
      </c>
      <c r="J776" s="35">
        <v>159.41999999999999</v>
      </c>
    </row>
    <row r="777" spans="1:10" ht="14.25" customHeight="1">
      <c r="A777" s="2" t="s">
        <v>448</v>
      </c>
      <c r="B777" s="2" t="s">
        <v>462</v>
      </c>
      <c r="C777" s="2" t="s">
        <v>541</v>
      </c>
      <c r="D777" s="2" t="s">
        <v>494</v>
      </c>
      <c r="E777" s="2" t="s">
        <v>442</v>
      </c>
      <c r="F777" s="34">
        <v>800797164</v>
      </c>
      <c r="G777" s="2" t="s">
        <v>437</v>
      </c>
      <c r="H777" s="2">
        <v>3783</v>
      </c>
      <c r="I777" s="35">
        <v>47.45</v>
      </c>
      <c r="J777" s="35">
        <v>31.79</v>
      </c>
    </row>
    <row r="778" spans="1:10" ht="14.25" customHeight="1">
      <c r="A778" s="2" t="s">
        <v>432</v>
      </c>
      <c r="B778" s="2" t="s">
        <v>439</v>
      </c>
      <c r="C778" s="2" t="s">
        <v>615</v>
      </c>
      <c r="D778" s="2" t="s">
        <v>435</v>
      </c>
      <c r="E778" s="2" t="s">
        <v>436</v>
      </c>
      <c r="F778" s="34">
        <v>803057515</v>
      </c>
      <c r="G778" s="2" t="s">
        <v>443</v>
      </c>
      <c r="H778" s="2">
        <v>9742</v>
      </c>
      <c r="I778" s="35">
        <v>255.28</v>
      </c>
      <c r="J778" s="35">
        <v>159.41999999999999</v>
      </c>
    </row>
    <row r="779" spans="1:10" ht="14.25" customHeight="1">
      <c r="A779" s="2" t="s">
        <v>448</v>
      </c>
      <c r="B779" s="2" t="s">
        <v>439</v>
      </c>
      <c r="C779" s="2" t="s">
        <v>615</v>
      </c>
      <c r="D779" s="2" t="s">
        <v>450</v>
      </c>
      <c r="E779" s="2" t="s">
        <v>436</v>
      </c>
      <c r="F779" s="34">
        <v>803608977</v>
      </c>
      <c r="G779" s="2" t="s">
        <v>460</v>
      </c>
      <c r="H779" s="2">
        <v>1660</v>
      </c>
      <c r="I779" s="35">
        <v>205.7</v>
      </c>
      <c r="J779" s="35">
        <v>117.11</v>
      </c>
    </row>
    <row r="780" spans="1:10" ht="14.25" customHeight="1">
      <c r="A780" s="2" t="s">
        <v>465</v>
      </c>
      <c r="B780" s="2" t="s">
        <v>433</v>
      </c>
      <c r="C780" s="2" t="s">
        <v>474</v>
      </c>
      <c r="D780" s="2" t="s">
        <v>450</v>
      </c>
      <c r="E780" s="2" t="s">
        <v>442</v>
      </c>
      <c r="F780" s="34">
        <v>803983628</v>
      </c>
      <c r="G780" s="2" t="s">
        <v>447</v>
      </c>
      <c r="H780" s="2">
        <v>4051</v>
      </c>
      <c r="I780" s="35">
        <v>205.7</v>
      </c>
      <c r="J780" s="35">
        <v>117.11</v>
      </c>
    </row>
    <row r="781" spans="1:10" ht="14.25" customHeight="1">
      <c r="A781" s="2" t="s">
        <v>458</v>
      </c>
      <c r="B781" s="2" t="s">
        <v>439</v>
      </c>
      <c r="C781" s="2" t="s">
        <v>521</v>
      </c>
      <c r="D781" s="2" t="s">
        <v>446</v>
      </c>
      <c r="E781" s="2" t="s">
        <v>436</v>
      </c>
      <c r="F781" s="34">
        <v>804405486</v>
      </c>
      <c r="G781" s="2" t="s">
        <v>460</v>
      </c>
      <c r="H781" s="2">
        <v>9721</v>
      </c>
      <c r="I781" s="35">
        <v>437.2</v>
      </c>
      <c r="J781" s="35">
        <v>263.33</v>
      </c>
    </row>
    <row r="782" spans="1:10" ht="14.25" customHeight="1">
      <c r="A782" s="2" t="s">
        <v>458</v>
      </c>
      <c r="B782" s="2" t="s">
        <v>439</v>
      </c>
      <c r="C782" s="2" t="s">
        <v>617</v>
      </c>
      <c r="D782" s="2" t="s">
        <v>454</v>
      </c>
      <c r="E782" s="2" t="s">
        <v>442</v>
      </c>
      <c r="F782" s="34">
        <v>805413138</v>
      </c>
      <c r="G782" s="2" t="s">
        <v>447</v>
      </c>
      <c r="H782" s="2">
        <v>3885</v>
      </c>
      <c r="I782" s="35">
        <v>152.58000000000001</v>
      </c>
      <c r="J782" s="35">
        <v>97.44</v>
      </c>
    </row>
    <row r="783" spans="1:10" ht="14.25" customHeight="1">
      <c r="A783" s="2" t="s">
        <v>444</v>
      </c>
      <c r="B783" s="2" t="s">
        <v>462</v>
      </c>
      <c r="C783" s="2" t="s">
        <v>514</v>
      </c>
      <c r="D783" s="2" t="s">
        <v>477</v>
      </c>
      <c r="E783" s="2" t="s">
        <v>436</v>
      </c>
      <c r="F783" s="34">
        <v>122546327</v>
      </c>
      <c r="G783" s="2" t="s">
        <v>460</v>
      </c>
      <c r="H783" s="2">
        <v>6678</v>
      </c>
      <c r="I783" s="35">
        <v>668.27</v>
      </c>
      <c r="J783" s="35">
        <v>502.54</v>
      </c>
    </row>
    <row r="784" spans="1:10" ht="14.25" customHeight="1">
      <c r="A784" s="2" t="s">
        <v>451</v>
      </c>
      <c r="B784" s="2" t="s">
        <v>452</v>
      </c>
      <c r="C784" s="2" t="s">
        <v>595</v>
      </c>
      <c r="D784" s="2" t="s">
        <v>454</v>
      </c>
      <c r="E784" s="2" t="s">
        <v>442</v>
      </c>
      <c r="F784" s="34">
        <v>807425868</v>
      </c>
      <c r="G784" s="2" t="s">
        <v>460</v>
      </c>
      <c r="H784" s="2">
        <v>2236</v>
      </c>
      <c r="I784" s="35">
        <v>152.58000000000001</v>
      </c>
      <c r="J784" s="35">
        <v>97.44</v>
      </c>
    </row>
    <row r="785" spans="1:10" ht="14.25" customHeight="1">
      <c r="A785" s="2" t="s">
        <v>472</v>
      </c>
      <c r="B785" s="2" t="s">
        <v>433</v>
      </c>
      <c r="C785" s="2" t="s">
        <v>488</v>
      </c>
      <c r="D785" s="2" t="s">
        <v>475</v>
      </c>
      <c r="E785" s="2" t="s">
        <v>442</v>
      </c>
      <c r="F785" s="34">
        <v>809267795</v>
      </c>
      <c r="G785" s="2" t="s">
        <v>443</v>
      </c>
      <c r="H785" s="2">
        <v>1872</v>
      </c>
      <c r="I785" s="35">
        <v>81.73</v>
      </c>
      <c r="J785" s="35">
        <v>56.67</v>
      </c>
    </row>
    <row r="786" spans="1:10" ht="14.25" customHeight="1">
      <c r="A786" s="2" t="s">
        <v>465</v>
      </c>
      <c r="B786" s="2" t="s">
        <v>452</v>
      </c>
      <c r="C786" s="2" t="s">
        <v>565</v>
      </c>
      <c r="D786" s="2" t="s">
        <v>469</v>
      </c>
      <c r="E786" s="2" t="s">
        <v>442</v>
      </c>
      <c r="F786" s="34">
        <v>809394824</v>
      </c>
      <c r="G786" s="2" t="s">
        <v>460</v>
      </c>
      <c r="H786" s="2">
        <v>6798</v>
      </c>
      <c r="I786" s="35">
        <v>421.89</v>
      </c>
      <c r="J786" s="35">
        <v>364.69</v>
      </c>
    </row>
    <row r="787" spans="1:10" ht="14.25" customHeight="1">
      <c r="A787" s="2" t="s">
        <v>472</v>
      </c>
      <c r="B787" s="2" t="s">
        <v>439</v>
      </c>
      <c r="C787" s="2" t="s">
        <v>527</v>
      </c>
      <c r="D787" s="2" t="s">
        <v>454</v>
      </c>
      <c r="E787" s="2" t="s">
        <v>442</v>
      </c>
      <c r="F787" s="34">
        <v>809850156</v>
      </c>
      <c r="G787" s="2" t="s">
        <v>443</v>
      </c>
      <c r="H787" s="2">
        <v>6079</v>
      </c>
      <c r="I787" s="35">
        <v>152.58000000000001</v>
      </c>
      <c r="J787" s="35">
        <v>97.44</v>
      </c>
    </row>
    <row r="788" spans="1:10" ht="14.25" customHeight="1">
      <c r="A788" s="2" t="s">
        <v>438</v>
      </c>
      <c r="B788" s="2" t="s">
        <v>467</v>
      </c>
      <c r="C788" s="2" t="s">
        <v>609</v>
      </c>
      <c r="D788" s="2" t="s">
        <v>464</v>
      </c>
      <c r="E788" s="2" t="s">
        <v>436</v>
      </c>
      <c r="F788" s="34">
        <v>810342395</v>
      </c>
      <c r="G788" s="2" t="s">
        <v>437</v>
      </c>
      <c r="H788" s="2">
        <v>149</v>
      </c>
      <c r="I788" s="35">
        <v>154.06</v>
      </c>
      <c r="J788" s="35">
        <v>90.93</v>
      </c>
    </row>
    <row r="789" spans="1:10" ht="14.25" customHeight="1">
      <c r="A789" s="2" t="s">
        <v>482</v>
      </c>
      <c r="B789" s="2" t="s">
        <v>452</v>
      </c>
      <c r="C789" s="2" t="s">
        <v>504</v>
      </c>
      <c r="D789" s="2" t="s">
        <v>456</v>
      </c>
      <c r="E789" s="2" t="s">
        <v>442</v>
      </c>
      <c r="F789" s="34">
        <v>812408769</v>
      </c>
      <c r="G789" s="2" t="s">
        <v>460</v>
      </c>
      <c r="H789" s="2">
        <v>8943</v>
      </c>
      <c r="I789" s="35">
        <v>109.28</v>
      </c>
      <c r="J789" s="35">
        <v>35.840000000000003</v>
      </c>
    </row>
    <row r="790" spans="1:10" ht="14.25" customHeight="1">
      <c r="A790" s="2" t="s">
        <v>458</v>
      </c>
      <c r="B790" s="2" t="s">
        <v>433</v>
      </c>
      <c r="C790" s="2" t="s">
        <v>459</v>
      </c>
      <c r="D790" s="2" t="s">
        <v>456</v>
      </c>
      <c r="E790" s="2" t="s">
        <v>436</v>
      </c>
      <c r="F790" s="34">
        <v>813131034</v>
      </c>
      <c r="G790" s="2" t="s">
        <v>443</v>
      </c>
      <c r="H790" s="2">
        <v>1454</v>
      </c>
      <c r="I790" s="35">
        <v>109.28</v>
      </c>
      <c r="J790" s="35">
        <v>35.840000000000003</v>
      </c>
    </row>
    <row r="791" spans="1:10" ht="14.25" customHeight="1">
      <c r="A791" s="2" t="s">
        <v>448</v>
      </c>
      <c r="B791" s="2" t="s">
        <v>462</v>
      </c>
      <c r="C791" s="2" t="s">
        <v>557</v>
      </c>
      <c r="D791" s="2" t="s">
        <v>494</v>
      </c>
      <c r="E791" s="2" t="s">
        <v>436</v>
      </c>
      <c r="F791" s="34">
        <v>813249909</v>
      </c>
      <c r="G791" s="2" t="s">
        <v>443</v>
      </c>
      <c r="H791" s="2">
        <v>1960</v>
      </c>
      <c r="I791" s="35">
        <v>47.45</v>
      </c>
      <c r="J791" s="35">
        <v>31.79</v>
      </c>
    </row>
    <row r="792" spans="1:10" ht="14.25" customHeight="1">
      <c r="A792" s="2" t="s">
        <v>458</v>
      </c>
      <c r="B792" s="2" t="s">
        <v>452</v>
      </c>
      <c r="C792" s="2" t="s">
        <v>495</v>
      </c>
      <c r="D792" s="2" t="s">
        <v>441</v>
      </c>
      <c r="E792" s="2" t="s">
        <v>442</v>
      </c>
      <c r="F792" s="34">
        <v>814142549</v>
      </c>
      <c r="G792" s="2" t="s">
        <v>443</v>
      </c>
      <c r="H792" s="2">
        <v>9207</v>
      </c>
      <c r="I792" s="35">
        <v>9.33</v>
      </c>
      <c r="J792" s="35">
        <v>6.92</v>
      </c>
    </row>
    <row r="793" spans="1:10" ht="14.25" customHeight="1">
      <c r="A793" s="2" t="s">
        <v>484</v>
      </c>
      <c r="B793" s="2" t="s">
        <v>433</v>
      </c>
      <c r="C793" s="2" t="s">
        <v>636</v>
      </c>
      <c r="D793" s="2" t="s">
        <v>450</v>
      </c>
      <c r="E793" s="2" t="s">
        <v>442</v>
      </c>
      <c r="F793" s="34">
        <v>814168298</v>
      </c>
      <c r="G793" s="2" t="s">
        <v>460</v>
      </c>
      <c r="H793" s="2">
        <v>4633</v>
      </c>
      <c r="I793" s="35">
        <v>205.7</v>
      </c>
      <c r="J793" s="35">
        <v>117.11</v>
      </c>
    </row>
    <row r="794" spans="1:10" ht="14.25" customHeight="1">
      <c r="A794" s="2" t="s">
        <v>448</v>
      </c>
      <c r="B794" s="2" t="s">
        <v>462</v>
      </c>
      <c r="C794" s="2" t="s">
        <v>541</v>
      </c>
      <c r="D794" s="2" t="s">
        <v>450</v>
      </c>
      <c r="E794" s="2" t="s">
        <v>436</v>
      </c>
      <c r="F794" s="34">
        <v>814475572</v>
      </c>
      <c r="G794" s="2" t="s">
        <v>460</v>
      </c>
      <c r="H794" s="2">
        <v>6799</v>
      </c>
      <c r="I794" s="35">
        <v>205.7</v>
      </c>
      <c r="J794" s="35">
        <v>117.11</v>
      </c>
    </row>
    <row r="795" spans="1:10" ht="14.25" customHeight="1">
      <c r="A795" s="2" t="s">
        <v>444</v>
      </c>
      <c r="B795" s="2" t="s">
        <v>462</v>
      </c>
      <c r="C795" s="2" t="s">
        <v>540</v>
      </c>
      <c r="D795" s="2" t="s">
        <v>464</v>
      </c>
      <c r="E795" s="2" t="s">
        <v>442</v>
      </c>
      <c r="F795" s="34">
        <v>128239905</v>
      </c>
      <c r="G795" s="2" t="s">
        <v>437</v>
      </c>
      <c r="H795" s="2">
        <v>7410</v>
      </c>
      <c r="I795" s="35">
        <v>154.06</v>
      </c>
      <c r="J795" s="35">
        <v>90.93</v>
      </c>
    </row>
    <row r="796" spans="1:10" ht="14.25" customHeight="1">
      <c r="A796" s="2" t="s">
        <v>448</v>
      </c>
      <c r="B796" s="2" t="s">
        <v>439</v>
      </c>
      <c r="C796" s="2" t="s">
        <v>625</v>
      </c>
      <c r="D796" s="2" t="s">
        <v>435</v>
      </c>
      <c r="E796" s="2" t="s">
        <v>442</v>
      </c>
      <c r="F796" s="34">
        <v>819012153</v>
      </c>
      <c r="G796" s="2" t="s">
        <v>437</v>
      </c>
      <c r="H796" s="2">
        <v>7960</v>
      </c>
      <c r="I796" s="35">
        <v>255.28</v>
      </c>
      <c r="J796" s="35">
        <v>159.41999999999999</v>
      </c>
    </row>
    <row r="797" spans="1:10" ht="14.25" customHeight="1">
      <c r="A797" s="2" t="s">
        <v>465</v>
      </c>
      <c r="B797" s="2" t="s">
        <v>433</v>
      </c>
      <c r="C797" s="2" t="s">
        <v>520</v>
      </c>
      <c r="D797" s="2" t="s">
        <v>475</v>
      </c>
      <c r="E797" s="2" t="s">
        <v>436</v>
      </c>
      <c r="F797" s="34">
        <v>819393670</v>
      </c>
      <c r="G797" s="2" t="s">
        <v>437</v>
      </c>
      <c r="H797" s="2">
        <v>8781</v>
      </c>
      <c r="I797" s="35">
        <v>81.73</v>
      </c>
      <c r="J797" s="35">
        <v>56.67</v>
      </c>
    </row>
    <row r="798" spans="1:10" ht="14.25" customHeight="1">
      <c r="A798" s="2" t="s">
        <v>484</v>
      </c>
      <c r="B798" s="2" t="s">
        <v>433</v>
      </c>
      <c r="C798" s="2" t="s">
        <v>606</v>
      </c>
      <c r="D798" s="2" t="s">
        <v>435</v>
      </c>
      <c r="E798" s="2" t="s">
        <v>436</v>
      </c>
      <c r="F798" s="34">
        <v>819947707</v>
      </c>
      <c r="G798" s="2" t="s">
        <v>460</v>
      </c>
      <c r="H798" s="2">
        <v>5317</v>
      </c>
      <c r="I798" s="35">
        <v>255.28</v>
      </c>
      <c r="J798" s="35">
        <v>159.41999999999999</v>
      </c>
    </row>
    <row r="799" spans="1:10" ht="14.25" customHeight="1">
      <c r="A799" s="2" t="s">
        <v>448</v>
      </c>
      <c r="B799" s="2" t="s">
        <v>462</v>
      </c>
      <c r="C799" s="2" t="s">
        <v>641</v>
      </c>
      <c r="D799" s="2" t="s">
        <v>469</v>
      </c>
      <c r="E799" s="2" t="s">
        <v>442</v>
      </c>
      <c r="F799" s="34">
        <v>821671187</v>
      </c>
      <c r="G799" s="2" t="s">
        <v>443</v>
      </c>
      <c r="H799" s="2">
        <v>6692</v>
      </c>
      <c r="I799" s="35">
        <v>421.89</v>
      </c>
      <c r="J799" s="35">
        <v>364.69</v>
      </c>
    </row>
    <row r="800" spans="1:10" ht="14.25" customHeight="1">
      <c r="A800" s="2" t="s">
        <v>472</v>
      </c>
      <c r="B800" s="2" t="s">
        <v>439</v>
      </c>
      <c r="C800" s="2" t="s">
        <v>576</v>
      </c>
      <c r="D800" s="2" t="s">
        <v>475</v>
      </c>
      <c r="E800" s="2" t="s">
        <v>442</v>
      </c>
      <c r="F800" s="34">
        <v>821956574</v>
      </c>
      <c r="G800" s="2" t="s">
        <v>460</v>
      </c>
      <c r="H800" s="2">
        <v>604</v>
      </c>
      <c r="I800" s="35">
        <v>81.73</v>
      </c>
      <c r="J800" s="35">
        <v>56.67</v>
      </c>
    </row>
    <row r="801" spans="1:10" ht="14.25" customHeight="1">
      <c r="A801" s="2" t="s">
        <v>465</v>
      </c>
      <c r="B801" s="2" t="s">
        <v>467</v>
      </c>
      <c r="C801" s="2" t="s">
        <v>590</v>
      </c>
      <c r="D801" s="2" t="s">
        <v>435</v>
      </c>
      <c r="E801" s="2" t="s">
        <v>436</v>
      </c>
      <c r="F801" s="34">
        <v>821989190</v>
      </c>
      <c r="G801" s="2" t="s">
        <v>443</v>
      </c>
      <c r="H801" s="2">
        <v>8119</v>
      </c>
      <c r="I801" s="35">
        <v>255.28</v>
      </c>
      <c r="J801" s="35">
        <v>159.41999999999999</v>
      </c>
    </row>
    <row r="802" spans="1:10" ht="14.25" customHeight="1">
      <c r="A802" s="2" t="s">
        <v>432</v>
      </c>
      <c r="B802" s="2" t="s">
        <v>439</v>
      </c>
      <c r="C802" s="2" t="s">
        <v>551</v>
      </c>
      <c r="D802" s="2" t="s">
        <v>494</v>
      </c>
      <c r="E802" s="2" t="s">
        <v>442</v>
      </c>
      <c r="F802" s="34">
        <v>823380076</v>
      </c>
      <c r="G802" s="2" t="s">
        <v>460</v>
      </c>
      <c r="H802" s="2">
        <v>7113</v>
      </c>
      <c r="I802" s="35">
        <v>47.45</v>
      </c>
      <c r="J802" s="35">
        <v>31.79</v>
      </c>
    </row>
    <row r="803" spans="1:10" ht="14.25" customHeight="1">
      <c r="A803" s="2" t="s">
        <v>444</v>
      </c>
      <c r="B803" s="2" t="s">
        <v>462</v>
      </c>
      <c r="C803" s="2" t="s">
        <v>598</v>
      </c>
      <c r="D803" s="2" t="s">
        <v>446</v>
      </c>
      <c r="E803" s="2" t="s">
        <v>436</v>
      </c>
      <c r="F803" s="34">
        <v>154519546</v>
      </c>
      <c r="G803" s="2" t="s">
        <v>443</v>
      </c>
      <c r="H803" s="2">
        <v>8451</v>
      </c>
      <c r="I803" s="35">
        <v>437.2</v>
      </c>
      <c r="J803" s="35">
        <v>263.33</v>
      </c>
    </row>
    <row r="804" spans="1:10" ht="14.25" customHeight="1">
      <c r="A804" s="2" t="s">
        <v>448</v>
      </c>
      <c r="B804" s="2" t="s">
        <v>452</v>
      </c>
      <c r="C804" s="2" t="s">
        <v>616</v>
      </c>
      <c r="D804" s="2" t="s">
        <v>469</v>
      </c>
      <c r="E804" s="2" t="s">
        <v>442</v>
      </c>
      <c r="F804" s="34">
        <v>824894130</v>
      </c>
      <c r="G804" s="2" t="s">
        <v>443</v>
      </c>
      <c r="H804" s="2">
        <v>9029</v>
      </c>
      <c r="I804" s="35">
        <v>421.89</v>
      </c>
      <c r="J804" s="35">
        <v>364.69</v>
      </c>
    </row>
    <row r="805" spans="1:10" ht="14.25" customHeight="1">
      <c r="A805" s="2" t="s">
        <v>444</v>
      </c>
      <c r="B805" s="2" t="s">
        <v>462</v>
      </c>
      <c r="C805" s="2" t="s">
        <v>574</v>
      </c>
      <c r="D805" s="2" t="s">
        <v>435</v>
      </c>
      <c r="E805" s="2" t="s">
        <v>436</v>
      </c>
      <c r="F805" s="34">
        <v>190043151</v>
      </c>
      <c r="G805" s="2" t="s">
        <v>460</v>
      </c>
      <c r="H805" s="2">
        <v>7669</v>
      </c>
      <c r="I805" s="35">
        <v>255.28</v>
      </c>
      <c r="J805" s="35">
        <v>159.41999999999999</v>
      </c>
    </row>
    <row r="806" spans="1:10" ht="14.25" customHeight="1">
      <c r="A806" s="2" t="s">
        <v>484</v>
      </c>
      <c r="B806" s="2" t="s">
        <v>439</v>
      </c>
      <c r="C806" s="2" t="s">
        <v>527</v>
      </c>
      <c r="D806" s="2" t="s">
        <v>475</v>
      </c>
      <c r="E806" s="2" t="s">
        <v>442</v>
      </c>
      <c r="F806" s="34">
        <v>825884616</v>
      </c>
      <c r="G806" s="2" t="s">
        <v>437</v>
      </c>
      <c r="H806" s="2">
        <v>4621</v>
      </c>
      <c r="I806" s="35">
        <v>81.73</v>
      </c>
      <c r="J806" s="35">
        <v>56.67</v>
      </c>
    </row>
    <row r="807" spans="1:10" ht="14.25" customHeight="1">
      <c r="A807" s="2" t="s">
        <v>458</v>
      </c>
      <c r="B807" s="2" t="s">
        <v>462</v>
      </c>
      <c r="C807" s="2" t="s">
        <v>499</v>
      </c>
      <c r="D807" s="2" t="s">
        <v>464</v>
      </c>
      <c r="E807" s="2" t="s">
        <v>442</v>
      </c>
      <c r="F807" s="34">
        <v>827825677</v>
      </c>
      <c r="G807" s="2" t="s">
        <v>443</v>
      </c>
      <c r="H807" s="2">
        <v>1404</v>
      </c>
      <c r="I807" s="35">
        <v>154.06</v>
      </c>
      <c r="J807" s="35">
        <v>90.93</v>
      </c>
    </row>
    <row r="808" spans="1:10" ht="14.25" customHeight="1">
      <c r="A808" s="2" t="s">
        <v>482</v>
      </c>
      <c r="B808" s="2" t="s">
        <v>439</v>
      </c>
      <c r="C808" s="2" t="s">
        <v>527</v>
      </c>
      <c r="D808" s="2" t="s">
        <v>454</v>
      </c>
      <c r="E808" s="2" t="s">
        <v>436</v>
      </c>
      <c r="F808" s="34">
        <v>828250110</v>
      </c>
      <c r="G808" s="2" t="s">
        <v>447</v>
      </c>
      <c r="H808" s="2">
        <v>6912</v>
      </c>
      <c r="I808" s="35">
        <v>152.58000000000001</v>
      </c>
      <c r="J808" s="35">
        <v>97.44</v>
      </c>
    </row>
    <row r="809" spans="1:10" ht="14.25" customHeight="1">
      <c r="A809" s="2" t="s">
        <v>482</v>
      </c>
      <c r="B809" s="2" t="s">
        <v>462</v>
      </c>
      <c r="C809" s="2" t="s">
        <v>540</v>
      </c>
      <c r="D809" s="2" t="s">
        <v>450</v>
      </c>
      <c r="E809" s="2" t="s">
        <v>436</v>
      </c>
      <c r="F809" s="34">
        <v>828239381</v>
      </c>
      <c r="G809" s="2" t="s">
        <v>460</v>
      </c>
      <c r="H809" s="2">
        <v>5150</v>
      </c>
      <c r="I809" s="35">
        <v>205.7</v>
      </c>
      <c r="J809" s="35">
        <v>117.11</v>
      </c>
    </row>
    <row r="810" spans="1:10" ht="14.25" customHeight="1">
      <c r="A810" s="2" t="s">
        <v>472</v>
      </c>
      <c r="B810" s="2" t="s">
        <v>433</v>
      </c>
      <c r="C810" s="2" t="s">
        <v>498</v>
      </c>
      <c r="D810" s="2" t="s">
        <v>441</v>
      </c>
      <c r="E810" s="2" t="s">
        <v>436</v>
      </c>
      <c r="F810" s="34">
        <v>829201543</v>
      </c>
      <c r="G810" s="2" t="s">
        <v>437</v>
      </c>
      <c r="H810" s="2">
        <v>2935</v>
      </c>
      <c r="I810" s="35">
        <v>9.33</v>
      </c>
      <c r="J810" s="35">
        <v>6.92</v>
      </c>
    </row>
    <row r="811" spans="1:10" ht="14.25" customHeight="1">
      <c r="A811" s="2" t="s">
        <v>472</v>
      </c>
      <c r="B811" s="2" t="s">
        <v>462</v>
      </c>
      <c r="C811" s="2" t="s">
        <v>542</v>
      </c>
      <c r="D811" s="2" t="s">
        <v>456</v>
      </c>
      <c r="E811" s="2" t="s">
        <v>436</v>
      </c>
      <c r="F811" s="34">
        <v>829356038</v>
      </c>
      <c r="G811" s="2" t="s">
        <v>437</v>
      </c>
      <c r="H811" s="2">
        <v>6263</v>
      </c>
      <c r="I811" s="35">
        <v>109.28</v>
      </c>
      <c r="J811" s="35">
        <v>35.840000000000003</v>
      </c>
    </row>
    <row r="812" spans="1:10" ht="14.25" customHeight="1">
      <c r="A812" s="2" t="s">
        <v>484</v>
      </c>
      <c r="B812" s="2" t="s">
        <v>462</v>
      </c>
      <c r="C812" s="2" t="s">
        <v>598</v>
      </c>
      <c r="D812" s="2" t="s">
        <v>494</v>
      </c>
      <c r="E812" s="2" t="s">
        <v>436</v>
      </c>
      <c r="F812" s="34">
        <v>829667174</v>
      </c>
      <c r="G812" s="2" t="s">
        <v>447</v>
      </c>
      <c r="H812" s="2">
        <v>6320</v>
      </c>
      <c r="I812" s="35">
        <v>47.45</v>
      </c>
      <c r="J812" s="35">
        <v>31.79</v>
      </c>
    </row>
    <row r="813" spans="1:10" ht="14.25" customHeight="1">
      <c r="A813" s="2" t="s">
        <v>472</v>
      </c>
      <c r="B813" s="2" t="s">
        <v>462</v>
      </c>
      <c r="C813" s="2" t="s">
        <v>514</v>
      </c>
      <c r="D813" s="2" t="s">
        <v>475</v>
      </c>
      <c r="E813" s="2" t="s">
        <v>442</v>
      </c>
      <c r="F813" s="34">
        <v>830754220</v>
      </c>
      <c r="G813" s="2" t="s">
        <v>460</v>
      </c>
      <c r="H813" s="2">
        <v>2308</v>
      </c>
      <c r="I813" s="35">
        <v>81.73</v>
      </c>
      <c r="J813" s="35">
        <v>56.67</v>
      </c>
    </row>
    <row r="814" spans="1:10" ht="14.25" customHeight="1">
      <c r="A814" s="2" t="s">
        <v>482</v>
      </c>
      <c r="B814" s="2" t="s">
        <v>439</v>
      </c>
      <c r="C814" s="2" t="s">
        <v>639</v>
      </c>
      <c r="D814" s="2" t="s">
        <v>475</v>
      </c>
      <c r="E814" s="2" t="s">
        <v>436</v>
      </c>
      <c r="F814" s="34">
        <v>832186305</v>
      </c>
      <c r="G814" s="2" t="s">
        <v>460</v>
      </c>
      <c r="H814" s="2">
        <v>1543</v>
      </c>
      <c r="I814" s="35">
        <v>81.73</v>
      </c>
      <c r="J814" s="35">
        <v>56.67</v>
      </c>
    </row>
    <row r="815" spans="1:10" ht="14.25" customHeight="1">
      <c r="A815" s="2" t="s">
        <v>482</v>
      </c>
      <c r="B815" s="2" t="s">
        <v>452</v>
      </c>
      <c r="C815" s="2" t="s">
        <v>495</v>
      </c>
      <c r="D815" s="2" t="s">
        <v>477</v>
      </c>
      <c r="E815" s="2" t="s">
        <v>442</v>
      </c>
      <c r="F815" s="34">
        <v>834741485</v>
      </c>
      <c r="G815" s="2" t="s">
        <v>443</v>
      </c>
      <c r="H815" s="2">
        <v>753</v>
      </c>
      <c r="I815" s="35">
        <v>668.27</v>
      </c>
      <c r="J815" s="35">
        <v>502.54</v>
      </c>
    </row>
    <row r="816" spans="1:10" ht="14.25" customHeight="1">
      <c r="A816" s="2" t="s">
        <v>482</v>
      </c>
      <c r="B816" s="2" t="s">
        <v>433</v>
      </c>
      <c r="C816" s="2" t="s">
        <v>647</v>
      </c>
      <c r="D816" s="2" t="s">
        <v>494</v>
      </c>
      <c r="E816" s="2" t="s">
        <v>436</v>
      </c>
      <c r="F816" s="34">
        <v>837511670</v>
      </c>
      <c r="G816" s="2" t="s">
        <v>460</v>
      </c>
      <c r="H816" s="2">
        <v>4827</v>
      </c>
      <c r="I816" s="35">
        <v>47.45</v>
      </c>
      <c r="J816" s="35">
        <v>31.79</v>
      </c>
    </row>
    <row r="817" spans="1:10" ht="14.25" customHeight="1">
      <c r="A817" s="2" t="s">
        <v>472</v>
      </c>
      <c r="B817" s="2" t="s">
        <v>433</v>
      </c>
      <c r="C817" s="2" t="s">
        <v>537</v>
      </c>
      <c r="D817" s="2" t="s">
        <v>475</v>
      </c>
      <c r="E817" s="2" t="s">
        <v>442</v>
      </c>
      <c r="F817" s="34">
        <v>838085019</v>
      </c>
      <c r="G817" s="2" t="s">
        <v>437</v>
      </c>
      <c r="H817" s="2">
        <v>4185</v>
      </c>
      <c r="I817" s="35">
        <v>81.73</v>
      </c>
      <c r="J817" s="35">
        <v>56.67</v>
      </c>
    </row>
    <row r="818" spans="1:10" ht="14.25" customHeight="1">
      <c r="A818" s="2" t="s">
        <v>451</v>
      </c>
      <c r="B818" s="2" t="s">
        <v>467</v>
      </c>
      <c r="C818" s="2" t="s">
        <v>581</v>
      </c>
      <c r="D818" s="2" t="s">
        <v>477</v>
      </c>
      <c r="E818" s="2" t="s">
        <v>436</v>
      </c>
      <c r="F818" s="34">
        <v>838858354</v>
      </c>
      <c r="G818" s="2" t="s">
        <v>447</v>
      </c>
      <c r="H818" s="2">
        <v>7991</v>
      </c>
      <c r="I818" s="35">
        <v>668.27</v>
      </c>
      <c r="J818" s="35">
        <v>502.54</v>
      </c>
    </row>
    <row r="819" spans="1:10" ht="14.25" customHeight="1">
      <c r="A819" s="2" t="s">
        <v>448</v>
      </c>
      <c r="B819" s="2" t="s">
        <v>502</v>
      </c>
      <c r="C819" s="2" t="s">
        <v>578</v>
      </c>
      <c r="D819" s="2" t="s">
        <v>456</v>
      </c>
      <c r="E819" s="2" t="s">
        <v>436</v>
      </c>
      <c r="F819" s="34">
        <v>839142024</v>
      </c>
      <c r="G819" s="2" t="s">
        <v>460</v>
      </c>
      <c r="H819" s="2">
        <v>2855</v>
      </c>
      <c r="I819" s="35">
        <v>109.28</v>
      </c>
      <c r="J819" s="35">
        <v>35.840000000000003</v>
      </c>
    </row>
    <row r="820" spans="1:10" ht="14.25" customHeight="1">
      <c r="A820" s="2" t="s">
        <v>458</v>
      </c>
      <c r="B820" s="2" t="s">
        <v>462</v>
      </c>
      <c r="C820" s="2" t="s">
        <v>545</v>
      </c>
      <c r="D820" s="2" t="s">
        <v>469</v>
      </c>
      <c r="E820" s="2" t="s">
        <v>436</v>
      </c>
      <c r="F820" s="34">
        <v>839443290</v>
      </c>
      <c r="G820" s="2" t="s">
        <v>443</v>
      </c>
      <c r="H820" s="2">
        <v>339</v>
      </c>
      <c r="I820" s="35">
        <v>421.89</v>
      </c>
      <c r="J820" s="35">
        <v>364.69</v>
      </c>
    </row>
    <row r="821" spans="1:10" ht="14.25" customHeight="1">
      <c r="A821" s="2" t="s">
        <v>458</v>
      </c>
      <c r="B821" s="2" t="s">
        <v>462</v>
      </c>
      <c r="C821" s="2" t="s">
        <v>605</v>
      </c>
      <c r="D821" s="2" t="s">
        <v>446</v>
      </c>
      <c r="E821" s="2" t="s">
        <v>436</v>
      </c>
      <c r="F821" s="34">
        <v>840668952</v>
      </c>
      <c r="G821" s="2" t="s">
        <v>437</v>
      </c>
      <c r="H821" s="2">
        <v>5983</v>
      </c>
      <c r="I821" s="35">
        <v>437.2</v>
      </c>
      <c r="J821" s="35">
        <v>263.33</v>
      </c>
    </row>
    <row r="822" spans="1:10" ht="14.25" customHeight="1">
      <c r="A822" s="2" t="s">
        <v>465</v>
      </c>
      <c r="B822" s="2" t="s">
        <v>452</v>
      </c>
      <c r="C822" s="2" t="s">
        <v>603</v>
      </c>
      <c r="D822" s="2" t="s">
        <v>469</v>
      </c>
      <c r="E822" s="2" t="s">
        <v>442</v>
      </c>
      <c r="F822" s="34">
        <v>842362391</v>
      </c>
      <c r="G822" s="2" t="s">
        <v>443</v>
      </c>
      <c r="H822" s="2">
        <v>8053</v>
      </c>
      <c r="I822" s="35">
        <v>421.89</v>
      </c>
      <c r="J822" s="35">
        <v>364.69</v>
      </c>
    </row>
    <row r="823" spans="1:10" ht="14.25" customHeight="1">
      <c r="A823" s="2" t="s">
        <v>465</v>
      </c>
      <c r="B823" s="2" t="s">
        <v>452</v>
      </c>
      <c r="C823" s="2" t="s">
        <v>620</v>
      </c>
      <c r="D823" s="2" t="s">
        <v>450</v>
      </c>
      <c r="E823" s="2" t="s">
        <v>442</v>
      </c>
      <c r="F823" s="34">
        <v>842967498</v>
      </c>
      <c r="G823" s="2" t="s">
        <v>460</v>
      </c>
      <c r="H823" s="2">
        <v>8439</v>
      </c>
      <c r="I823" s="35">
        <v>205.7</v>
      </c>
      <c r="J823" s="35">
        <v>117.11</v>
      </c>
    </row>
    <row r="824" spans="1:10" ht="14.25" customHeight="1">
      <c r="A824" s="2" t="s">
        <v>482</v>
      </c>
      <c r="B824" s="2" t="s">
        <v>433</v>
      </c>
      <c r="C824" s="2" t="s">
        <v>513</v>
      </c>
      <c r="D824" s="2" t="s">
        <v>464</v>
      </c>
      <c r="E824" s="2" t="s">
        <v>436</v>
      </c>
      <c r="F824" s="34">
        <v>844765651</v>
      </c>
      <c r="G824" s="2" t="s">
        <v>460</v>
      </c>
      <c r="H824" s="2">
        <v>3200</v>
      </c>
      <c r="I824" s="35">
        <v>154.06</v>
      </c>
      <c r="J824" s="35">
        <v>90.93</v>
      </c>
    </row>
    <row r="825" spans="1:10" ht="14.25" customHeight="1">
      <c r="A825" s="2" t="s">
        <v>482</v>
      </c>
      <c r="B825" s="2" t="s">
        <v>433</v>
      </c>
      <c r="C825" s="2" t="s">
        <v>505</v>
      </c>
      <c r="D825" s="2" t="s">
        <v>475</v>
      </c>
      <c r="E825" s="2" t="s">
        <v>442</v>
      </c>
      <c r="F825" s="34">
        <v>846113622</v>
      </c>
      <c r="G825" s="2" t="s">
        <v>460</v>
      </c>
      <c r="H825" s="2">
        <v>566</v>
      </c>
      <c r="I825" s="35">
        <v>81.73</v>
      </c>
      <c r="J825" s="35">
        <v>56.67</v>
      </c>
    </row>
    <row r="826" spans="1:10" ht="14.25" customHeight="1">
      <c r="A826" s="2" t="s">
        <v>484</v>
      </c>
      <c r="B826" s="2" t="s">
        <v>439</v>
      </c>
      <c r="C826" s="2" t="s">
        <v>615</v>
      </c>
      <c r="D826" s="2" t="s">
        <v>464</v>
      </c>
      <c r="E826" s="2" t="s">
        <v>436</v>
      </c>
      <c r="F826" s="34">
        <v>846193444</v>
      </c>
      <c r="G826" s="2" t="s">
        <v>437</v>
      </c>
      <c r="H826" s="2">
        <v>1880</v>
      </c>
      <c r="I826" s="35">
        <v>154.06</v>
      </c>
      <c r="J826" s="35">
        <v>90.93</v>
      </c>
    </row>
    <row r="827" spans="1:10" ht="14.25" customHeight="1">
      <c r="A827" s="2" t="s">
        <v>458</v>
      </c>
      <c r="B827" s="2" t="s">
        <v>433</v>
      </c>
      <c r="C827" s="2" t="s">
        <v>474</v>
      </c>
      <c r="D827" s="2" t="s">
        <v>480</v>
      </c>
      <c r="E827" s="2" t="s">
        <v>436</v>
      </c>
      <c r="F827" s="34">
        <v>847659862</v>
      </c>
      <c r="G827" s="2" t="s">
        <v>460</v>
      </c>
      <c r="H827" s="2">
        <v>6189</v>
      </c>
      <c r="I827" s="35">
        <v>651.21</v>
      </c>
      <c r="J827" s="35">
        <v>524.96</v>
      </c>
    </row>
    <row r="828" spans="1:10" ht="14.25" customHeight="1">
      <c r="A828" s="2" t="s">
        <v>448</v>
      </c>
      <c r="B828" s="2" t="s">
        <v>467</v>
      </c>
      <c r="C828" s="2" t="s">
        <v>590</v>
      </c>
      <c r="D828" s="2" t="s">
        <v>475</v>
      </c>
      <c r="E828" s="2" t="s">
        <v>436</v>
      </c>
      <c r="F828" s="34">
        <v>847923791</v>
      </c>
      <c r="G828" s="2" t="s">
        <v>443</v>
      </c>
      <c r="H828" s="2">
        <v>2971</v>
      </c>
      <c r="I828" s="35">
        <v>81.73</v>
      </c>
      <c r="J828" s="35">
        <v>56.67</v>
      </c>
    </row>
    <row r="829" spans="1:10" ht="14.25" customHeight="1">
      <c r="A829" s="2" t="s">
        <v>484</v>
      </c>
      <c r="B829" s="2" t="s">
        <v>433</v>
      </c>
      <c r="C829" s="2" t="s">
        <v>647</v>
      </c>
      <c r="D829" s="2" t="s">
        <v>475</v>
      </c>
      <c r="E829" s="2" t="s">
        <v>442</v>
      </c>
      <c r="F829" s="34">
        <v>848277413</v>
      </c>
      <c r="G829" s="2" t="s">
        <v>437</v>
      </c>
      <c r="H829" s="2">
        <v>9774</v>
      </c>
      <c r="I829" s="35">
        <v>81.73</v>
      </c>
      <c r="J829" s="35">
        <v>56.67</v>
      </c>
    </row>
    <row r="830" spans="1:10" ht="14.25" customHeight="1">
      <c r="A830" s="2" t="s">
        <v>482</v>
      </c>
      <c r="B830" s="2" t="s">
        <v>452</v>
      </c>
      <c r="C830" s="2" t="s">
        <v>544</v>
      </c>
      <c r="D830" s="2" t="s">
        <v>456</v>
      </c>
      <c r="E830" s="2" t="s">
        <v>442</v>
      </c>
      <c r="F830" s="34">
        <v>848652064</v>
      </c>
      <c r="G830" s="2" t="s">
        <v>437</v>
      </c>
      <c r="H830" s="2">
        <v>7994</v>
      </c>
      <c r="I830" s="35">
        <v>109.28</v>
      </c>
      <c r="J830" s="35">
        <v>35.840000000000003</v>
      </c>
    </row>
    <row r="831" spans="1:10" ht="14.25" customHeight="1">
      <c r="A831" s="2" t="s">
        <v>472</v>
      </c>
      <c r="B831" s="2" t="s">
        <v>467</v>
      </c>
      <c r="C831" s="2" t="s">
        <v>476</v>
      </c>
      <c r="D831" s="2" t="s">
        <v>464</v>
      </c>
      <c r="E831" s="2" t="s">
        <v>442</v>
      </c>
      <c r="F831" s="34">
        <v>848969209</v>
      </c>
      <c r="G831" s="2" t="s">
        <v>437</v>
      </c>
      <c r="H831" s="2">
        <v>5843</v>
      </c>
      <c r="I831" s="35">
        <v>154.06</v>
      </c>
      <c r="J831" s="35">
        <v>90.93</v>
      </c>
    </row>
    <row r="832" spans="1:10" ht="14.25" customHeight="1">
      <c r="A832" s="2" t="s">
        <v>465</v>
      </c>
      <c r="B832" s="2" t="s">
        <v>439</v>
      </c>
      <c r="C832" s="2" t="s">
        <v>521</v>
      </c>
      <c r="D832" s="2" t="s">
        <v>464</v>
      </c>
      <c r="E832" s="2" t="s">
        <v>436</v>
      </c>
      <c r="F832" s="34">
        <v>849058902</v>
      </c>
      <c r="G832" s="2" t="s">
        <v>447</v>
      </c>
      <c r="H832" s="2">
        <v>3162</v>
      </c>
      <c r="I832" s="35">
        <v>154.06</v>
      </c>
      <c r="J832" s="35">
        <v>90.93</v>
      </c>
    </row>
    <row r="833" spans="1:10" ht="14.25" customHeight="1">
      <c r="A833" s="2" t="s">
        <v>482</v>
      </c>
      <c r="B833" s="2" t="s">
        <v>462</v>
      </c>
      <c r="C833" s="2" t="s">
        <v>598</v>
      </c>
      <c r="D833" s="2" t="s">
        <v>441</v>
      </c>
      <c r="E833" s="2" t="s">
        <v>436</v>
      </c>
      <c r="F833" s="34">
        <v>849475181</v>
      </c>
      <c r="G833" s="2" t="s">
        <v>447</v>
      </c>
      <c r="H833" s="2">
        <v>5683</v>
      </c>
      <c r="I833" s="35">
        <v>9.33</v>
      </c>
      <c r="J833" s="35">
        <v>6.92</v>
      </c>
    </row>
    <row r="834" spans="1:10" ht="14.25" customHeight="1">
      <c r="A834" s="2" t="s">
        <v>484</v>
      </c>
      <c r="B834" s="2" t="s">
        <v>452</v>
      </c>
      <c r="C834" s="2" t="s">
        <v>620</v>
      </c>
      <c r="D834" s="2" t="s">
        <v>446</v>
      </c>
      <c r="E834" s="2" t="s">
        <v>442</v>
      </c>
      <c r="F834" s="34">
        <v>850827014</v>
      </c>
      <c r="G834" s="2" t="s">
        <v>437</v>
      </c>
      <c r="H834" s="2">
        <v>1479</v>
      </c>
      <c r="I834" s="35">
        <v>437.2</v>
      </c>
      <c r="J834" s="35">
        <v>263.33</v>
      </c>
    </row>
    <row r="835" spans="1:10" ht="14.25" customHeight="1">
      <c r="A835" s="2" t="s">
        <v>458</v>
      </c>
      <c r="B835" s="2" t="s">
        <v>439</v>
      </c>
      <c r="C835" s="2" t="s">
        <v>530</v>
      </c>
      <c r="D835" s="2" t="s">
        <v>464</v>
      </c>
      <c r="E835" s="2" t="s">
        <v>436</v>
      </c>
      <c r="F835" s="34">
        <v>851025712</v>
      </c>
      <c r="G835" s="2" t="s">
        <v>447</v>
      </c>
      <c r="H835" s="2">
        <v>639</v>
      </c>
      <c r="I835" s="35">
        <v>154.06</v>
      </c>
      <c r="J835" s="35">
        <v>90.93</v>
      </c>
    </row>
    <row r="836" spans="1:10" ht="14.25" customHeight="1">
      <c r="A836" s="2" t="s">
        <v>472</v>
      </c>
      <c r="B836" s="2" t="s">
        <v>462</v>
      </c>
      <c r="C836" s="2" t="s">
        <v>478</v>
      </c>
      <c r="D836" s="2" t="s">
        <v>477</v>
      </c>
      <c r="E836" s="2" t="s">
        <v>436</v>
      </c>
      <c r="F836" s="34">
        <v>851287925</v>
      </c>
      <c r="G836" s="2" t="s">
        <v>460</v>
      </c>
      <c r="H836" s="2">
        <v>7661</v>
      </c>
      <c r="I836" s="35">
        <v>668.27</v>
      </c>
      <c r="J836" s="35">
        <v>502.54</v>
      </c>
    </row>
    <row r="837" spans="1:10" ht="14.25" customHeight="1">
      <c r="A837" s="2" t="s">
        <v>472</v>
      </c>
      <c r="B837" s="2" t="s">
        <v>433</v>
      </c>
      <c r="C837" s="2" t="s">
        <v>466</v>
      </c>
      <c r="D837" s="2" t="s">
        <v>435</v>
      </c>
      <c r="E837" s="2" t="s">
        <v>442</v>
      </c>
      <c r="F837" s="34">
        <v>851636826</v>
      </c>
      <c r="G837" s="2" t="s">
        <v>460</v>
      </c>
      <c r="H837" s="2">
        <v>6323</v>
      </c>
      <c r="I837" s="35">
        <v>255.28</v>
      </c>
      <c r="J837" s="35">
        <v>159.41999999999999</v>
      </c>
    </row>
    <row r="838" spans="1:10" ht="14.25" customHeight="1">
      <c r="A838" s="2" t="s">
        <v>458</v>
      </c>
      <c r="B838" s="2" t="s">
        <v>467</v>
      </c>
      <c r="C838" s="2" t="s">
        <v>532</v>
      </c>
      <c r="D838" s="2" t="s">
        <v>450</v>
      </c>
      <c r="E838" s="2" t="s">
        <v>442</v>
      </c>
      <c r="F838" s="34">
        <v>851753556</v>
      </c>
      <c r="G838" s="2" t="s">
        <v>437</v>
      </c>
      <c r="H838" s="2">
        <v>3935</v>
      </c>
      <c r="I838" s="35">
        <v>205.7</v>
      </c>
      <c r="J838" s="35">
        <v>117.11</v>
      </c>
    </row>
    <row r="839" spans="1:10" ht="14.25" customHeight="1">
      <c r="A839" s="2" t="s">
        <v>448</v>
      </c>
      <c r="B839" s="2" t="s">
        <v>452</v>
      </c>
      <c r="C839" s="2" t="s">
        <v>595</v>
      </c>
      <c r="D839" s="2" t="s">
        <v>469</v>
      </c>
      <c r="E839" s="2" t="s">
        <v>436</v>
      </c>
      <c r="F839" s="34">
        <v>852058255</v>
      </c>
      <c r="G839" s="2" t="s">
        <v>437</v>
      </c>
      <c r="H839" s="2">
        <v>1250</v>
      </c>
      <c r="I839" s="35">
        <v>421.89</v>
      </c>
      <c r="J839" s="35">
        <v>364.69</v>
      </c>
    </row>
    <row r="840" spans="1:10" ht="14.25" customHeight="1">
      <c r="A840" s="2" t="s">
        <v>482</v>
      </c>
      <c r="B840" s="2" t="s">
        <v>462</v>
      </c>
      <c r="C840" s="2" t="s">
        <v>547</v>
      </c>
      <c r="D840" s="2" t="s">
        <v>450</v>
      </c>
      <c r="E840" s="2" t="s">
        <v>442</v>
      </c>
      <c r="F840" s="34">
        <v>852918708</v>
      </c>
      <c r="G840" s="2" t="s">
        <v>437</v>
      </c>
      <c r="H840" s="2">
        <v>8558</v>
      </c>
      <c r="I840" s="35">
        <v>205.7</v>
      </c>
      <c r="J840" s="35">
        <v>117.11</v>
      </c>
    </row>
    <row r="841" spans="1:10" ht="14.25" customHeight="1">
      <c r="A841" s="2" t="s">
        <v>472</v>
      </c>
      <c r="B841" s="2" t="s">
        <v>433</v>
      </c>
      <c r="C841" s="2" t="s">
        <v>508</v>
      </c>
      <c r="D841" s="2" t="s">
        <v>477</v>
      </c>
      <c r="E841" s="2" t="s">
        <v>436</v>
      </c>
      <c r="F841" s="34">
        <v>853583896</v>
      </c>
      <c r="G841" s="2" t="s">
        <v>443</v>
      </c>
      <c r="H841" s="2">
        <v>501</v>
      </c>
      <c r="I841" s="35">
        <v>668.27</v>
      </c>
      <c r="J841" s="35">
        <v>502.54</v>
      </c>
    </row>
    <row r="842" spans="1:10" ht="14.25" customHeight="1">
      <c r="A842" s="2" t="s">
        <v>484</v>
      </c>
      <c r="B842" s="2" t="s">
        <v>433</v>
      </c>
      <c r="C842" s="2" t="s">
        <v>562</v>
      </c>
      <c r="D842" s="2" t="s">
        <v>469</v>
      </c>
      <c r="E842" s="2" t="s">
        <v>442</v>
      </c>
      <c r="F842" s="34">
        <v>853798043</v>
      </c>
      <c r="G842" s="2" t="s">
        <v>447</v>
      </c>
      <c r="H842" s="2">
        <v>6958</v>
      </c>
      <c r="I842" s="35">
        <v>421.89</v>
      </c>
      <c r="J842" s="35">
        <v>364.69</v>
      </c>
    </row>
    <row r="843" spans="1:10" ht="14.25" customHeight="1">
      <c r="A843" s="2" t="s">
        <v>482</v>
      </c>
      <c r="B843" s="2" t="s">
        <v>433</v>
      </c>
      <c r="C843" s="2" t="s">
        <v>529</v>
      </c>
      <c r="D843" s="2" t="s">
        <v>441</v>
      </c>
      <c r="E843" s="2" t="s">
        <v>442</v>
      </c>
      <c r="F843" s="34">
        <v>854614722</v>
      </c>
      <c r="G843" s="2" t="s">
        <v>447</v>
      </c>
      <c r="H843" s="2">
        <v>9091</v>
      </c>
      <c r="I843" s="35">
        <v>9.33</v>
      </c>
      <c r="J843" s="35">
        <v>6.92</v>
      </c>
    </row>
    <row r="844" spans="1:10" ht="14.25" customHeight="1">
      <c r="A844" s="2" t="s">
        <v>438</v>
      </c>
      <c r="B844" s="2" t="s">
        <v>462</v>
      </c>
      <c r="C844" s="2" t="s">
        <v>558</v>
      </c>
      <c r="D844" s="2" t="s">
        <v>441</v>
      </c>
      <c r="E844" s="2" t="s">
        <v>436</v>
      </c>
      <c r="F844" s="34">
        <v>854919850</v>
      </c>
      <c r="G844" s="2" t="s">
        <v>460</v>
      </c>
      <c r="H844" s="2">
        <v>6595</v>
      </c>
      <c r="I844" s="35">
        <v>9.33</v>
      </c>
      <c r="J844" s="35">
        <v>6.92</v>
      </c>
    </row>
    <row r="845" spans="1:10" ht="14.25" customHeight="1">
      <c r="A845" s="2" t="s">
        <v>438</v>
      </c>
      <c r="B845" s="2" t="s">
        <v>439</v>
      </c>
      <c r="C845" s="2" t="s">
        <v>576</v>
      </c>
      <c r="D845" s="2" t="s">
        <v>464</v>
      </c>
      <c r="E845" s="2" t="s">
        <v>436</v>
      </c>
      <c r="F845" s="34">
        <v>855146872</v>
      </c>
      <c r="G845" s="2" t="s">
        <v>437</v>
      </c>
      <c r="H845" s="2">
        <v>4033</v>
      </c>
      <c r="I845" s="35">
        <v>154.06</v>
      </c>
      <c r="J845" s="35">
        <v>90.93</v>
      </c>
    </row>
    <row r="846" spans="1:10" ht="14.25" customHeight="1">
      <c r="A846" s="2" t="s">
        <v>438</v>
      </c>
      <c r="B846" s="2" t="s">
        <v>433</v>
      </c>
      <c r="C846" s="2" t="s">
        <v>571</v>
      </c>
      <c r="D846" s="2" t="s">
        <v>480</v>
      </c>
      <c r="E846" s="2" t="s">
        <v>436</v>
      </c>
      <c r="F846" s="34">
        <v>859151303</v>
      </c>
      <c r="G846" s="2" t="s">
        <v>443</v>
      </c>
      <c r="H846" s="2">
        <v>8091</v>
      </c>
      <c r="I846" s="35">
        <v>651.21</v>
      </c>
      <c r="J846" s="35">
        <v>524.96</v>
      </c>
    </row>
    <row r="847" spans="1:10" ht="14.25" customHeight="1">
      <c r="A847" s="2" t="s">
        <v>444</v>
      </c>
      <c r="B847" s="2" t="s">
        <v>462</v>
      </c>
      <c r="C847" s="2" t="s">
        <v>546</v>
      </c>
      <c r="D847" s="2" t="s">
        <v>469</v>
      </c>
      <c r="E847" s="2" t="s">
        <v>436</v>
      </c>
      <c r="F847" s="34">
        <v>211913239</v>
      </c>
      <c r="G847" s="2" t="s">
        <v>443</v>
      </c>
      <c r="H847" s="2">
        <v>1052</v>
      </c>
      <c r="I847" s="35">
        <v>421.89</v>
      </c>
      <c r="J847" s="35">
        <v>364.69</v>
      </c>
    </row>
    <row r="848" spans="1:10" ht="14.25" customHeight="1">
      <c r="A848" s="2" t="s">
        <v>458</v>
      </c>
      <c r="B848" s="2" t="s">
        <v>467</v>
      </c>
      <c r="C848" s="2" t="s">
        <v>588</v>
      </c>
      <c r="D848" s="2" t="s">
        <v>480</v>
      </c>
      <c r="E848" s="2" t="s">
        <v>442</v>
      </c>
      <c r="F848" s="34">
        <v>860852038</v>
      </c>
      <c r="G848" s="2" t="s">
        <v>443</v>
      </c>
      <c r="H848" s="2">
        <v>1499</v>
      </c>
      <c r="I848" s="35">
        <v>651.21</v>
      </c>
      <c r="J848" s="35">
        <v>524.96</v>
      </c>
    </row>
    <row r="849" spans="1:10" ht="14.25" customHeight="1">
      <c r="A849" s="2" t="s">
        <v>444</v>
      </c>
      <c r="B849" s="2" t="s">
        <v>462</v>
      </c>
      <c r="C849" s="2" t="s">
        <v>545</v>
      </c>
      <c r="D849" s="2" t="s">
        <v>450</v>
      </c>
      <c r="E849" s="2" t="s">
        <v>442</v>
      </c>
      <c r="F849" s="34">
        <v>283068597</v>
      </c>
      <c r="G849" s="2" t="s">
        <v>460</v>
      </c>
      <c r="H849" s="2">
        <v>8958</v>
      </c>
      <c r="I849" s="35">
        <v>205.7</v>
      </c>
      <c r="J849" s="35">
        <v>117.11</v>
      </c>
    </row>
    <row r="850" spans="1:10" ht="14.25" customHeight="1">
      <c r="A850" s="2" t="s">
        <v>458</v>
      </c>
      <c r="B850" s="2" t="s">
        <v>467</v>
      </c>
      <c r="C850" s="2" t="s">
        <v>538</v>
      </c>
      <c r="D850" s="2" t="s">
        <v>450</v>
      </c>
      <c r="E850" s="2" t="s">
        <v>436</v>
      </c>
      <c r="F850" s="34">
        <v>862446343</v>
      </c>
      <c r="G850" s="2" t="s">
        <v>460</v>
      </c>
      <c r="H850" s="2">
        <v>9694</v>
      </c>
      <c r="I850" s="35">
        <v>205.7</v>
      </c>
      <c r="J850" s="35">
        <v>117.11</v>
      </c>
    </row>
    <row r="851" spans="1:10" ht="14.25" customHeight="1">
      <c r="A851" s="2" t="s">
        <v>444</v>
      </c>
      <c r="B851" s="2" t="s">
        <v>462</v>
      </c>
      <c r="C851" s="2" t="s">
        <v>643</v>
      </c>
      <c r="D851" s="2" t="s">
        <v>446</v>
      </c>
      <c r="E851" s="2" t="s">
        <v>436</v>
      </c>
      <c r="F851" s="34">
        <v>320556437</v>
      </c>
      <c r="G851" s="2" t="s">
        <v>437</v>
      </c>
      <c r="H851" s="2">
        <v>9556</v>
      </c>
      <c r="I851" s="35">
        <v>437.2</v>
      </c>
      <c r="J851" s="35">
        <v>263.33</v>
      </c>
    </row>
    <row r="852" spans="1:10" ht="14.25" customHeight="1">
      <c r="A852" s="2" t="s">
        <v>472</v>
      </c>
      <c r="B852" s="2" t="s">
        <v>462</v>
      </c>
      <c r="C852" s="2" t="s">
        <v>531</v>
      </c>
      <c r="D852" s="2" t="s">
        <v>475</v>
      </c>
      <c r="E852" s="2" t="s">
        <v>442</v>
      </c>
      <c r="F852" s="34">
        <v>863238990</v>
      </c>
      <c r="G852" s="2" t="s">
        <v>437</v>
      </c>
      <c r="H852" s="2">
        <v>1359</v>
      </c>
      <c r="I852" s="35">
        <v>81.73</v>
      </c>
      <c r="J852" s="35">
        <v>56.67</v>
      </c>
    </row>
    <row r="853" spans="1:10" ht="14.25" customHeight="1">
      <c r="A853" s="2" t="s">
        <v>438</v>
      </c>
      <c r="B853" s="2" t="s">
        <v>433</v>
      </c>
      <c r="C853" s="2" t="s">
        <v>585</v>
      </c>
      <c r="D853" s="2" t="s">
        <v>494</v>
      </c>
      <c r="E853" s="2" t="s">
        <v>436</v>
      </c>
      <c r="F853" s="34">
        <v>863311517</v>
      </c>
      <c r="G853" s="2" t="s">
        <v>447</v>
      </c>
      <c r="H853" s="2">
        <v>126</v>
      </c>
      <c r="I853" s="35">
        <v>47.45</v>
      </c>
      <c r="J853" s="35">
        <v>31.79</v>
      </c>
    </row>
    <row r="854" spans="1:10" ht="14.25" customHeight="1">
      <c r="A854" s="2" t="s">
        <v>484</v>
      </c>
      <c r="B854" s="2" t="s">
        <v>433</v>
      </c>
      <c r="C854" s="2" t="s">
        <v>584</v>
      </c>
      <c r="D854" s="2" t="s">
        <v>480</v>
      </c>
      <c r="E854" s="2" t="s">
        <v>436</v>
      </c>
      <c r="F854" s="34">
        <v>863350570</v>
      </c>
      <c r="G854" s="2" t="s">
        <v>437</v>
      </c>
      <c r="H854" s="2">
        <v>8621</v>
      </c>
      <c r="I854" s="35">
        <v>651.21</v>
      </c>
      <c r="J854" s="35">
        <v>524.96</v>
      </c>
    </row>
    <row r="855" spans="1:10" ht="14.25" customHeight="1">
      <c r="A855" s="2" t="s">
        <v>472</v>
      </c>
      <c r="B855" s="2" t="s">
        <v>433</v>
      </c>
      <c r="C855" s="2" t="s">
        <v>528</v>
      </c>
      <c r="D855" s="2" t="s">
        <v>441</v>
      </c>
      <c r="E855" s="2" t="s">
        <v>436</v>
      </c>
      <c r="F855" s="34">
        <v>863766849</v>
      </c>
      <c r="G855" s="2" t="s">
        <v>447</v>
      </c>
      <c r="H855" s="2">
        <v>9884</v>
      </c>
      <c r="I855" s="35">
        <v>9.33</v>
      </c>
      <c r="J855" s="35">
        <v>6.92</v>
      </c>
    </row>
    <row r="856" spans="1:10" ht="14.25" customHeight="1">
      <c r="A856" s="2" t="s">
        <v>472</v>
      </c>
      <c r="B856" s="2" t="s">
        <v>462</v>
      </c>
      <c r="C856" s="2" t="s">
        <v>463</v>
      </c>
      <c r="D856" s="2" t="s">
        <v>480</v>
      </c>
      <c r="E856" s="2" t="s">
        <v>442</v>
      </c>
      <c r="F856" s="34">
        <v>864822137</v>
      </c>
      <c r="G856" s="2" t="s">
        <v>447</v>
      </c>
      <c r="H856" s="2">
        <v>893</v>
      </c>
      <c r="I856" s="35">
        <v>651.21</v>
      </c>
      <c r="J856" s="35">
        <v>524.96</v>
      </c>
    </row>
    <row r="857" spans="1:10" ht="14.25" customHeight="1">
      <c r="A857" s="2" t="s">
        <v>451</v>
      </c>
      <c r="B857" s="2" t="s">
        <v>462</v>
      </c>
      <c r="C857" s="2" t="s">
        <v>490</v>
      </c>
      <c r="D857" s="2" t="s">
        <v>435</v>
      </c>
      <c r="E857" s="2" t="s">
        <v>442</v>
      </c>
      <c r="F857" s="34">
        <v>865485608</v>
      </c>
      <c r="G857" s="2" t="s">
        <v>437</v>
      </c>
      <c r="H857" s="2">
        <v>2534</v>
      </c>
      <c r="I857" s="35">
        <v>255.28</v>
      </c>
      <c r="J857" s="35">
        <v>159.41999999999999</v>
      </c>
    </row>
    <row r="858" spans="1:10" ht="14.25" customHeight="1">
      <c r="A858" s="2" t="s">
        <v>472</v>
      </c>
      <c r="B858" s="2" t="s">
        <v>433</v>
      </c>
      <c r="C858" s="2" t="s">
        <v>492</v>
      </c>
      <c r="D858" s="2" t="s">
        <v>475</v>
      </c>
      <c r="E858" s="2" t="s">
        <v>442</v>
      </c>
      <c r="F858" s="34">
        <v>865581738</v>
      </c>
      <c r="G858" s="2" t="s">
        <v>460</v>
      </c>
      <c r="H858" s="2">
        <v>5930</v>
      </c>
      <c r="I858" s="35">
        <v>81.73</v>
      </c>
      <c r="J858" s="35">
        <v>56.67</v>
      </c>
    </row>
    <row r="859" spans="1:10" ht="14.25" customHeight="1">
      <c r="A859" s="2" t="s">
        <v>432</v>
      </c>
      <c r="B859" s="2" t="s">
        <v>433</v>
      </c>
      <c r="C859" s="2" t="s">
        <v>510</v>
      </c>
      <c r="D859" s="2" t="s">
        <v>441</v>
      </c>
      <c r="E859" s="2" t="s">
        <v>436</v>
      </c>
      <c r="F859" s="34">
        <v>867641246</v>
      </c>
      <c r="G859" s="2" t="s">
        <v>437</v>
      </c>
      <c r="H859" s="2">
        <v>3795</v>
      </c>
      <c r="I859" s="35">
        <v>9.33</v>
      </c>
      <c r="J859" s="35">
        <v>6.92</v>
      </c>
    </row>
    <row r="860" spans="1:10" ht="14.25" customHeight="1">
      <c r="A860" s="2" t="s">
        <v>448</v>
      </c>
      <c r="B860" s="2" t="s">
        <v>433</v>
      </c>
      <c r="C860" s="2" t="s">
        <v>586</v>
      </c>
      <c r="D860" s="2" t="s">
        <v>469</v>
      </c>
      <c r="E860" s="2" t="s">
        <v>442</v>
      </c>
      <c r="F860" s="34">
        <v>868152368</v>
      </c>
      <c r="G860" s="2" t="s">
        <v>437</v>
      </c>
      <c r="H860" s="2">
        <v>8730</v>
      </c>
      <c r="I860" s="35">
        <v>421.89</v>
      </c>
      <c r="J860" s="35">
        <v>364.69</v>
      </c>
    </row>
    <row r="861" spans="1:10" ht="14.25" customHeight="1">
      <c r="A861" s="2" t="s">
        <v>451</v>
      </c>
      <c r="B861" s="2" t="s">
        <v>462</v>
      </c>
      <c r="C861" s="2" t="s">
        <v>490</v>
      </c>
      <c r="D861" s="2" t="s">
        <v>450</v>
      </c>
      <c r="E861" s="2" t="s">
        <v>436</v>
      </c>
      <c r="F861" s="34">
        <v>868451058</v>
      </c>
      <c r="G861" s="2" t="s">
        <v>437</v>
      </c>
      <c r="H861" s="2">
        <v>303</v>
      </c>
      <c r="I861" s="35">
        <v>205.7</v>
      </c>
      <c r="J861" s="35">
        <v>117.11</v>
      </c>
    </row>
    <row r="862" spans="1:10" ht="14.25" customHeight="1">
      <c r="A862" s="2" t="s">
        <v>448</v>
      </c>
      <c r="B862" s="2" t="s">
        <v>433</v>
      </c>
      <c r="C862" s="2" t="s">
        <v>647</v>
      </c>
      <c r="D862" s="2" t="s">
        <v>469</v>
      </c>
      <c r="E862" s="2" t="s">
        <v>436</v>
      </c>
      <c r="F862" s="34">
        <v>868652760</v>
      </c>
      <c r="G862" s="2" t="s">
        <v>460</v>
      </c>
      <c r="H862" s="2">
        <v>6338</v>
      </c>
      <c r="I862" s="35">
        <v>421.89</v>
      </c>
      <c r="J862" s="35">
        <v>364.69</v>
      </c>
    </row>
    <row r="863" spans="1:10" ht="14.25" customHeight="1">
      <c r="A863" s="2" t="s">
        <v>448</v>
      </c>
      <c r="B863" s="2" t="s">
        <v>452</v>
      </c>
      <c r="C863" s="2" t="s">
        <v>495</v>
      </c>
      <c r="D863" s="2" t="s">
        <v>454</v>
      </c>
      <c r="E863" s="2" t="s">
        <v>442</v>
      </c>
      <c r="F863" s="34">
        <v>869137275</v>
      </c>
      <c r="G863" s="2" t="s">
        <v>447</v>
      </c>
      <c r="H863" s="2">
        <v>3929</v>
      </c>
      <c r="I863" s="35">
        <v>152.58000000000001</v>
      </c>
      <c r="J863" s="35">
        <v>97.44</v>
      </c>
    </row>
    <row r="864" spans="1:10" ht="14.25" customHeight="1">
      <c r="A864" s="2" t="s">
        <v>472</v>
      </c>
      <c r="B864" s="2" t="s">
        <v>462</v>
      </c>
      <c r="C864" s="2" t="s">
        <v>642</v>
      </c>
      <c r="D864" s="2" t="s">
        <v>475</v>
      </c>
      <c r="E864" s="2" t="s">
        <v>442</v>
      </c>
      <c r="F864" s="34">
        <v>869386613</v>
      </c>
      <c r="G864" s="2" t="s">
        <v>437</v>
      </c>
      <c r="H864" s="2">
        <v>4991</v>
      </c>
      <c r="I864" s="35">
        <v>81.73</v>
      </c>
      <c r="J864" s="35">
        <v>56.67</v>
      </c>
    </row>
    <row r="865" spans="1:10" ht="14.25" customHeight="1">
      <c r="A865" s="2" t="s">
        <v>444</v>
      </c>
      <c r="B865" s="2" t="s">
        <v>462</v>
      </c>
      <c r="C865" s="2" t="s">
        <v>473</v>
      </c>
      <c r="D865" s="2" t="s">
        <v>464</v>
      </c>
      <c r="E865" s="2" t="s">
        <v>442</v>
      </c>
      <c r="F865" s="34">
        <v>345889794</v>
      </c>
      <c r="G865" s="2" t="s">
        <v>437</v>
      </c>
      <c r="H865" s="2">
        <v>5889</v>
      </c>
      <c r="I865" s="35">
        <v>154.06</v>
      </c>
      <c r="J865" s="35">
        <v>90.93</v>
      </c>
    </row>
    <row r="866" spans="1:10" ht="14.25" customHeight="1">
      <c r="A866" s="2" t="s">
        <v>482</v>
      </c>
      <c r="B866" s="2" t="s">
        <v>467</v>
      </c>
      <c r="C866" s="2" t="s">
        <v>590</v>
      </c>
      <c r="D866" s="2" t="s">
        <v>469</v>
      </c>
      <c r="E866" s="2" t="s">
        <v>442</v>
      </c>
      <c r="F866" s="34">
        <v>870578372</v>
      </c>
      <c r="G866" s="2" t="s">
        <v>437</v>
      </c>
      <c r="H866" s="2">
        <v>5386</v>
      </c>
      <c r="I866" s="35">
        <v>421.89</v>
      </c>
      <c r="J866" s="35">
        <v>364.69</v>
      </c>
    </row>
    <row r="867" spans="1:10" ht="14.25" customHeight="1">
      <c r="A867" s="2" t="s">
        <v>438</v>
      </c>
      <c r="B867" s="2" t="s">
        <v>462</v>
      </c>
      <c r="C867" s="2" t="s">
        <v>611</v>
      </c>
      <c r="D867" s="2" t="s">
        <v>456</v>
      </c>
      <c r="E867" s="2" t="s">
        <v>442</v>
      </c>
      <c r="F867" s="34">
        <v>871065461</v>
      </c>
      <c r="G867" s="2" t="s">
        <v>447</v>
      </c>
      <c r="H867" s="2">
        <v>6450</v>
      </c>
      <c r="I867" s="35">
        <v>109.28</v>
      </c>
      <c r="J867" s="35">
        <v>35.840000000000003</v>
      </c>
    </row>
    <row r="868" spans="1:10" ht="14.25" customHeight="1">
      <c r="A868" s="2" t="s">
        <v>458</v>
      </c>
      <c r="B868" s="2" t="s">
        <v>462</v>
      </c>
      <c r="C868" s="2" t="s">
        <v>648</v>
      </c>
      <c r="D868" s="2" t="s">
        <v>494</v>
      </c>
      <c r="E868" s="2" t="s">
        <v>442</v>
      </c>
      <c r="F868" s="34">
        <v>871178328</v>
      </c>
      <c r="G868" s="2" t="s">
        <v>443</v>
      </c>
      <c r="H868" s="2">
        <v>8977</v>
      </c>
      <c r="I868" s="35">
        <v>47.45</v>
      </c>
      <c r="J868" s="35">
        <v>31.79</v>
      </c>
    </row>
    <row r="869" spans="1:10" ht="14.25" customHeight="1">
      <c r="A869" s="2" t="s">
        <v>482</v>
      </c>
      <c r="B869" s="2" t="s">
        <v>433</v>
      </c>
      <c r="C869" s="2" t="s">
        <v>575</v>
      </c>
      <c r="D869" s="2" t="s">
        <v>477</v>
      </c>
      <c r="E869" s="2" t="s">
        <v>436</v>
      </c>
      <c r="F869" s="34">
        <v>874854457</v>
      </c>
      <c r="G869" s="2" t="s">
        <v>447</v>
      </c>
      <c r="H869" s="2">
        <v>239</v>
      </c>
      <c r="I869" s="35">
        <v>668.27</v>
      </c>
      <c r="J869" s="35">
        <v>502.54</v>
      </c>
    </row>
    <row r="870" spans="1:10" ht="14.25" customHeight="1">
      <c r="A870" s="2" t="s">
        <v>484</v>
      </c>
      <c r="B870" s="2" t="s">
        <v>439</v>
      </c>
      <c r="C870" s="2" t="s">
        <v>509</v>
      </c>
      <c r="D870" s="2" t="s">
        <v>450</v>
      </c>
      <c r="E870" s="2" t="s">
        <v>442</v>
      </c>
      <c r="F870" s="34">
        <v>875133836</v>
      </c>
      <c r="G870" s="2" t="s">
        <v>460</v>
      </c>
      <c r="H870" s="2">
        <v>779</v>
      </c>
      <c r="I870" s="35">
        <v>205.7</v>
      </c>
      <c r="J870" s="35">
        <v>117.11</v>
      </c>
    </row>
    <row r="871" spans="1:10" ht="14.25" customHeight="1">
      <c r="A871" s="2" t="s">
        <v>484</v>
      </c>
      <c r="B871" s="2" t="s">
        <v>433</v>
      </c>
      <c r="C871" s="2" t="s">
        <v>511</v>
      </c>
      <c r="D871" s="2" t="s">
        <v>450</v>
      </c>
      <c r="E871" s="2" t="s">
        <v>442</v>
      </c>
      <c r="F871" s="34">
        <v>875811898</v>
      </c>
      <c r="G871" s="2" t="s">
        <v>437</v>
      </c>
      <c r="H871" s="2">
        <v>4503</v>
      </c>
      <c r="I871" s="35">
        <v>205.7</v>
      </c>
      <c r="J871" s="35">
        <v>117.11</v>
      </c>
    </row>
    <row r="872" spans="1:10" ht="14.25" customHeight="1">
      <c r="A872" s="2" t="s">
        <v>484</v>
      </c>
      <c r="B872" s="2" t="s">
        <v>467</v>
      </c>
      <c r="C872" s="2" t="s">
        <v>587</v>
      </c>
      <c r="D872" s="2" t="s">
        <v>494</v>
      </c>
      <c r="E872" s="2" t="s">
        <v>442</v>
      </c>
      <c r="F872" s="34">
        <v>877616918</v>
      </c>
      <c r="G872" s="2" t="s">
        <v>437</v>
      </c>
      <c r="H872" s="2">
        <v>7538</v>
      </c>
      <c r="I872" s="35">
        <v>47.45</v>
      </c>
      <c r="J872" s="35">
        <v>31.79</v>
      </c>
    </row>
    <row r="873" spans="1:10" ht="14.25" customHeight="1">
      <c r="A873" s="2" t="s">
        <v>472</v>
      </c>
      <c r="B873" s="2" t="s">
        <v>433</v>
      </c>
      <c r="C873" s="2" t="s">
        <v>619</v>
      </c>
      <c r="D873" s="2" t="s">
        <v>454</v>
      </c>
      <c r="E873" s="2" t="s">
        <v>442</v>
      </c>
      <c r="F873" s="34">
        <v>879757964</v>
      </c>
      <c r="G873" s="2" t="s">
        <v>460</v>
      </c>
      <c r="H873" s="2">
        <v>6861</v>
      </c>
      <c r="I873" s="35">
        <v>152.58000000000001</v>
      </c>
      <c r="J873" s="35">
        <v>97.44</v>
      </c>
    </row>
    <row r="874" spans="1:10" ht="14.25" customHeight="1">
      <c r="A874" s="2" t="s">
        <v>458</v>
      </c>
      <c r="B874" s="2" t="s">
        <v>433</v>
      </c>
      <c r="C874" s="2" t="s">
        <v>596</v>
      </c>
      <c r="D874" s="2" t="s">
        <v>480</v>
      </c>
      <c r="E874" s="2" t="s">
        <v>436</v>
      </c>
      <c r="F874" s="34">
        <v>879781568</v>
      </c>
      <c r="G874" s="2" t="s">
        <v>443</v>
      </c>
      <c r="H874" s="2">
        <v>5135</v>
      </c>
      <c r="I874" s="35">
        <v>651.21</v>
      </c>
      <c r="J874" s="35">
        <v>524.96</v>
      </c>
    </row>
    <row r="875" spans="1:10" ht="14.25" customHeight="1">
      <c r="A875" s="2" t="s">
        <v>458</v>
      </c>
      <c r="B875" s="2" t="s">
        <v>433</v>
      </c>
      <c r="C875" s="2" t="s">
        <v>640</v>
      </c>
      <c r="D875" s="2" t="s">
        <v>456</v>
      </c>
      <c r="E875" s="2" t="s">
        <v>436</v>
      </c>
      <c r="F875" s="34">
        <v>880126607</v>
      </c>
      <c r="G875" s="2" t="s">
        <v>460</v>
      </c>
      <c r="H875" s="2">
        <v>2909</v>
      </c>
      <c r="I875" s="35">
        <v>109.28</v>
      </c>
      <c r="J875" s="35">
        <v>35.840000000000003</v>
      </c>
    </row>
    <row r="876" spans="1:10" ht="14.25" customHeight="1">
      <c r="A876" s="2" t="s">
        <v>484</v>
      </c>
      <c r="B876" s="2" t="s">
        <v>433</v>
      </c>
      <c r="C876" s="2" t="s">
        <v>496</v>
      </c>
      <c r="D876" s="2" t="s">
        <v>446</v>
      </c>
      <c r="E876" s="2" t="s">
        <v>442</v>
      </c>
      <c r="F876" s="34">
        <v>880257499</v>
      </c>
      <c r="G876" s="2" t="s">
        <v>447</v>
      </c>
      <c r="H876" s="2">
        <v>9619</v>
      </c>
      <c r="I876" s="35">
        <v>437.2</v>
      </c>
      <c r="J876" s="35">
        <v>263.33</v>
      </c>
    </row>
    <row r="877" spans="1:10" ht="14.25" customHeight="1">
      <c r="A877" s="2" t="s">
        <v>448</v>
      </c>
      <c r="B877" s="2" t="s">
        <v>462</v>
      </c>
      <c r="C877" s="2" t="s">
        <v>547</v>
      </c>
      <c r="D877" s="2" t="s">
        <v>435</v>
      </c>
      <c r="E877" s="2" t="s">
        <v>442</v>
      </c>
      <c r="F877" s="34">
        <v>880664765</v>
      </c>
      <c r="G877" s="2" t="s">
        <v>437</v>
      </c>
      <c r="H877" s="2">
        <v>3180</v>
      </c>
      <c r="I877" s="35">
        <v>255.28</v>
      </c>
      <c r="J877" s="35">
        <v>159.41999999999999</v>
      </c>
    </row>
    <row r="878" spans="1:10" ht="14.25" customHeight="1">
      <c r="A878" s="2" t="s">
        <v>472</v>
      </c>
      <c r="B878" s="2" t="s">
        <v>433</v>
      </c>
      <c r="C878" s="2" t="s">
        <v>647</v>
      </c>
      <c r="D878" s="2" t="s">
        <v>441</v>
      </c>
      <c r="E878" s="2" t="s">
        <v>436</v>
      </c>
      <c r="F878" s="34">
        <v>880710685</v>
      </c>
      <c r="G878" s="2" t="s">
        <v>460</v>
      </c>
      <c r="H878" s="2">
        <v>996</v>
      </c>
      <c r="I878" s="35">
        <v>9.33</v>
      </c>
      <c r="J878" s="35">
        <v>6.92</v>
      </c>
    </row>
    <row r="879" spans="1:10" ht="14.25" customHeight="1">
      <c r="A879" s="2" t="s">
        <v>451</v>
      </c>
      <c r="B879" s="2" t="s">
        <v>439</v>
      </c>
      <c r="C879" s="2" t="s">
        <v>559</v>
      </c>
      <c r="D879" s="2" t="s">
        <v>464</v>
      </c>
      <c r="E879" s="2" t="s">
        <v>442</v>
      </c>
      <c r="F879" s="34">
        <v>881113231</v>
      </c>
      <c r="G879" s="2" t="s">
        <v>447</v>
      </c>
      <c r="H879" s="2">
        <v>2992</v>
      </c>
      <c r="I879" s="35">
        <v>154.06</v>
      </c>
      <c r="J879" s="35">
        <v>90.93</v>
      </c>
    </row>
    <row r="880" spans="1:10" ht="14.25" customHeight="1">
      <c r="A880" s="2" t="s">
        <v>448</v>
      </c>
      <c r="B880" s="2" t="s">
        <v>502</v>
      </c>
      <c r="C880" s="2" t="s">
        <v>578</v>
      </c>
      <c r="D880" s="2" t="s">
        <v>446</v>
      </c>
      <c r="E880" s="2" t="s">
        <v>436</v>
      </c>
      <c r="F880" s="34">
        <v>881995141</v>
      </c>
      <c r="G880" s="2" t="s">
        <v>443</v>
      </c>
      <c r="H880" s="2">
        <v>966</v>
      </c>
      <c r="I880" s="35">
        <v>437.2</v>
      </c>
      <c r="J880" s="35">
        <v>263.33</v>
      </c>
    </row>
    <row r="881" spans="1:10" ht="14.25" customHeight="1">
      <c r="A881" s="2" t="s">
        <v>458</v>
      </c>
      <c r="B881" s="2" t="s">
        <v>462</v>
      </c>
      <c r="C881" s="2" t="s">
        <v>542</v>
      </c>
      <c r="D881" s="2" t="s">
        <v>454</v>
      </c>
      <c r="E881" s="2" t="s">
        <v>436</v>
      </c>
      <c r="F881" s="34">
        <v>882565057</v>
      </c>
      <c r="G881" s="2" t="s">
        <v>460</v>
      </c>
      <c r="H881" s="2">
        <v>5171</v>
      </c>
      <c r="I881" s="35">
        <v>152.58000000000001</v>
      </c>
      <c r="J881" s="35">
        <v>97.44</v>
      </c>
    </row>
    <row r="882" spans="1:10" ht="14.25" customHeight="1">
      <c r="A882" s="2" t="s">
        <v>451</v>
      </c>
      <c r="B882" s="2" t="s">
        <v>439</v>
      </c>
      <c r="C882" s="2" t="s">
        <v>530</v>
      </c>
      <c r="D882" s="2" t="s">
        <v>450</v>
      </c>
      <c r="E882" s="2" t="s">
        <v>436</v>
      </c>
      <c r="F882" s="34">
        <v>882943999</v>
      </c>
      <c r="G882" s="2" t="s">
        <v>437</v>
      </c>
      <c r="H882" s="2">
        <v>184</v>
      </c>
      <c r="I882" s="35">
        <v>205.7</v>
      </c>
      <c r="J882" s="35">
        <v>117.11</v>
      </c>
    </row>
    <row r="883" spans="1:10" ht="14.25" customHeight="1">
      <c r="A883" s="2" t="s">
        <v>472</v>
      </c>
      <c r="B883" s="2" t="s">
        <v>433</v>
      </c>
      <c r="C883" s="2" t="s">
        <v>636</v>
      </c>
      <c r="D883" s="2" t="s">
        <v>464</v>
      </c>
      <c r="E883" s="2" t="s">
        <v>442</v>
      </c>
      <c r="F883" s="34">
        <v>883492887</v>
      </c>
      <c r="G883" s="2" t="s">
        <v>437</v>
      </c>
      <c r="H883" s="2">
        <v>7945</v>
      </c>
      <c r="I883" s="35">
        <v>154.06</v>
      </c>
      <c r="J883" s="35">
        <v>90.93</v>
      </c>
    </row>
    <row r="884" spans="1:10" ht="14.25" customHeight="1">
      <c r="A884" s="2" t="s">
        <v>444</v>
      </c>
      <c r="B884" s="2" t="s">
        <v>462</v>
      </c>
      <c r="C884" s="2" t="s">
        <v>643</v>
      </c>
      <c r="D884" s="2" t="s">
        <v>475</v>
      </c>
      <c r="E884" s="2" t="s">
        <v>436</v>
      </c>
      <c r="F884" s="34">
        <v>442803370</v>
      </c>
      <c r="G884" s="2" t="s">
        <v>460</v>
      </c>
      <c r="H884" s="2">
        <v>5595</v>
      </c>
      <c r="I884" s="35">
        <v>81.73</v>
      </c>
      <c r="J884" s="35">
        <v>56.67</v>
      </c>
    </row>
    <row r="885" spans="1:10" ht="14.25" customHeight="1">
      <c r="A885" s="2" t="s">
        <v>448</v>
      </c>
      <c r="B885" s="2" t="s">
        <v>439</v>
      </c>
      <c r="C885" s="2" t="s">
        <v>566</v>
      </c>
      <c r="D885" s="2" t="s">
        <v>469</v>
      </c>
      <c r="E885" s="2" t="s">
        <v>442</v>
      </c>
      <c r="F885" s="34">
        <v>885696589</v>
      </c>
      <c r="G885" s="2" t="s">
        <v>443</v>
      </c>
      <c r="H885" s="2">
        <v>3934</v>
      </c>
      <c r="I885" s="35">
        <v>421.89</v>
      </c>
      <c r="J885" s="35">
        <v>364.69</v>
      </c>
    </row>
    <row r="886" spans="1:10" ht="14.25" customHeight="1">
      <c r="A886" s="2" t="s">
        <v>458</v>
      </c>
      <c r="B886" s="2" t="s">
        <v>467</v>
      </c>
      <c r="C886" s="2" t="s">
        <v>583</v>
      </c>
      <c r="D886" s="2" t="s">
        <v>464</v>
      </c>
      <c r="E886" s="2" t="s">
        <v>442</v>
      </c>
      <c r="F886" s="34">
        <v>886478078</v>
      </c>
      <c r="G886" s="2" t="s">
        <v>443</v>
      </c>
      <c r="H886" s="2">
        <v>6308</v>
      </c>
      <c r="I886" s="35">
        <v>154.06</v>
      </c>
      <c r="J886" s="35">
        <v>90.93</v>
      </c>
    </row>
    <row r="887" spans="1:10" ht="14.25" customHeight="1">
      <c r="A887" s="2" t="s">
        <v>465</v>
      </c>
      <c r="B887" s="2" t="s">
        <v>433</v>
      </c>
      <c r="C887" s="2" t="s">
        <v>537</v>
      </c>
      <c r="D887" s="2" t="s">
        <v>464</v>
      </c>
      <c r="E887" s="2" t="s">
        <v>442</v>
      </c>
      <c r="F887" s="34">
        <v>888059937</v>
      </c>
      <c r="G887" s="2" t="s">
        <v>460</v>
      </c>
      <c r="H887" s="2">
        <v>4009</v>
      </c>
      <c r="I887" s="35">
        <v>154.06</v>
      </c>
      <c r="J887" s="35">
        <v>90.93</v>
      </c>
    </row>
    <row r="888" spans="1:10" ht="14.25" customHeight="1">
      <c r="A888" s="2" t="s">
        <v>438</v>
      </c>
      <c r="B888" s="2" t="s">
        <v>462</v>
      </c>
      <c r="C888" s="2" t="s">
        <v>463</v>
      </c>
      <c r="D888" s="2" t="s">
        <v>435</v>
      </c>
      <c r="E888" s="2" t="s">
        <v>436</v>
      </c>
      <c r="F888" s="34">
        <v>888108432</v>
      </c>
      <c r="G888" s="2" t="s">
        <v>447</v>
      </c>
      <c r="H888" s="2">
        <v>6299</v>
      </c>
      <c r="I888" s="35">
        <v>255.28</v>
      </c>
      <c r="J888" s="35">
        <v>159.41999999999999</v>
      </c>
    </row>
    <row r="889" spans="1:10" ht="14.25" customHeight="1">
      <c r="A889" s="2" t="s">
        <v>472</v>
      </c>
      <c r="B889" s="2" t="s">
        <v>439</v>
      </c>
      <c r="C889" s="2" t="s">
        <v>559</v>
      </c>
      <c r="D889" s="2" t="s">
        <v>469</v>
      </c>
      <c r="E889" s="2" t="s">
        <v>442</v>
      </c>
      <c r="F889" s="34">
        <v>889940917</v>
      </c>
      <c r="G889" s="2" t="s">
        <v>437</v>
      </c>
      <c r="H889" s="2">
        <v>8240</v>
      </c>
      <c r="I889" s="35">
        <v>421.89</v>
      </c>
      <c r="J889" s="35">
        <v>364.69</v>
      </c>
    </row>
    <row r="890" spans="1:10" ht="14.25" customHeight="1">
      <c r="A890" s="2" t="s">
        <v>484</v>
      </c>
      <c r="B890" s="2" t="s">
        <v>433</v>
      </c>
      <c r="C890" s="2" t="s">
        <v>457</v>
      </c>
      <c r="D890" s="2" t="s">
        <v>446</v>
      </c>
      <c r="E890" s="2" t="s">
        <v>436</v>
      </c>
      <c r="F890" s="34">
        <v>890131032</v>
      </c>
      <c r="G890" s="2" t="s">
        <v>447</v>
      </c>
      <c r="H890" s="2">
        <v>3819</v>
      </c>
      <c r="I890" s="35">
        <v>437.2</v>
      </c>
      <c r="J890" s="35">
        <v>263.33</v>
      </c>
    </row>
    <row r="891" spans="1:10" ht="14.25" customHeight="1">
      <c r="A891" s="2" t="s">
        <v>472</v>
      </c>
      <c r="B891" s="2" t="s">
        <v>433</v>
      </c>
      <c r="C891" s="2" t="s">
        <v>582</v>
      </c>
      <c r="D891" s="2" t="s">
        <v>450</v>
      </c>
      <c r="E891" s="2" t="s">
        <v>436</v>
      </c>
      <c r="F891" s="34">
        <v>890339171</v>
      </c>
      <c r="G891" s="2" t="s">
        <v>443</v>
      </c>
      <c r="H891" s="2">
        <v>6024</v>
      </c>
      <c r="I891" s="35">
        <v>205.7</v>
      </c>
      <c r="J891" s="35">
        <v>117.11</v>
      </c>
    </row>
    <row r="892" spans="1:10" ht="14.25" customHeight="1">
      <c r="A892" s="2" t="s">
        <v>448</v>
      </c>
      <c r="B892" s="2" t="s">
        <v>502</v>
      </c>
      <c r="C892" s="2" t="s">
        <v>578</v>
      </c>
      <c r="D892" s="2" t="s">
        <v>494</v>
      </c>
      <c r="E892" s="2" t="s">
        <v>442</v>
      </c>
      <c r="F892" s="34">
        <v>890496671</v>
      </c>
      <c r="G892" s="2" t="s">
        <v>460</v>
      </c>
      <c r="H892" s="2">
        <v>8517</v>
      </c>
      <c r="I892" s="35">
        <v>47.45</v>
      </c>
      <c r="J892" s="35">
        <v>31.79</v>
      </c>
    </row>
    <row r="893" spans="1:10" ht="14.25" customHeight="1">
      <c r="A893" s="2" t="s">
        <v>438</v>
      </c>
      <c r="B893" s="2" t="s">
        <v>433</v>
      </c>
      <c r="C893" s="2" t="s">
        <v>602</v>
      </c>
      <c r="D893" s="2" t="s">
        <v>477</v>
      </c>
      <c r="E893" s="2" t="s">
        <v>442</v>
      </c>
      <c r="F893" s="34">
        <v>890437877</v>
      </c>
      <c r="G893" s="2" t="s">
        <v>443</v>
      </c>
      <c r="H893" s="2">
        <v>3821</v>
      </c>
      <c r="I893" s="35">
        <v>668.27</v>
      </c>
      <c r="J893" s="35">
        <v>502.54</v>
      </c>
    </row>
    <row r="894" spans="1:10" ht="14.25" customHeight="1">
      <c r="A894" s="2" t="s">
        <v>438</v>
      </c>
      <c r="B894" s="2" t="s">
        <v>433</v>
      </c>
      <c r="C894" s="2" t="s">
        <v>524</v>
      </c>
      <c r="D894" s="2" t="s">
        <v>464</v>
      </c>
      <c r="E894" s="2" t="s">
        <v>442</v>
      </c>
      <c r="F894" s="34">
        <v>892427861</v>
      </c>
      <c r="G894" s="2" t="s">
        <v>460</v>
      </c>
      <c r="H894" s="2">
        <v>4206</v>
      </c>
      <c r="I894" s="35">
        <v>154.06</v>
      </c>
      <c r="J894" s="35">
        <v>90.93</v>
      </c>
    </row>
    <row r="895" spans="1:10" ht="14.25" customHeight="1">
      <c r="A895" s="2" t="s">
        <v>438</v>
      </c>
      <c r="B895" s="2" t="s">
        <v>462</v>
      </c>
      <c r="C895" s="2" t="s">
        <v>553</v>
      </c>
      <c r="D895" s="2" t="s">
        <v>480</v>
      </c>
      <c r="E895" s="2" t="s">
        <v>436</v>
      </c>
      <c r="F895" s="34">
        <v>892692220</v>
      </c>
      <c r="G895" s="2" t="s">
        <v>460</v>
      </c>
      <c r="H895" s="2">
        <v>3839</v>
      </c>
      <c r="I895" s="35">
        <v>651.21</v>
      </c>
      <c r="J895" s="35">
        <v>524.96</v>
      </c>
    </row>
    <row r="896" spans="1:10" ht="14.25" customHeight="1">
      <c r="A896" s="2" t="s">
        <v>448</v>
      </c>
      <c r="B896" s="2" t="s">
        <v>433</v>
      </c>
      <c r="C896" s="2" t="s">
        <v>518</v>
      </c>
      <c r="D896" s="2" t="s">
        <v>446</v>
      </c>
      <c r="E896" s="2" t="s">
        <v>442</v>
      </c>
      <c r="F896" s="34">
        <v>893344533</v>
      </c>
      <c r="G896" s="2" t="s">
        <v>437</v>
      </c>
      <c r="H896" s="2">
        <v>187</v>
      </c>
      <c r="I896" s="35">
        <v>437.2</v>
      </c>
      <c r="J896" s="35">
        <v>263.33</v>
      </c>
    </row>
    <row r="897" spans="1:10" ht="14.25" customHeight="1">
      <c r="A897" s="2" t="s">
        <v>458</v>
      </c>
      <c r="B897" s="2" t="s">
        <v>433</v>
      </c>
      <c r="C897" s="2" t="s">
        <v>434</v>
      </c>
      <c r="D897" s="2" t="s">
        <v>441</v>
      </c>
      <c r="E897" s="2" t="s">
        <v>442</v>
      </c>
      <c r="F897" s="34">
        <v>893604600</v>
      </c>
      <c r="G897" s="2" t="s">
        <v>460</v>
      </c>
      <c r="H897" s="2">
        <v>7363</v>
      </c>
      <c r="I897" s="35">
        <v>9.33</v>
      </c>
      <c r="J897" s="35">
        <v>6.92</v>
      </c>
    </row>
    <row r="898" spans="1:10" ht="14.25" customHeight="1">
      <c r="A898" s="2" t="s">
        <v>458</v>
      </c>
      <c r="B898" s="2" t="s">
        <v>462</v>
      </c>
      <c r="C898" s="2" t="s">
        <v>540</v>
      </c>
      <c r="D898" s="2" t="s">
        <v>480</v>
      </c>
      <c r="E898" s="2" t="s">
        <v>442</v>
      </c>
      <c r="F898" s="34">
        <v>894298970</v>
      </c>
      <c r="G898" s="2" t="s">
        <v>437</v>
      </c>
      <c r="H898" s="2">
        <v>2322</v>
      </c>
      <c r="I898" s="35">
        <v>651.21</v>
      </c>
      <c r="J898" s="35">
        <v>524.96</v>
      </c>
    </row>
    <row r="899" spans="1:10" ht="14.25" customHeight="1">
      <c r="A899" s="2" t="s">
        <v>451</v>
      </c>
      <c r="B899" s="2" t="s">
        <v>433</v>
      </c>
      <c r="C899" s="2" t="s">
        <v>637</v>
      </c>
      <c r="D899" s="2" t="s">
        <v>469</v>
      </c>
      <c r="E899" s="2" t="s">
        <v>442</v>
      </c>
      <c r="F899" s="34">
        <v>894662034</v>
      </c>
      <c r="G899" s="2" t="s">
        <v>447</v>
      </c>
      <c r="H899" s="2">
        <v>4621</v>
      </c>
      <c r="I899" s="35">
        <v>421.89</v>
      </c>
      <c r="J899" s="35">
        <v>364.69</v>
      </c>
    </row>
    <row r="900" spans="1:10" ht="14.25" customHeight="1">
      <c r="A900" s="2" t="s">
        <v>451</v>
      </c>
      <c r="B900" s="2" t="s">
        <v>433</v>
      </c>
      <c r="C900" s="2" t="s">
        <v>518</v>
      </c>
      <c r="D900" s="2" t="s">
        <v>435</v>
      </c>
      <c r="E900" s="2" t="s">
        <v>436</v>
      </c>
      <c r="F900" s="34">
        <v>896206557</v>
      </c>
      <c r="G900" s="2" t="s">
        <v>447</v>
      </c>
      <c r="H900" s="2">
        <v>6061</v>
      </c>
      <c r="I900" s="35">
        <v>255.28</v>
      </c>
      <c r="J900" s="35">
        <v>159.41999999999999</v>
      </c>
    </row>
    <row r="901" spans="1:10" ht="14.25" customHeight="1">
      <c r="A901" s="2" t="s">
        <v>448</v>
      </c>
      <c r="B901" s="2" t="s">
        <v>452</v>
      </c>
      <c r="C901" s="2" t="s">
        <v>556</v>
      </c>
      <c r="D901" s="2" t="s">
        <v>469</v>
      </c>
      <c r="E901" s="2" t="s">
        <v>436</v>
      </c>
      <c r="F901" s="34">
        <v>897645938</v>
      </c>
      <c r="G901" s="2" t="s">
        <v>460</v>
      </c>
      <c r="H901" s="2">
        <v>6379</v>
      </c>
      <c r="I901" s="35">
        <v>421.89</v>
      </c>
      <c r="J901" s="35">
        <v>364.69</v>
      </c>
    </row>
    <row r="902" spans="1:10" ht="14.25" customHeight="1">
      <c r="A902" s="2" t="s">
        <v>444</v>
      </c>
      <c r="B902" s="2" t="s">
        <v>462</v>
      </c>
      <c r="C902" s="2" t="s">
        <v>497</v>
      </c>
      <c r="D902" s="2" t="s">
        <v>494</v>
      </c>
      <c r="E902" s="2" t="s">
        <v>436</v>
      </c>
      <c r="F902" s="34">
        <v>489902532</v>
      </c>
      <c r="G902" s="2" t="s">
        <v>447</v>
      </c>
      <c r="H902" s="2">
        <v>9740</v>
      </c>
      <c r="I902" s="35">
        <v>47.45</v>
      </c>
      <c r="J902" s="35">
        <v>31.79</v>
      </c>
    </row>
    <row r="903" spans="1:10" ht="14.25" customHeight="1">
      <c r="A903" s="2" t="s">
        <v>438</v>
      </c>
      <c r="B903" s="2" t="s">
        <v>433</v>
      </c>
      <c r="C903" s="2" t="s">
        <v>510</v>
      </c>
      <c r="D903" s="2" t="s">
        <v>494</v>
      </c>
      <c r="E903" s="2" t="s">
        <v>436</v>
      </c>
      <c r="F903" s="34">
        <v>898784911</v>
      </c>
      <c r="G903" s="2" t="s">
        <v>443</v>
      </c>
      <c r="H903" s="2">
        <v>8755</v>
      </c>
      <c r="I903" s="35">
        <v>47.45</v>
      </c>
      <c r="J903" s="35">
        <v>31.79</v>
      </c>
    </row>
    <row r="904" spans="1:10" ht="14.25" customHeight="1">
      <c r="A904" s="2" t="s">
        <v>484</v>
      </c>
      <c r="B904" s="2" t="s">
        <v>467</v>
      </c>
      <c r="C904" s="2" t="s">
        <v>590</v>
      </c>
      <c r="D904" s="2" t="s">
        <v>480</v>
      </c>
      <c r="E904" s="2" t="s">
        <v>436</v>
      </c>
      <c r="F904" s="34">
        <v>900200259</v>
      </c>
      <c r="G904" s="2" t="s">
        <v>460</v>
      </c>
      <c r="H904" s="2">
        <v>274</v>
      </c>
      <c r="I904" s="35">
        <v>651.21</v>
      </c>
      <c r="J904" s="35">
        <v>524.96</v>
      </c>
    </row>
    <row r="905" spans="1:10" ht="14.25" customHeight="1">
      <c r="A905" s="2" t="s">
        <v>448</v>
      </c>
      <c r="B905" s="2" t="s">
        <v>462</v>
      </c>
      <c r="C905" s="2" t="s">
        <v>473</v>
      </c>
      <c r="D905" s="2" t="s">
        <v>456</v>
      </c>
      <c r="E905" s="2" t="s">
        <v>436</v>
      </c>
      <c r="F905" s="34">
        <v>905825173</v>
      </c>
      <c r="G905" s="2" t="s">
        <v>437</v>
      </c>
      <c r="H905" s="2">
        <v>4219</v>
      </c>
      <c r="I905" s="35">
        <v>109.28</v>
      </c>
      <c r="J905" s="35">
        <v>35.840000000000003</v>
      </c>
    </row>
    <row r="906" spans="1:10" ht="14.25" customHeight="1">
      <c r="A906" s="2" t="s">
        <v>472</v>
      </c>
      <c r="B906" s="2" t="s">
        <v>433</v>
      </c>
      <c r="C906" s="2" t="s">
        <v>636</v>
      </c>
      <c r="D906" s="2" t="s">
        <v>435</v>
      </c>
      <c r="E906" s="2" t="s">
        <v>442</v>
      </c>
      <c r="F906" s="34">
        <v>906669318</v>
      </c>
      <c r="G906" s="2" t="s">
        <v>443</v>
      </c>
      <c r="H906" s="2">
        <v>8163</v>
      </c>
      <c r="I906" s="35">
        <v>255.28</v>
      </c>
      <c r="J906" s="35">
        <v>159.41999999999999</v>
      </c>
    </row>
    <row r="907" spans="1:10" ht="14.25" customHeight="1">
      <c r="A907" s="2" t="s">
        <v>482</v>
      </c>
      <c r="B907" s="2" t="s">
        <v>433</v>
      </c>
      <c r="C907" s="2" t="s">
        <v>619</v>
      </c>
      <c r="D907" s="2" t="s">
        <v>435</v>
      </c>
      <c r="E907" s="2" t="s">
        <v>436</v>
      </c>
      <c r="F907" s="34">
        <v>907012641</v>
      </c>
      <c r="G907" s="2" t="s">
        <v>437</v>
      </c>
      <c r="H907" s="2">
        <v>2653</v>
      </c>
      <c r="I907" s="35">
        <v>255.28</v>
      </c>
      <c r="J907" s="35">
        <v>159.41999999999999</v>
      </c>
    </row>
    <row r="908" spans="1:10" ht="14.25" customHeight="1">
      <c r="A908" s="2" t="s">
        <v>448</v>
      </c>
      <c r="B908" s="2" t="s">
        <v>439</v>
      </c>
      <c r="C908" s="2" t="s">
        <v>639</v>
      </c>
      <c r="D908" s="2" t="s">
        <v>480</v>
      </c>
      <c r="E908" s="2" t="s">
        <v>442</v>
      </c>
      <c r="F908" s="34">
        <v>907371413</v>
      </c>
      <c r="G908" s="2" t="s">
        <v>447</v>
      </c>
      <c r="H908" s="2">
        <v>4818</v>
      </c>
      <c r="I908" s="35">
        <v>651.21</v>
      </c>
      <c r="J908" s="35">
        <v>524.96</v>
      </c>
    </row>
    <row r="909" spans="1:10" ht="14.25" customHeight="1">
      <c r="A909" s="2" t="s">
        <v>444</v>
      </c>
      <c r="B909" s="2" t="s">
        <v>462</v>
      </c>
      <c r="C909" s="2" t="s">
        <v>463</v>
      </c>
      <c r="D909" s="2" t="s">
        <v>480</v>
      </c>
      <c r="E909" s="2" t="s">
        <v>436</v>
      </c>
      <c r="F909" s="34">
        <v>524733912</v>
      </c>
      <c r="G909" s="2" t="s">
        <v>447</v>
      </c>
      <c r="H909" s="2">
        <v>6861</v>
      </c>
      <c r="I909" s="35">
        <v>651.21</v>
      </c>
      <c r="J909" s="35">
        <v>524.96</v>
      </c>
    </row>
    <row r="910" spans="1:10" ht="14.25" customHeight="1">
      <c r="A910" s="2" t="s">
        <v>472</v>
      </c>
      <c r="B910" s="2" t="s">
        <v>433</v>
      </c>
      <c r="C910" s="2" t="s">
        <v>525</v>
      </c>
      <c r="D910" s="2" t="s">
        <v>469</v>
      </c>
      <c r="E910" s="2" t="s">
        <v>436</v>
      </c>
      <c r="F910" s="34">
        <v>908471333</v>
      </c>
      <c r="G910" s="2" t="s">
        <v>437</v>
      </c>
      <c r="H910" s="2">
        <v>1954</v>
      </c>
      <c r="I910" s="35">
        <v>421.89</v>
      </c>
      <c r="J910" s="35">
        <v>364.69</v>
      </c>
    </row>
    <row r="911" spans="1:10" ht="14.25" customHeight="1">
      <c r="A911" s="2" t="s">
        <v>432</v>
      </c>
      <c r="B911" s="2" t="s">
        <v>439</v>
      </c>
      <c r="C911" s="2" t="s">
        <v>639</v>
      </c>
      <c r="D911" s="2" t="s">
        <v>469</v>
      </c>
      <c r="E911" s="2" t="s">
        <v>436</v>
      </c>
      <c r="F911" s="34">
        <v>910662162</v>
      </c>
      <c r="G911" s="2" t="s">
        <v>447</v>
      </c>
      <c r="H911" s="2">
        <v>8678</v>
      </c>
      <c r="I911" s="35">
        <v>421.89</v>
      </c>
      <c r="J911" s="35">
        <v>364.69</v>
      </c>
    </row>
    <row r="912" spans="1:10" ht="14.25" customHeight="1">
      <c r="A912" s="2" t="s">
        <v>472</v>
      </c>
      <c r="B912" s="2" t="s">
        <v>433</v>
      </c>
      <c r="C912" s="2" t="s">
        <v>486</v>
      </c>
      <c r="D912" s="2" t="s">
        <v>450</v>
      </c>
      <c r="E912" s="2" t="s">
        <v>442</v>
      </c>
      <c r="F912" s="34">
        <v>911573684</v>
      </c>
      <c r="G912" s="2" t="s">
        <v>460</v>
      </c>
      <c r="H912" s="2">
        <v>5523</v>
      </c>
      <c r="I912" s="35">
        <v>205.7</v>
      </c>
      <c r="J912" s="35">
        <v>117.11</v>
      </c>
    </row>
    <row r="913" spans="1:10" ht="14.25" customHeight="1">
      <c r="A913" s="2" t="s">
        <v>482</v>
      </c>
      <c r="B913" s="2" t="s">
        <v>467</v>
      </c>
      <c r="C913" s="2" t="s">
        <v>645</v>
      </c>
      <c r="D913" s="2" t="s">
        <v>456</v>
      </c>
      <c r="E913" s="2" t="s">
        <v>442</v>
      </c>
      <c r="F913" s="34">
        <v>911997258</v>
      </c>
      <c r="G913" s="2" t="s">
        <v>437</v>
      </c>
      <c r="H913" s="2">
        <v>2991</v>
      </c>
      <c r="I913" s="35">
        <v>109.28</v>
      </c>
      <c r="J913" s="35">
        <v>35.840000000000003</v>
      </c>
    </row>
    <row r="914" spans="1:10" ht="14.25" customHeight="1">
      <c r="A914" s="2" t="s">
        <v>458</v>
      </c>
      <c r="B914" s="2" t="s">
        <v>462</v>
      </c>
      <c r="C914" s="2" t="s">
        <v>478</v>
      </c>
      <c r="D914" s="2" t="s">
        <v>450</v>
      </c>
      <c r="E914" s="2" t="s">
        <v>436</v>
      </c>
      <c r="F914" s="34">
        <v>912741410</v>
      </c>
      <c r="G914" s="2" t="s">
        <v>447</v>
      </c>
      <c r="H914" s="2">
        <v>4928</v>
      </c>
      <c r="I914" s="35">
        <v>205.7</v>
      </c>
      <c r="J914" s="35">
        <v>117.11</v>
      </c>
    </row>
    <row r="915" spans="1:10" ht="14.25" customHeight="1">
      <c r="A915" s="2" t="s">
        <v>438</v>
      </c>
      <c r="B915" s="2" t="s">
        <v>439</v>
      </c>
      <c r="C915" s="2" t="s">
        <v>470</v>
      </c>
      <c r="D915" s="2" t="s">
        <v>454</v>
      </c>
      <c r="E915" s="2" t="s">
        <v>442</v>
      </c>
      <c r="F915" s="34">
        <v>912860286</v>
      </c>
      <c r="G915" s="2" t="s">
        <v>460</v>
      </c>
      <c r="H915" s="2">
        <v>9307</v>
      </c>
      <c r="I915" s="35">
        <v>152.58000000000001</v>
      </c>
      <c r="J915" s="35">
        <v>97.44</v>
      </c>
    </row>
    <row r="916" spans="1:10" ht="14.25" customHeight="1">
      <c r="A916" s="2" t="s">
        <v>432</v>
      </c>
      <c r="B916" s="2" t="s">
        <v>439</v>
      </c>
      <c r="C916" s="2" t="s">
        <v>625</v>
      </c>
      <c r="D916" s="2" t="s">
        <v>477</v>
      </c>
      <c r="E916" s="2" t="s">
        <v>442</v>
      </c>
      <c r="F916" s="34">
        <v>914115989</v>
      </c>
      <c r="G916" s="2" t="s">
        <v>443</v>
      </c>
      <c r="H916" s="2">
        <v>875</v>
      </c>
      <c r="I916" s="35">
        <v>668.27</v>
      </c>
      <c r="J916" s="35">
        <v>502.54</v>
      </c>
    </row>
    <row r="917" spans="1:10" ht="14.25" customHeight="1">
      <c r="A917" s="2" t="s">
        <v>484</v>
      </c>
      <c r="B917" s="2" t="s">
        <v>433</v>
      </c>
      <c r="C917" s="2" t="s">
        <v>455</v>
      </c>
      <c r="D917" s="2" t="s">
        <v>435</v>
      </c>
      <c r="E917" s="2" t="s">
        <v>436</v>
      </c>
      <c r="F917" s="34">
        <v>914382064</v>
      </c>
      <c r="G917" s="2" t="s">
        <v>447</v>
      </c>
      <c r="H917" s="2">
        <v>5823</v>
      </c>
      <c r="I917" s="35">
        <v>255.28</v>
      </c>
      <c r="J917" s="35">
        <v>159.41999999999999</v>
      </c>
    </row>
    <row r="918" spans="1:10" ht="14.25" customHeight="1">
      <c r="A918" s="2" t="s">
        <v>438</v>
      </c>
      <c r="B918" s="2" t="s">
        <v>462</v>
      </c>
      <c r="C918" s="2" t="s">
        <v>632</v>
      </c>
      <c r="D918" s="2" t="s">
        <v>450</v>
      </c>
      <c r="E918" s="2" t="s">
        <v>442</v>
      </c>
      <c r="F918" s="34">
        <v>914538705</v>
      </c>
      <c r="G918" s="2" t="s">
        <v>447</v>
      </c>
      <c r="H918" s="2">
        <v>7544</v>
      </c>
      <c r="I918" s="35">
        <v>205.7</v>
      </c>
      <c r="J918" s="35">
        <v>117.11</v>
      </c>
    </row>
    <row r="919" spans="1:10" ht="14.25" customHeight="1">
      <c r="A919" s="2" t="s">
        <v>458</v>
      </c>
      <c r="B919" s="2" t="s">
        <v>462</v>
      </c>
      <c r="C919" s="2" t="s">
        <v>627</v>
      </c>
      <c r="D919" s="2" t="s">
        <v>450</v>
      </c>
      <c r="E919" s="2" t="s">
        <v>442</v>
      </c>
      <c r="F919" s="34">
        <v>914555871</v>
      </c>
      <c r="G919" s="2" t="s">
        <v>437</v>
      </c>
      <c r="H919" s="2">
        <v>3765</v>
      </c>
      <c r="I919" s="35">
        <v>205.7</v>
      </c>
      <c r="J919" s="35">
        <v>117.11</v>
      </c>
    </row>
    <row r="920" spans="1:10" ht="14.25" customHeight="1">
      <c r="A920" s="2" t="s">
        <v>458</v>
      </c>
      <c r="B920" s="2" t="s">
        <v>439</v>
      </c>
      <c r="C920" s="2" t="s">
        <v>618</v>
      </c>
      <c r="D920" s="2" t="s">
        <v>454</v>
      </c>
      <c r="E920" s="2" t="s">
        <v>442</v>
      </c>
      <c r="F920" s="34">
        <v>914959704</v>
      </c>
      <c r="G920" s="2" t="s">
        <v>437</v>
      </c>
      <c r="H920" s="2">
        <v>5279</v>
      </c>
      <c r="I920" s="35">
        <v>152.58000000000001</v>
      </c>
      <c r="J920" s="35">
        <v>97.44</v>
      </c>
    </row>
    <row r="921" spans="1:10" ht="14.25" customHeight="1">
      <c r="A921" s="2" t="s">
        <v>484</v>
      </c>
      <c r="B921" s="2" t="s">
        <v>462</v>
      </c>
      <c r="C921" s="2" t="s">
        <v>611</v>
      </c>
      <c r="D921" s="2" t="s">
        <v>464</v>
      </c>
      <c r="E921" s="2" t="s">
        <v>442</v>
      </c>
      <c r="F921" s="34">
        <v>917417895</v>
      </c>
      <c r="G921" s="2" t="s">
        <v>443</v>
      </c>
      <c r="H921" s="2">
        <v>8251</v>
      </c>
      <c r="I921" s="35">
        <v>154.06</v>
      </c>
      <c r="J921" s="35">
        <v>90.93</v>
      </c>
    </row>
    <row r="922" spans="1:10" ht="14.25" customHeight="1">
      <c r="A922" s="2" t="s">
        <v>458</v>
      </c>
      <c r="B922" s="2" t="s">
        <v>433</v>
      </c>
      <c r="C922" s="2" t="s">
        <v>455</v>
      </c>
      <c r="D922" s="2" t="s">
        <v>475</v>
      </c>
      <c r="E922" s="2" t="s">
        <v>442</v>
      </c>
      <c r="F922" s="34">
        <v>918515670</v>
      </c>
      <c r="G922" s="2" t="s">
        <v>437</v>
      </c>
      <c r="H922" s="2">
        <v>1348</v>
      </c>
      <c r="I922" s="35">
        <v>81.73</v>
      </c>
      <c r="J922" s="35">
        <v>56.67</v>
      </c>
    </row>
    <row r="923" spans="1:10" ht="14.25" customHeight="1">
      <c r="A923" s="2" t="s">
        <v>482</v>
      </c>
      <c r="B923" s="2" t="s">
        <v>439</v>
      </c>
      <c r="C923" s="2" t="s">
        <v>440</v>
      </c>
      <c r="D923" s="2" t="s">
        <v>480</v>
      </c>
      <c r="E923" s="2" t="s">
        <v>442</v>
      </c>
      <c r="F923" s="34">
        <v>918880879</v>
      </c>
      <c r="G923" s="2" t="s">
        <v>447</v>
      </c>
      <c r="H923" s="2">
        <v>5294</v>
      </c>
      <c r="I923" s="35">
        <v>651.21</v>
      </c>
      <c r="J923" s="35">
        <v>524.96</v>
      </c>
    </row>
    <row r="924" spans="1:10" ht="14.25" customHeight="1">
      <c r="A924" s="2" t="s">
        <v>482</v>
      </c>
      <c r="B924" s="2" t="s">
        <v>439</v>
      </c>
      <c r="C924" s="2" t="s">
        <v>530</v>
      </c>
      <c r="D924" s="2" t="s">
        <v>480</v>
      </c>
      <c r="E924" s="2" t="s">
        <v>442</v>
      </c>
      <c r="F924" s="34">
        <v>919752490</v>
      </c>
      <c r="G924" s="2" t="s">
        <v>437</v>
      </c>
      <c r="H924" s="2">
        <v>5083</v>
      </c>
      <c r="I924" s="35">
        <v>651.21</v>
      </c>
      <c r="J924" s="35">
        <v>524.96</v>
      </c>
    </row>
    <row r="925" spans="1:10" ht="14.25" customHeight="1">
      <c r="A925" s="2" t="s">
        <v>432</v>
      </c>
      <c r="B925" s="2" t="s">
        <v>433</v>
      </c>
      <c r="C925" s="2" t="s">
        <v>606</v>
      </c>
      <c r="D925" s="2" t="s">
        <v>446</v>
      </c>
      <c r="E925" s="2" t="s">
        <v>442</v>
      </c>
      <c r="F925" s="34">
        <v>920174348</v>
      </c>
      <c r="G925" s="2" t="s">
        <v>460</v>
      </c>
      <c r="H925" s="2">
        <v>4071</v>
      </c>
      <c r="I925" s="35">
        <v>437.2</v>
      </c>
      <c r="J925" s="35">
        <v>263.33</v>
      </c>
    </row>
    <row r="926" spans="1:10" ht="14.25" customHeight="1">
      <c r="A926" s="2" t="s">
        <v>438</v>
      </c>
      <c r="B926" s="2" t="s">
        <v>439</v>
      </c>
      <c r="C926" s="2" t="s">
        <v>622</v>
      </c>
      <c r="D926" s="2" t="s">
        <v>494</v>
      </c>
      <c r="E926" s="2" t="s">
        <v>442</v>
      </c>
      <c r="F926" s="34">
        <v>922294795</v>
      </c>
      <c r="G926" s="2" t="s">
        <v>437</v>
      </c>
      <c r="H926" s="2">
        <v>7789</v>
      </c>
      <c r="I926" s="35">
        <v>47.45</v>
      </c>
      <c r="J926" s="35">
        <v>31.79</v>
      </c>
    </row>
    <row r="927" spans="1:10" ht="14.25" customHeight="1">
      <c r="A927" s="2" t="s">
        <v>472</v>
      </c>
      <c r="B927" s="2" t="s">
        <v>467</v>
      </c>
      <c r="C927" s="2" t="s">
        <v>638</v>
      </c>
      <c r="D927" s="2" t="s">
        <v>464</v>
      </c>
      <c r="E927" s="2" t="s">
        <v>436</v>
      </c>
      <c r="F927" s="34">
        <v>922643697</v>
      </c>
      <c r="G927" s="2" t="s">
        <v>460</v>
      </c>
      <c r="H927" s="2">
        <v>1818</v>
      </c>
      <c r="I927" s="35">
        <v>154.06</v>
      </c>
      <c r="J927" s="35">
        <v>90.93</v>
      </c>
    </row>
    <row r="928" spans="1:10" ht="14.25" customHeight="1">
      <c r="A928" s="2" t="s">
        <v>432</v>
      </c>
      <c r="B928" s="2" t="s">
        <v>433</v>
      </c>
      <c r="C928" s="2" t="s">
        <v>488</v>
      </c>
      <c r="D928" s="2" t="s">
        <v>475</v>
      </c>
      <c r="E928" s="2" t="s">
        <v>442</v>
      </c>
      <c r="F928" s="34">
        <v>923389995</v>
      </c>
      <c r="G928" s="2" t="s">
        <v>443</v>
      </c>
      <c r="H928" s="2">
        <v>3607</v>
      </c>
      <c r="I928" s="35">
        <v>81.73</v>
      </c>
      <c r="J928" s="35">
        <v>56.67</v>
      </c>
    </row>
    <row r="929" spans="1:10" ht="14.25" customHeight="1">
      <c r="A929" s="2" t="s">
        <v>458</v>
      </c>
      <c r="B929" s="2" t="s">
        <v>467</v>
      </c>
      <c r="C929" s="2" t="s">
        <v>581</v>
      </c>
      <c r="D929" s="2" t="s">
        <v>454</v>
      </c>
      <c r="E929" s="2" t="s">
        <v>442</v>
      </c>
      <c r="F929" s="34">
        <v>923890817</v>
      </c>
      <c r="G929" s="2" t="s">
        <v>447</v>
      </c>
      <c r="H929" s="2">
        <v>6864</v>
      </c>
      <c r="I929" s="35">
        <v>152.58000000000001</v>
      </c>
      <c r="J929" s="35">
        <v>97.44</v>
      </c>
    </row>
    <row r="930" spans="1:10" ht="14.25" customHeight="1">
      <c r="A930" s="2" t="s">
        <v>448</v>
      </c>
      <c r="B930" s="2" t="s">
        <v>433</v>
      </c>
      <c r="C930" s="2" t="s">
        <v>493</v>
      </c>
      <c r="D930" s="2" t="s">
        <v>464</v>
      </c>
      <c r="E930" s="2" t="s">
        <v>442</v>
      </c>
      <c r="F930" s="34">
        <v>926084220</v>
      </c>
      <c r="G930" s="2" t="s">
        <v>447</v>
      </c>
      <c r="H930" s="2">
        <v>431</v>
      </c>
      <c r="I930" s="35">
        <v>154.06</v>
      </c>
      <c r="J930" s="35">
        <v>90.93</v>
      </c>
    </row>
    <row r="931" spans="1:10" ht="14.25" customHeight="1">
      <c r="A931" s="2" t="s">
        <v>482</v>
      </c>
      <c r="B931" s="2" t="s">
        <v>462</v>
      </c>
      <c r="C931" s="2" t="s">
        <v>641</v>
      </c>
      <c r="D931" s="2" t="s">
        <v>450</v>
      </c>
      <c r="E931" s="2" t="s">
        <v>436</v>
      </c>
      <c r="F931" s="34">
        <v>926513373</v>
      </c>
      <c r="G931" s="2" t="s">
        <v>443</v>
      </c>
      <c r="H931" s="2">
        <v>1309</v>
      </c>
      <c r="I931" s="35">
        <v>205.7</v>
      </c>
      <c r="J931" s="35">
        <v>117.11</v>
      </c>
    </row>
    <row r="932" spans="1:10" ht="14.25" customHeight="1">
      <c r="A932" s="2" t="s">
        <v>432</v>
      </c>
      <c r="B932" s="2" t="s">
        <v>502</v>
      </c>
      <c r="C932" s="2" t="s">
        <v>503</v>
      </c>
      <c r="D932" s="2" t="s">
        <v>456</v>
      </c>
      <c r="E932" s="2" t="s">
        <v>442</v>
      </c>
      <c r="F932" s="34">
        <v>926670873</v>
      </c>
      <c r="G932" s="2" t="s">
        <v>443</v>
      </c>
      <c r="H932" s="2">
        <v>2463</v>
      </c>
      <c r="I932" s="35">
        <v>109.28</v>
      </c>
      <c r="J932" s="35">
        <v>35.840000000000003</v>
      </c>
    </row>
    <row r="933" spans="1:10" ht="14.25" customHeight="1">
      <c r="A933" s="2" t="s">
        <v>472</v>
      </c>
      <c r="B933" s="2" t="s">
        <v>462</v>
      </c>
      <c r="C933" s="2" t="s">
        <v>515</v>
      </c>
      <c r="D933" s="2" t="s">
        <v>469</v>
      </c>
      <c r="E933" s="2" t="s">
        <v>442</v>
      </c>
      <c r="F933" s="34">
        <v>927084577</v>
      </c>
      <c r="G933" s="2" t="s">
        <v>447</v>
      </c>
      <c r="H933" s="2">
        <v>699</v>
      </c>
      <c r="I933" s="35">
        <v>421.89</v>
      </c>
      <c r="J933" s="35">
        <v>364.69</v>
      </c>
    </row>
    <row r="934" spans="1:10" ht="14.25" customHeight="1">
      <c r="A934" s="2" t="s">
        <v>438</v>
      </c>
      <c r="B934" s="2" t="s">
        <v>439</v>
      </c>
      <c r="C934" s="2" t="s">
        <v>527</v>
      </c>
      <c r="D934" s="2" t="s">
        <v>435</v>
      </c>
      <c r="E934" s="2" t="s">
        <v>442</v>
      </c>
      <c r="F934" s="34">
        <v>927029645</v>
      </c>
      <c r="G934" s="2" t="s">
        <v>437</v>
      </c>
      <c r="H934" s="2">
        <v>9840</v>
      </c>
      <c r="I934" s="35">
        <v>255.28</v>
      </c>
      <c r="J934" s="35">
        <v>159.41999999999999</v>
      </c>
    </row>
    <row r="935" spans="1:10" ht="14.25" customHeight="1">
      <c r="A935" s="2" t="s">
        <v>438</v>
      </c>
      <c r="B935" s="2" t="s">
        <v>433</v>
      </c>
      <c r="C935" s="2" t="s">
        <v>492</v>
      </c>
      <c r="D935" s="2" t="s">
        <v>477</v>
      </c>
      <c r="E935" s="2" t="s">
        <v>436</v>
      </c>
      <c r="F935" s="34">
        <v>928952682</v>
      </c>
      <c r="G935" s="2" t="s">
        <v>437</v>
      </c>
      <c r="H935" s="2">
        <v>4668</v>
      </c>
      <c r="I935" s="35">
        <v>668.27</v>
      </c>
      <c r="J935" s="35">
        <v>502.54</v>
      </c>
    </row>
    <row r="936" spans="1:10" ht="14.25" customHeight="1">
      <c r="A936" s="2" t="s">
        <v>432</v>
      </c>
      <c r="B936" s="2" t="s">
        <v>433</v>
      </c>
      <c r="C936" s="2" t="s">
        <v>461</v>
      </c>
      <c r="D936" s="2" t="s">
        <v>456</v>
      </c>
      <c r="E936" s="2" t="s">
        <v>442</v>
      </c>
      <c r="F936" s="34">
        <v>931131064</v>
      </c>
      <c r="G936" s="2" t="s">
        <v>460</v>
      </c>
      <c r="H936" s="2">
        <v>3797</v>
      </c>
      <c r="I936" s="35">
        <v>109.28</v>
      </c>
      <c r="J936" s="35">
        <v>35.840000000000003</v>
      </c>
    </row>
    <row r="937" spans="1:10" ht="14.25" customHeight="1">
      <c r="A937" s="2" t="s">
        <v>448</v>
      </c>
      <c r="B937" s="2" t="s">
        <v>467</v>
      </c>
      <c r="C937" s="2" t="s">
        <v>577</v>
      </c>
      <c r="D937" s="2" t="s">
        <v>494</v>
      </c>
      <c r="E937" s="2" t="s">
        <v>436</v>
      </c>
      <c r="F937" s="34">
        <v>932654559</v>
      </c>
      <c r="G937" s="2" t="s">
        <v>443</v>
      </c>
      <c r="H937" s="2">
        <v>4885</v>
      </c>
      <c r="I937" s="35">
        <v>47.45</v>
      </c>
      <c r="J937" s="35">
        <v>31.79</v>
      </c>
    </row>
    <row r="938" spans="1:10" ht="14.25" customHeight="1">
      <c r="A938" s="2" t="s">
        <v>438</v>
      </c>
      <c r="B938" s="2" t="s">
        <v>433</v>
      </c>
      <c r="C938" s="2" t="s">
        <v>606</v>
      </c>
      <c r="D938" s="2" t="s">
        <v>435</v>
      </c>
      <c r="E938" s="2" t="s">
        <v>436</v>
      </c>
      <c r="F938" s="34">
        <v>932800900</v>
      </c>
      <c r="G938" s="2" t="s">
        <v>460</v>
      </c>
      <c r="H938" s="2">
        <v>9656</v>
      </c>
      <c r="I938" s="35">
        <v>255.28</v>
      </c>
      <c r="J938" s="35">
        <v>159.41999999999999</v>
      </c>
    </row>
    <row r="939" spans="1:10" ht="14.25" customHeight="1">
      <c r="A939" s="2" t="s">
        <v>484</v>
      </c>
      <c r="B939" s="2" t="s">
        <v>433</v>
      </c>
      <c r="C939" s="2" t="s">
        <v>511</v>
      </c>
      <c r="D939" s="2" t="s">
        <v>435</v>
      </c>
      <c r="E939" s="2" t="s">
        <v>436</v>
      </c>
      <c r="F939" s="34">
        <v>934019696</v>
      </c>
      <c r="G939" s="2" t="s">
        <v>447</v>
      </c>
      <c r="H939" s="2">
        <v>6075</v>
      </c>
      <c r="I939" s="35">
        <v>255.28</v>
      </c>
      <c r="J939" s="35">
        <v>159.41999999999999</v>
      </c>
    </row>
    <row r="940" spans="1:10" ht="14.25" customHeight="1">
      <c r="A940" s="2" t="s">
        <v>458</v>
      </c>
      <c r="B940" s="2" t="s">
        <v>439</v>
      </c>
      <c r="C940" s="2" t="s">
        <v>567</v>
      </c>
      <c r="D940" s="2" t="s">
        <v>475</v>
      </c>
      <c r="E940" s="2" t="s">
        <v>442</v>
      </c>
      <c r="F940" s="34">
        <v>934157025</v>
      </c>
      <c r="G940" s="2" t="s">
        <v>443</v>
      </c>
      <c r="H940" s="2">
        <v>9063</v>
      </c>
      <c r="I940" s="35">
        <v>81.73</v>
      </c>
      <c r="J940" s="35">
        <v>56.67</v>
      </c>
    </row>
    <row r="941" spans="1:10" ht="14.25" customHeight="1">
      <c r="A941" s="2" t="s">
        <v>458</v>
      </c>
      <c r="B941" s="2" t="s">
        <v>452</v>
      </c>
      <c r="C941" s="2" t="s">
        <v>539</v>
      </c>
      <c r="D941" s="2" t="s">
        <v>456</v>
      </c>
      <c r="E941" s="2" t="s">
        <v>442</v>
      </c>
      <c r="F941" s="34">
        <v>935364234</v>
      </c>
      <c r="G941" s="2" t="s">
        <v>437</v>
      </c>
      <c r="H941" s="2">
        <v>773</v>
      </c>
      <c r="I941" s="35">
        <v>109.28</v>
      </c>
      <c r="J941" s="35">
        <v>35.840000000000003</v>
      </c>
    </row>
    <row r="942" spans="1:10" ht="14.25" customHeight="1">
      <c r="A942" s="2" t="s">
        <v>482</v>
      </c>
      <c r="B942" s="2" t="s">
        <v>462</v>
      </c>
      <c r="C942" s="2" t="s">
        <v>634</v>
      </c>
      <c r="D942" s="2" t="s">
        <v>450</v>
      </c>
      <c r="E942" s="2" t="s">
        <v>436</v>
      </c>
      <c r="F942" s="34">
        <v>936022126</v>
      </c>
      <c r="G942" s="2" t="s">
        <v>460</v>
      </c>
      <c r="H942" s="2">
        <v>3054</v>
      </c>
      <c r="I942" s="35">
        <v>205.7</v>
      </c>
      <c r="J942" s="35">
        <v>117.11</v>
      </c>
    </row>
    <row r="943" spans="1:10" ht="14.25" customHeight="1">
      <c r="A943" s="2" t="s">
        <v>451</v>
      </c>
      <c r="B943" s="2" t="s">
        <v>433</v>
      </c>
      <c r="C943" s="2" t="s">
        <v>535</v>
      </c>
      <c r="D943" s="2" t="s">
        <v>435</v>
      </c>
      <c r="E943" s="2" t="s">
        <v>442</v>
      </c>
      <c r="F943" s="34">
        <v>936710488</v>
      </c>
      <c r="G943" s="2" t="s">
        <v>447</v>
      </c>
      <c r="H943" s="2">
        <v>8850</v>
      </c>
      <c r="I943" s="35">
        <v>255.28</v>
      </c>
      <c r="J943" s="35">
        <v>159.41999999999999</v>
      </c>
    </row>
    <row r="944" spans="1:10" ht="14.25" customHeight="1">
      <c r="A944" s="2" t="s">
        <v>472</v>
      </c>
      <c r="B944" s="2" t="s">
        <v>462</v>
      </c>
      <c r="C944" s="2" t="s">
        <v>497</v>
      </c>
      <c r="D944" s="2" t="s">
        <v>450</v>
      </c>
      <c r="E944" s="2" t="s">
        <v>442</v>
      </c>
      <c r="F944" s="34">
        <v>938382041</v>
      </c>
      <c r="G944" s="2" t="s">
        <v>447</v>
      </c>
      <c r="H944" s="2">
        <v>7544</v>
      </c>
      <c r="I944" s="35">
        <v>205.7</v>
      </c>
      <c r="J944" s="35">
        <v>117.11</v>
      </c>
    </row>
    <row r="945" spans="1:10" ht="14.25" customHeight="1">
      <c r="A945" s="2" t="s">
        <v>438</v>
      </c>
      <c r="B945" s="2" t="s">
        <v>433</v>
      </c>
      <c r="C945" s="2" t="s">
        <v>564</v>
      </c>
      <c r="D945" s="2" t="s">
        <v>450</v>
      </c>
      <c r="E945" s="2" t="s">
        <v>442</v>
      </c>
      <c r="F945" s="34">
        <v>938801753</v>
      </c>
      <c r="G945" s="2" t="s">
        <v>437</v>
      </c>
      <c r="H945" s="2">
        <v>2299</v>
      </c>
      <c r="I945" s="35">
        <v>205.7</v>
      </c>
      <c r="J945" s="35">
        <v>117.11</v>
      </c>
    </row>
    <row r="946" spans="1:10" ht="14.25" customHeight="1">
      <c r="A946" s="2" t="s">
        <v>472</v>
      </c>
      <c r="B946" s="2" t="s">
        <v>462</v>
      </c>
      <c r="C946" s="2" t="s">
        <v>631</v>
      </c>
      <c r="D946" s="2" t="s">
        <v>441</v>
      </c>
      <c r="E946" s="2" t="s">
        <v>436</v>
      </c>
      <c r="F946" s="34">
        <v>939389693</v>
      </c>
      <c r="G946" s="2" t="s">
        <v>443</v>
      </c>
      <c r="H946" s="2">
        <v>4009</v>
      </c>
      <c r="I946" s="35">
        <v>9.33</v>
      </c>
      <c r="J946" s="35">
        <v>6.92</v>
      </c>
    </row>
    <row r="947" spans="1:10" ht="14.25" customHeight="1">
      <c r="A947" s="2" t="s">
        <v>451</v>
      </c>
      <c r="B947" s="2" t="s">
        <v>467</v>
      </c>
      <c r="C947" s="2" t="s">
        <v>609</v>
      </c>
      <c r="D947" s="2" t="s">
        <v>435</v>
      </c>
      <c r="E947" s="2" t="s">
        <v>436</v>
      </c>
      <c r="F947" s="34">
        <v>939460504</v>
      </c>
      <c r="G947" s="2" t="s">
        <v>447</v>
      </c>
      <c r="H947" s="2">
        <v>738</v>
      </c>
      <c r="I947" s="35">
        <v>255.28</v>
      </c>
      <c r="J947" s="35">
        <v>159.41999999999999</v>
      </c>
    </row>
    <row r="948" spans="1:10" ht="14.25" customHeight="1">
      <c r="A948" s="2" t="s">
        <v>448</v>
      </c>
      <c r="B948" s="2" t="s">
        <v>433</v>
      </c>
      <c r="C948" s="2" t="s">
        <v>614</v>
      </c>
      <c r="D948" s="2" t="s">
        <v>469</v>
      </c>
      <c r="E948" s="2" t="s">
        <v>442</v>
      </c>
      <c r="F948" s="34">
        <v>940079343</v>
      </c>
      <c r="G948" s="2" t="s">
        <v>443</v>
      </c>
      <c r="H948" s="2">
        <v>6736</v>
      </c>
      <c r="I948" s="35">
        <v>421.89</v>
      </c>
      <c r="J948" s="35">
        <v>364.69</v>
      </c>
    </row>
    <row r="949" spans="1:10" ht="14.25" customHeight="1">
      <c r="A949" s="2" t="s">
        <v>484</v>
      </c>
      <c r="B949" s="2" t="s">
        <v>452</v>
      </c>
      <c r="C949" s="2" t="s">
        <v>504</v>
      </c>
      <c r="D949" s="2" t="s">
        <v>441</v>
      </c>
      <c r="E949" s="2" t="s">
        <v>442</v>
      </c>
      <c r="F949" s="34">
        <v>940139424</v>
      </c>
      <c r="G949" s="2" t="s">
        <v>460</v>
      </c>
      <c r="H949" s="2">
        <v>9557</v>
      </c>
      <c r="I949" s="35">
        <v>9.33</v>
      </c>
      <c r="J949" s="35">
        <v>6.92</v>
      </c>
    </row>
    <row r="950" spans="1:10" ht="14.25" customHeight="1">
      <c r="A950" s="2" t="s">
        <v>448</v>
      </c>
      <c r="B950" s="2" t="s">
        <v>433</v>
      </c>
      <c r="C950" s="2" t="s">
        <v>535</v>
      </c>
      <c r="D950" s="2" t="s">
        <v>450</v>
      </c>
      <c r="E950" s="2" t="s">
        <v>436</v>
      </c>
      <c r="F950" s="34">
        <v>941685664</v>
      </c>
      <c r="G950" s="2" t="s">
        <v>437</v>
      </c>
      <c r="H950" s="2">
        <v>8561</v>
      </c>
      <c r="I950" s="35">
        <v>205.7</v>
      </c>
      <c r="J950" s="35">
        <v>117.11</v>
      </c>
    </row>
    <row r="951" spans="1:10" ht="14.25" customHeight="1">
      <c r="A951" s="2" t="s">
        <v>458</v>
      </c>
      <c r="B951" s="2" t="s">
        <v>462</v>
      </c>
      <c r="C951" s="2" t="s">
        <v>623</v>
      </c>
      <c r="D951" s="2" t="s">
        <v>477</v>
      </c>
      <c r="E951" s="2" t="s">
        <v>436</v>
      </c>
      <c r="F951" s="34">
        <v>943527162</v>
      </c>
      <c r="G951" s="2" t="s">
        <v>443</v>
      </c>
      <c r="H951" s="2">
        <v>480</v>
      </c>
      <c r="I951" s="35">
        <v>668.27</v>
      </c>
      <c r="J951" s="35">
        <v>502.54</v>
      </c>
    </row>
    <row r="952" spans="1:10" ht="14.25" customHeight="1">
      <c r="A952" s="2" t="s">
        <v>458</v>
      </c>
      <c r="B952" s="2" t="s">
        <v>439</v>
      </c>
      <c r="C952" s="2" t="s">
        <v>572</v>
      </c>
      <c r="D952" s="2" t="s">
        <v>456</v>
      </c>
      <c r="E952" s="2" t="s">
        <v>436</v>
      </c>
      <c r="F952" s="34">
        <v>944031417</v>
      </c>
      <c r="G952" s="2" t="s">
        <v>460</v>
      </c>
      <c r="H952" s="2">
        <v>1552</v>
      </c>
      <c r="I952" s="35">
        <v>109.28</v>
      </c>
      <c r="J952" s="35">
        <v>35.840000000000003</v>
      </c>
    </row>
    <row r="953" spans="1:10" ht="14.25" customHeight="1">
      <c r="A953" s="2" t="s">
        <v>432</v>
      </c>
      <c r="B953" s="2" t="s">
        <v>433</v>
      </c>
      <c r="C953" s="2" t="s">
        <v>501</v>
      </c>
      <c r="D953" s="2" t="s">
        <v>475</v>
      </c>
      <c r="E953" s="2" t="s">
        <v>436</v>
      </c>
      <c r="F953" s="34">
        <v>945189702</v>
      </c>
      <c r="G953" s="2" t="s">
        <v>447</v>
      </c>
      <c r="H953" s="2">
        <v>9222</v>
      </c>
      <c r="I953" s="35">
        <v>81.73</v>
      </c>
      <c r="J953" s="35">
        <v>56.67</v>
      </c>
    </row>
    <row r="954" spans="1:10" ht="14.25" customHeight="1">
      <c r="A954" s="2" t="s">
        <v>484</v>
      </c>
      <c r="B954" s="2" t="s">
        <v>439</v>
      </c>
      <c r="C954" s="2" t="s">
        <v>440</v>
      </c>
      <c r="D954" s="2" t="s">
        <v>456</v>
      </c>
      <c r="E954" s="2" t="s">
        <v>442</v>
      </c>
      <c r="F954" s="34">
        <v>945399129</v>
      </c>
      <c r="G954" s="2" t="s">
        <v>437</v>
      </c>
      <c r="H954" s="2">
        <v>7154</v>
      </c>
      <c r="I954" s="35">
        <v>109.28</v>
      </c>
      <c r="J954" s="35">
        <v>35.840000000000003</v>
      </c>
    </row>
    <row r="955" spans="1:10" ht="14.25" customHeight="1">
      <c r="A955" s="2" t="s">
        <v>432</v>
      </c>
      <c r="B955" s="2" t="s">
        <v>433</v>
      </c>
      <c r="C955" s="2" t="s">
        <v>640</v>
      </c>
      <c r="D955" s="2" t="s">
        <v>450</v>
      </c>
      <c r="E955" s="2" t="s">
        <v>436</v>
      </c>
      <c r="F955" s="34">
        <v>945736443</v>
      </c>
      <c r="G955" s="2" t="s">
        <v>447</v>
      </c>
      <c r="H955" s="2">
        <v>5193</v>
      </c>
      <c r="I955" s="35">
        <v>205.7</v>
      </c>
      <c r="J955" s="35">
        <v>117.11</v>
      </c>
    </row>
    <row r="956" spans="1:10" ht="14.25" customHeight="1">
      <c r="A956" s="2" t="s">
        <v>448</v>
      </c>
      <c r="B956" s="2" t="s">
        <v>433</v>
      </c>
      <c r="C956" s="2" t="s">
        <v>486</v>
      </c>
      <c r="D956" s="2" t="s">
        <v>435</v>
      </c>
      <c r="E956" s="2" t="s">
        <v>436</v>
      </c>
      <c r="F956" s="34">
        <v>946878850</v>
      </c>
      <c r="G956" s="2" t="s">
        <v>437</v>
      </c>
      <c r="H956" s="2">
        <v>435</v>
      </c>
      <c r="I956" s="35">
        <v>255.28</v>
      </c>
      <c r="J956" s="35">
        <v>159.41999999999999</v>
      </c>
    </row>
    <row r="957" spans="1:10" ht="14.25" customHeight="1">
      <c r="A957" s="2" t="s">
        <v>451</v>
      </c>
      <c r="B957" s="2" t="s">
        <v>433</v>
      </c>
      <c r="C957" s="2" t="s">
        <v>562</v>
      </c>
      <c r="D957" s="2" t="s">
        <v>480</v>
      </c>
      <c r="E957" s="2" t="s">
        <v>442</v>
      </c>
      <c r="F957" s="34">
        <v>947097718</v>
      </c>
      <c r="G957" s="2" t="s">
        <v>447</v>
      </c>
      <c r="H957" s="2">
        <v>9655</v>
      </c>
      <c r="I957" s="35">
        <v>651.21</v>
      </c>
      <c r="J957" s="35">
        <v>524.96</v>
      </c>
    </row>
    <row r="958" spans="1:10" ht="14.25" customHeight="1">
      <c r="A958" s="2" t="s">
        <v>458</v>
      </c>
      <c r="B958" s="2" t="s">
        <v>433</v>
      </c>
      <c r="C958" s="2" t="s">
        <v>510</v>
      </c>
      <c r="D958" s="2" t="s">
        <v>446</v>
      </c>
      <c r="E958" s="2" t="s">
        <v>442</v>
      </c>
      <c r="F958" s="34">
        <v>948761546</v>
      </c>
      <c r="G958" s="2" t="s">
        <v>437</v>
      </c>
      <c r="H958" s="2">
        <v>2751</v>
      </c>
      <c r="I958" s="35">
        <v>437.2</v>
      </c>
      <c r="J958" s="35">
        <v>263.33</v>
      </c>
    </row>
    <row r="959" spans="1:10" ht="14.25" customHeight="1">
      <c r="A959" s="2" t="s">
        <v>484</v>
      </c>
      <c r="B959" s="2" t="s">
        <v>439</v>
      </c>
      <c r="C959" s="2" t="s">
        <v>572</v>
      </c>
      <c r="D959" s="2" t="s">
        <v>435</v>
      </c>
      <c r="E959" s="2" t="s">
        <v>442</v>
      </c>
      <c r="F959" s="34">
        <v>949191987</v>
      </c>
      <c r="G959" s="2" t="s">
        <v>460</v>
      </c>
      <c r="H959" s="2">
        <v>6486</v>
      </c>
      <c r="I959" s="35">
        <v>255.28</v>
      </c>
      <c r="J959" s="35">
        <v>159.41999999999999</v>
      </c>
    </row>
    <row r="960" spans="1:10" ht="14.25" customHeight="1">
      <c r="A960" s="2" t="s">
        <v>472</v>
      </c>
      <c r="B960" s="2" t="s">
        <v>452</v>
      </c>
      <c r="C960" s="2" t="s">
        <v>556</v>
      </c>
      <c r="D960" s="2" t="s">
        <v>454</v>
      </c>
      <c r="E960" s="2" t="s">
        <v>442</v>
      </c>
      <c r="F960" s="34">
        <v>949826705</v>
      </c>
      <c r="G960" s="2" t="s">
        <v>437</v>
      </c>
      <c r="H960" s="2">
        <v>3946</v>
      </c>
      <c r="I960" s="35">
        <v>152.58000000000001</v>
      </c>
      <c r="J960" s="35">
        <v>97.44</v>
      </c>
    </row>
    <row r="961" spans="1:10" ht="14.25" customHeight="1">
      <c r="A961" s="2" t="s">
        <v>484</v>
      </c>
      <c r="B961" s="2" t="s">
        <v>452</v>
      </c>
      <c r="C961" s="2" t="s">
        <v>621</v>
      </c>
      <c r="D961" s="2" t="s">
        <v>464</v>
      </c>
      <c r="E961" s="2" t="s">
        <v>442</v>
      </c>
      <c r="F961" s="34">
        <v>953977048</v>
      </c>
      <c r="G961" s="2" t="s">
        <v>460</v>
      </c>
      <c r="H961" s="2">
        <v>220</v>
      </c>
      <c r="I961" s="35">
        <v>154.06</v>
      </c>
      <c r="J961" s="35">
        <v>90.93</v>
      </c>
    </row>
    <row r="962" spans="1:10" ht="14.25" customHeight="1">
      <c r="A962" s="2" t="s">
        <v>432</v>
      </c>
      <c r="B962" s="2" t="s">
        <v>462</v>
      </c>
      <c r="C962" s="2" t="s">
        <v>490</v>
      </c>
      <c r="D962" s="2" t="s">
        <v>480</v>
      </c>
      <c r="E962" s="2" t="s">
        <v>442</v>
      </c>
      <c r="F962" s="34">
        <v>955668342</v>
      </c>
      <c r="G962" s="2" t="s">
        <v>460</v>
      </c>
      <c r="H962" s="2">
        <v>236</v>
      </c>
      <c r="I962" s="35">
        <v>651.21</v>
      </c>
      <c r="J962" s="35">
        <v>524.96</v>
      </c>
    </row>
    <row r="963" spans="1:10" ht="14.25" customHeight="1">
      <c r="A963" s="2" t="s">
        <v>432</v>
      </c>
      <c r="B963" s="2" t="s">
        <v>439</v>
      </c>
      <c r="C963" s="2" t="s">
        <v>607</v>
      </c>
      <c r="D963" s="2" t="s">
        <v>456</v>
      </c>
      <c r="E963" s="2" t="s">
        <v>436</v>
      </c>
      <c r="F963" s="34">
        <v>956021964</v>
      </c>
      <c r="G963" s="2" t="s">
        <v>443</v>
      </c>
      <c r="H963" s="2">
        <v>5120</v>
      </c>
      <c r="I963" s="35">
        <v>109.28</v>
      </c>
      <c r="J963" s="35">
        <v>35.840000000000003</v>
      </c>
    </row>
    <row r="964" spans="1:10" ht="14.25" customHeight="1">
      <c r="A964" s="2" t="s">
        <v>444</v>
      </c>
      <c r="B964" s="2" t="s">
        <v>462</v>
      </c>
      <c r="C964" s="2" t="s">
        <v>557</v>
      </c>
      <c r="D964" s="2" t="s">
        <v>454</v>
      </c>
      <c r="E964" s="2" t="s">
        <v>436</v>
      </c>
      <c r="F964" s="34">
        <v>554439914</v>
      </c>
      <c r="G964" s="2" t="s">
        <v>437</v>
      </c>
      <c r="H964" s="2">
        <v>7573</v>
      </c>
      <c r="I964" s="35">
        <v>152.58000000000001</v>
      </c>
      <c r="J964" s="35">
        <v>97.44</v>
      </c>
    </row>
    <row r="965" spans="1:10" ht="14.25" customHeight="1">
      <c r="A965" s="2" t="s">
        <v>482</v>
      </c>
      <c r="B965" s="2" t="s">
        <v>502</v>
      </c>
      <c r="C965" s="2" t="s">
        <v>563</v>
      </c>
      <c r="D965" s="2" t="s">
        <v>435</v>
      </c>
      <c r="E965" s="2" t="s">
        <v>436</v>
      </c>
      <c r="F965" s="34">
        <v>958153140</v>
      </c>
      <c r="G965" s="2" t="s">
        <v>447</v>
      </c>
      <c r="H965" s="2">
        <v>1163</v>
      </c>
      <c r="I965" s="35">
        <v>255.28</v>
      </c>
      <c r="J965" s="35">
        <v>159.41999999999999</v>
      </c>
    </row>
    <row r="966" spans="1:10" ht="14.25" customHeight="1">
      <c r="A966" s="2" t="s">
        <v>444</v>
      </c>
      <c r="B966" s="2" t="s">
        <v>462</v>
      </c>
      <c r="C966" s="2" t="s">
        <v>541</v>
      </c>
      <c r="D966" s="2" t="s">
        <v>446</v>
      </c>
      <c r="E966" s="2" t="s">
        <v>436</v>
      </c>
      <c r="F966" s="34">
        <v>646918618</v>
      </c>
      <c r="G966" s="2" t="s">
        <v>460</v>
      </c>
      <c r="H966" s="2">
        <v>2674</v>
      </c>
      <c r="I966" s="35">
        <v>437.2</v>
      </c>
      <c r="J966" s="35">
        <v>263.33</v>
      </c>
    </row>
    <row r="967" spans="1:10" ht="14.25" customHeight="1">
      <c r="A967" s="2" t="s">
        <v>465</v>
      </c>
      <c r="B967" s="2" t="s">
        <v>462</v>
      </c>
      <c r="C967" s="2" t="s">
        <v>540</v>
      </c>
      <c r="D967" s="2" t="s">
        <v>480</v>
      </c>
      <c r="E967" s="2" t="s">
        <v>436</v>
      </c>
      <c r="F967" s="34">
        <v>959686934</v>
      </c>
      <c r="G967" s="2" t="s">
        <v>443</v>
      </c>
      <c r="H967" s="2">
        <v>5257</v>
      </c>
      <c r="I967" s="35">
        <v>651.21</v>
      </c>
      <c r="J967" s="35">
        <v>524.96</v>
      </c>
    </row>
    <row r="968" spans="1:10" ht="14.25" customHeight="1">
      <c r="A968" s="2" t="s">
        <v>465</v>
      </c>
      <c r="B968" s="2" t="s">
        <v>467</v>
      </c>
      <c r="C968" s="2" t="s">
        <v>538</v>
      </c>
      <c r="D968" s="2" t="s">
        <v>475</v>
      </c>
      <c r="E968" s="2" t="s">
        <v>436</v>
      </c>
      <c r="F968" s="34">
        <v>959855163</v>
      </c>
      <c r="G968" s="2" t="s">
        <v>437</v>
      </c>
      <c r="H968" s="2">
        <v>5709</v>
      </c>
      <c r="I968" s="35">
        <v>81.73</v>
      </c>
      <c r="J968" s="35">
        <v>56.67</v>
      </c>
    </row>
    <row r="969" spans="1:10" ht="14.25" customHeight="1">
      <c r="A969" s="2" t="s">
        <v>448</v>
      </c>
      <c r="B969" s="2" t="s">
        <v>467</v>
      </c>
      <c r="C969" s="2" t="s">
        <v>577</v>
      </c>
      <c r="D969" s="2" t="s">
        <v>435</v>
      </c>
      <c r="E969" s="2" t="s">
        <v>442</v>
      </c>
      <c r="F969" s="34">
        <v>961049926</v>
      </c>
      <c r="G969" s="2" t="s">
        <v>447</v>
      </c>
      <c r="H969" s="2">
        <v>3633</v>
      </c>
      <c r="I969" s="35">
        <v>255.28</v>
      </c>
      <c r="J969" s="35">
        <v>159.41999999999999</v>
      </c>
    </row>
    <row r="970" spans="1:10" ht="14.25" customHeight="1">
      <c r="A970" s="2" t="s">
        <v>482</v>
      </c>
      <c r="B970" s="2" t="s">
        <v>433</v>
      </c>
      <c r="C970" s="2" t="s">
        <v>445</v>
      </c>
      <c r="D970" s="2" t="s">
        <v>435</v>
      </c>
      <c r="E970" s="2" t="s">
        <v>442</v>
      </c>
      <c r="F970" s="34">
        <v>961403977</v>
      </c>
      <c r="G970" s="2" t="s">
        <v>460</v>
      </c>
      <c r="H970" s="2">
        <v>7411</v>
      </c>
      <c r="I970" s="35">
        <v>255.28</v>
      </c>
      <c r="J970" s="35">
        <v>159.41999999999999</v>
      </c>
    </row>
    <row r="971" spans="1:10" ht="14.25" customHeight="1">
      <c r="A971" s="2" t="s">
        <v>432</v>
      </c>
      <c r="B971" s="2" t="s">
        <v>439</v>
      </c>
      <c r="C971" s="2" t="s">
        <v>559</v>
      </c>
      <c r="D971" s="2" t="s">
        <v>475</v>
      </c>
      <c r="E971" s="2" t="s">
        <v>442</v>
      </c>
      <c r="F971" s="34">
        <v>962162721</v>
      </c>
      <c r="G971" s="2" t="s">
        <v>437</v>
      </c>
      <c r="H971" s="2">
        <v>1297</v>
      </c>
      <c r="I971" s="35">
        <v>81.73</v>
      </c>
      <c r="J971" s="35">
        <v>56.67</v>
      </c>
    </row>
    <row r="972" spans="1:10" ht="14.25" customHeight="1">
      <c r="A972" s="2" t="s">
        <v>472</v>
      </c>
      <c r="B972" s="2" t="s">
        <v>433</v>
      </c>
      <c r="C972" s="2" t="s">
        <v>525</v>
      </c>
      <c r="D972" s="2" t="s">
        <v>456</v>
      </c>
      <c r="E972" s="2" t="s">
        <v>442</v>
      </c>
      <c r="F972" s="34">
        <v>962211644</v>
      </c>
      <c r="G972" s="2" t="s">
        <v>447</v>
      </c>
      <c r="H972" s="2">
        <v>4552</v>
      </c>
      <c r="I972" s="35">
        <v>109.28</v>
      </c>
      <c r="J972" s="35">
        <v>35.840000000000003</v>
      </c>
    </row>
    <row r="973" spans="1:10" ht="14.25" customHeight="1">
      <c r="A973" s="2" t="s">
        <v>444</v>
      </c>
      <c r="B973" s="2" t="s">
        <v>462</v>
      </c>
      <c r="C973" s="2" t="s">
        <v>478</v>
      </c>
      <c r="D973" s="2" t="s">
        <v>494</v>
      </c>
      <c r="E973" s="2" t="s">
        <v>442</v>
      </c>
      <c r="F973" s="34">
        <v>702218043</v>
      </c>
      <c r="G973" s="2" t="s">
        <v>443</v>
      </c>
      <c r="H973" s="2">
        <v>6552</v>
      </c>
      <c r="I973" s="35">
        <v>47.45</v>
      </c>
      <c r="J973" s="35">
        <v>31.79</v>
      </c>
    </row>
    <row r="974" spans="1:10" ht="14.25" customHeight="1">
      <c r="A974" s="2" t="s">
        <v>465</v>
      </c>
      <c r="B974" s="2" t="s">
        <v>462</v>
      </c>
      <c r="C974" s="2" t="s">
        <v>624</v>
      </c>
      <c r="D974" s="2" t="s">
        <v>441</v>
      </c>
      <c r="E974" s="2" t="s">
        <v>442</v>
      </c>
      <c r="F974" s="34">
        <v>963414561</v>
      </c>
      <c r="G974" s="2" t="s">
        <v>443</v>
      </c>
      <c r="H974" s="2">
        <v>2822</v>
      </c>
      <c r="I974" s="35">
        <v>9.33</v>
      </c>
      <c r="J974" s="35">
        <v>6.92</v>
      </c>
    </row>
    <row r="975" spans="1:10" ht="14.25" customHeight="1">
      <c r="A975" s="2" t="s">
        <v>482</v>
      </c>
      <c r="B975" s="2" t="s">
        <v>462</v>
      </c>
      <c r="C975" s="2" t="s">
        <v>542</v>
      </c>
      <c r="D975" s="2" t="s">
        <v>441</v>
      </c>
      <c r="E975" s="2" t="s">
        <v>442</v>
      </c>
      <c r="F975" s="34">
        <v>963766896</v>
      </c>
      <c r="G975" s="2" t="s">
        <v>443</v>
      </c>
      <c r="H975" s="2">
        <v>7710</v>
      </c>
      <c r="I975" s="35">
        <v>9.33</v>
      </c>
      <c r="J975" s="35">
        <v>6.92</v>
      </c>
    </row>
    <row r="976" spans="1:10" ht="14.25" customHeight="1">
      <c r="A976" s="2" t="s">
        <v>444</v>
      </c>
      <c r="B976" s="2" t="s">
        <v>462</v>
      </c>
      <c r="C976" s="2" t="s">
        <v>534</v>
      </c>
      <c r="D976" s="2" t="s">
        <v>464</v>
      </c>
      <c r="E976" s="2" t="s">
        <v>442</v>
      </c>
      <c r="F976" s="34">
        <v>765571820</v>
      </c>
      <c r="G976" s="2" t="s">
        <v>443</v>
      </c>
      <c r="H976" s="2">
        <v>5033</v>
      </c>
      <c r="I976" s="35">
        <v>154.06</v>
      </c>
      <c r="J976" s="35">
        <v>90.93</v>
      </c>
    </row>
    <row r="977" spans="1:10" ht="14.25" customHeight="1">
      <c r="A977" s="2" t="s">
        <v>438</v>
      </c>
      <c r="B977" s="2" t="s">
        <v>439</v>
      </c>
      <c r="C977" s="2" t="s">
        <v>527</v>
      </c>
      <c r="D977" s="2" t="s">
        <v>456</v>
      </c>
      <c r="E977" s="2" t="s">
        <v>436</v>
      </c>
      <c r="F977" s="34">
        <v>964211499</v>
      </c>
      <c r="G977" s="2" t="s">
        <v>460</v>
      </c>
      <c r="H977" s="2">
        <v>5477</v>
      </c>
      <c r="I977" s="35">
        <v>109.28</v>
      </c>
      <c r="J977" s="35">
        <v>35.840000000000003</v>
      </c>
    </row>
    <row r="978" spans="1:10" ht="14.25" customHeight="1">
      <c r="A978" s="2" t="s">
        <v>448</v>
      </c>
      <c r="B978" s="2" t="s">
        <v>462</v>
      </c>
      <c r="C978" s="2" t="s">
        <v>514</v>
      </c>
      <c r="D978" s="2" t="s">
        <v>464</v>
      </c>
      <c r="E978" s="2" t="s">
        <v>436</v>
      </c>
      <c r="F978" s="34">
        <v>967345178</v>
      </c>
      <c r="G978" s="2" t="s">
        <v>437</v>
      </c>
      <c r="H978" s="2">
        <v>4104</v>
      </c>
      <c r="I978" s="35">
        <v>154.06</v>
      </c>
      <c r="J978" s="35">
        <v>90.93</v>
      </c>
    </row>
    <row r="979" spans="1:10" ht="14.25" customHeight="1">
      <c r="A979" s="2" t="s">
        <v>444</v>
      </c>
      <c r="B979" s="2" t="s">
        <v>462</v>
      </c>
      <c r="C979" s="2" t="s">
        <v>627</v>
      </c>
      <c r="D979" s="2" t="s">
        <v>464</v>
      </c>
      <c r="E979" s="2" t="s">
        <v>436</v>
      </c>
      <c r="F979" s="34">
        <v>967977750</v>
      </c>
      <c r="G979" s="2" t="s">
        <v>443</v>
      </c>
      <c r="H979" s="2">
        <v>2454</v>
      </c>
      <c r="I979" s="35">
        <v>154.06</v>
      </c>
      <c r="J979" s="35">
        <v>90.93</v>
      </c>
    </row>
    <row r="980" spans="1:10" ht="14.25" customHeight="1">
      <c r="A980" s="2" t="s">
        <v>484</v>
      </c>
      <c r="B980" s="2" t="s">
        <v>467</v>
      </c>
      <c r="C980" s="2" t="s">
        <v>519</v>
      </c>
      <c r="D980" s="2" t="s">
        <v>475</v>
      </c>
      <c r="E980" s="2" t="s">
        <v>436</v>
      </c>
      <c r="F980" s="34">
        <v>968968236</v>
      </c>
      <c r="G980" s="2" t="s">
        <v>443</v>
      </c>
      <c r="H980" s="2">
        <v>2341</v>
      </c>
      <c r="I980" s="35">
        <v>81.73</v>
      </c>
      <c r="J980" s="35">
        <v>56.67</v>
      </c>
    </row>
    <row r="981" spans="1:10" ht="14.25" customHeight="1">
      <c r="A981" s="2" t="s">
        <v>451</v>
      </c>
      <c r="B981" s="2" t="s">
        <v>462</v>
      </c>
      <c r="C981" s="2" t="s">
        <v>641</v>
      </c>
      <c r="D981" s="2" t="s">
        <v>456</v>
      </c>
      <c r="E981" s="2" t="s">
        <v>442</v>
      </c>
      <c r="F981" s="34">
        <v>970932042</v>
      </c>
      <c r="G981" s="2" t="s">
        <v>447</v>
      </c>
      <c r="H981" s="2">
        <v>2531</v>
      </c>
      <c r="I981" s="35">
        <v>109.28</v>
      </c>
      <c r="J981" s="35">
        <v>35.840000000000003</v>
      </c>
    </row>
    <row r="982" spans="1:10" ht="14.25" customHeight="1">
      <c r="A982" s="2" t="s">
        <v>482</v>
      </c>
      <c r="B982" s="2" t="s">
        <v>452</v>
      </c>
      <c r="C982" s="2" t="s">
        <v>621</v>
      </c>
      <c r="D982" s="2" t="s">
        <v>441</v>
      </c>
      <c r="E982" s="2" t="s">
        <v>436</v>
      </c>
      <c r="F982" s="34">
        <v>974933469</v>
      </c>
      <c r="G982" s="2" t="s">
        <v>447</v>
      </c>
      <c r="H982" s="2">
        <v>1513</v>
      </c>
      <c r="I982" s="35">
        <v>9.33</v>
      </c>
      <c r="J982" s="35">
        <v>6.92</v>
      </c>
    </row>
    <row r="983" spans="1:10" ht="14.25" customHeight="1">
      <c r="A983" s="2" t="s">
        <v>448</v>
      </c>
      <c r="B983" s="2" t="s">
        <v>452</v>
      </c>
      <c r="C983" s="2" t="s">
        <v>595</v>
      </c>
      <c r="D983" s="2" t="s">
        <v>480</v>
      </c>
      <c r="E983" s="2" t="s">
        <v>442</v>
      </c>
      <c r="F983" s="34">
        <v>975804221</v>
      </c>
      <c r="G983" s="2" t="s">
        <v>437</v>
      </c>
      <c r="H983" s="2">
        <v>2430</v>
      </c>
      <c r="I983" s="35">
        <v>651.21</v>
      </c>
      <c r="J983" s="35">
        <v>524.96</v>
      </c>
    </row>
    <row r="984" spans="1:10" ht="14.25" customHeight="1">
      <c r="A984" s="2" t="s">
        <v>451</v>
      </c>
      <c r="B984" s="2" t="s">
        <v>462</v>
      </c>
      <c r="C984" s="2" t="s">
        <v>598</v>
      </c>
      <c r="D984" s="2" t="s">
        <v>494</v>
      </c>
      <c r="E984" s="2" t="s">
        <v>442</v>
      </c>
      <c r="F984" s="34">
        <v>979550302</v>
      </c>
      <c r="G984" s="2" t="s">
        <v>447</v>
      </c>
      <c r="H984" s="2">
        <v>5983</v>
      </c>
      <c r="I984" s="35">
        <v>47.45</v>
      </c>
      <c r="J984" s="35">
        <v>31.79</v>
      </c>
    </row>
    <row r="985" spans="1:10" ht="14.25" customHeight="1">
      <c r="A985" s="2" t="s">
        <v>432</v>
      </c>
      <c r="B985" s="2" t="s">
        <v>462</v>
      </c>
      <c r="C985" s="2" t="s">
        <v>531</v>
      </c>
      <c r="D985" s="2" t="s">
        <v>464</v>
      </c>
      <c r="E985" s="2" t="s">
        <v>436</v>
      </c>
      <c r="F985" s="34">
        <v>980037820</v>
      </c>
      <c r="G985" s="2" t="s">
        <v>437</v>
      </c>
      <c r="H985" s="2">
        <v>5373</v>
      </c>
      <c r="I985" s="35">
        <v>154.06</v>
      </c>
      <c r="J985" s="35">
        <v>90.93</v>
      </c>
    </row>
    <row r="986" spans="1:10" ht="14.25" customHeight="1">
      <c r="A986" s="2" t="s">
        <v>444</v>
      </c>
      <c r="B986" s="2" t="s">
        <v>502</v>
      </c>
      <c r="C986" s="2" t="s">
        <v>610</v>
      </c>
      <c r="D986" s="2" t="s">
        <v>435</v>
      </c>
      <c r="E986" s="2" t="s">
        <v>442</v>
      </c>
      <c r="F986" s="34">
        <v>457177865</v>
      </c>
      <c r="G986" s="2" t="s">
        <v>437</v>
      </c>
      <c r="H986" s="2">
        <v>9689</v>
      </c>
      <c r="I986" s="35">
        <v>255.28</v>
      </c>
      <c r="J986" s="35">
        <v>159.41999999999999</v>
      </c>
    </row>
    <row r="987" spans="1:10" ht="14.25" customHeight="1">
      <c r="A987" s="2" t="s">
        <v>465</v>
      </c>
      <c r="B987" s="2" t="s">
        <v>439</v>
      </c>
      <c r="C987" s="2" t="s">
        <v>521</v>
      </c>
      <c r="D987" s="2" t="s">
        <v>494</v>
      </c>
      <c r="E987" s="2" t="s">
        <v>442</v>
      </c>
      <c r="F987" s="34">
        <v>980479419</v>
      </c>
      <c r="G987" s="2" t="s">
        <v>443</v>
      </c>
      <c r="H987" s="2">
        <v>3197</v>
      </c>
      <c r="I987" s="35">
        <v>47.45</v>
      </c>
      <c r="J987" s="35">
        <v>31.79</v>
      </c>
    </row>
    <row r="988" spans="1:10" ht="14.25" customHeight="1">
      <c r="A988" s="2" t="s">
        <v>432</v>
      </c>
      <c r="B988" s="2" t="s">
        <v>462</v>
      </c>
      <c r="C988" s="2" t="s">
        <v>641</v>
      </c>
      <c r="D988" s="2" t="s">
        <v>435</v>
      </c>
      <c r="E988" s="2" t="s">
        <v>442</v>
      </c>
      <c r="F988" s="34">
        <v>982617461</v>
      </c>
      <c r="G988" s="2" t="s">
        <v>460</v>
      </c>
      <c r="H988" s="2">
        <v>5258</v>
      </c>
      <c r="I988" s="35">
        <v>255.28</v>
      </c>
      <c r="J988" s="35">
        <v>159.41999999999999</v>
      </c>
    </row>
    <row r="989" spans="1:10" ht="14.25" customHeight="1">
      <c r="A989" s="2" t="s">
        <v>448</v>
      </c>
      <c r="B989" s="2" t="s">
        <v>462</v>
      </c>
      <c r="C989" s="2" t="s">
        <v>627</v>
      </c>
      <c r="D989" s="2" t="s">
        <v>450</v>
      </c>
      <c r="E989" s="2" t="s">
        <v>442</v>
      </c>
      <c r="F989" s="34">
        <v>983676612</v>
      </c>
      <c r="G989" s="2" t="s">
        <v>460</v>
      </c>
      <c r="H989" s="2">
        <v>6846</v>
      </c>
      <c r="I989" s="35">
        <v>205.7</v>
      </c>
      <c r="J989" s="35">
        <v>117.11</v>
      </c>
    </row>
    <row r="990" spans="1:10" ht="14.25" customHeight="1">
      <c r="A990" s="2" t="s">
        <v>448</v>
      </c>
      <c r="B990" s="2" t="s">
        <v>452</v>
      </c>
      <c r="C990" s="2" t="s">
        <v>608</v>
      </c>
      <c r="D990" s="2" t="s">
        <v>469</v>
      </c>
      <c r="E990" s="2" t="s">
        <v>442</v>
      </c>
      <c r="F990" s="34">
        <v>987835109</v>
      </c>
      <c r="G990" s="2" t="s">
        <v>437</v>
      </c>
      <c r="H990" s="2">
        <v>6158</v>
      </c>
      <c r="I990" s="35">
        <v>421.89</v>
      </c>
      <c r="J990" s="35">
        <v>364.69</v>
      </c>
    </row>
    <row r="991" spans="1:10" ht="14.25" customHeight="1">
      <c r="A991" s="2" t="s">
        <v>451</v>
      </c>
      <c r="B991" s="2" t="s">
        <v>467</v>
      </c>
      <c r="C991" s="2" t="s">
        <v>483</v>
      </c>
      <c r="D991" s="2" t="s">
        <v>456</v>
      </c>
      <c r="E991" s="2" t="s">
        <v>442</v>
      </c>
      <c r="F991" s="34">
        <v>989975297</v>
      </c>
      <c r="G991" s="2" t="s">
        <v>447</v>
      </c>
      <c r="H991" s="2">
        <v>6205</v>
      </c>
      <c r="I991" s="35">
        <v>109.28</v>
      </c>
      <c r="J991" s="35">
        <v>35.840000000000003</v>
      </c>
    </row>
    <row r="992" spans="1:10" ht="14.25" customHeight="1">
      <c r="A992" s="2" t="s">
        <v>448</v>
      </c>
      <c r="B992" s="2" t="s">
        <v>433</v>
      </c>
      <c r="C992" s="2" t="s">
        <v>602</v>
      </c>
      <c r="D992" s="2" t="s">
        <v>469</v>
      </c>
      <c r="E992" s="2" t="s">
        <v>442</v>
      </c>
      <c r="F992" s="34">
        <v>990975224</v>
      </c>
      <c r="G992" s="2" t="s">
        <v>460</v>
      </c>
      <c r="H992" s="2">
        <v>716</v>
      </c>
      <c r="I992" s="35">
        <v>421.89</v>
      </c>
      <c r="J992" s="35">
        <v>364.69</v>
      </c>
    </row>
    <row r="993" spans="1:10" ht="14.25" customHeight="1">
      <c r="A993" s="2" t="s">
        <v>432</v>
      </c>
      <c r="B993" s="2" t="s">
        <v>433</v>
      </c>
      <c r="C993" s="2" t="s">
        <v>455</v>
      </c>
      <c r="D993" s="2" t="s">
        <v>469</v>
      </c>
      <c r="E993" s="2" t="s">
        <v>442</v>
      </c>
      <c r="F993" s="34">
        <v>991019856</v>
      </c>
      <c r="G993" s="2" t="s">
        <v>447</v>
      </c>
      <c r="H993" s="2">
        <v>2512</v>
      </c>
      <c r="I993" s="35">
        <v>421.89</v>
      </c>
      <c r="J993" s="35">
        <v>364.69</v>
      </c>
    </row>
    <row r="994" spans="1:10" ht="14.25" customHeight="1">
      <c r="A994" s="2" t="s">
        <v>458</v>
      </c>
      <c r="B994" s="2" t="s">
        <v>467</v>
      </c>
      <c r="C994" s="2" t="s">
        <v>645</v>
      </c>
      <c r="D994" s="2" t="s">
        <v>454</v>
      </c>
      <c r="E994" s="2" t="s">
        <v>442</v>
      </c>
      <c r="F994" s="34">
        <v>992061841</v>
      </c>
      <c r="G994" s="2" t="s">
        <v>460</v>
      </c>
      <c r="H994" s="2">
        <v>7436</v>
      </c>
      <c r="I994" s="35">
        <v>152.58000000000001</v>
      </c>
      <c r="J994" s="35">
        <v>97.44</v>
      </c>
    </row>
    <row r="995" spans="1:10" ht="14.25" customHeight="1">
      <c r="A995" s="2" t="s">
        <v>465</v>
      </c>
      <c r="B995" s="2" t="s">
        <v>433</v>
      </c>
      <c r="C995" s="2" t="s">
        <v>491</v>
      </c>
      <c r="D995" s="2" t="s">
        <v>477</v>
      </c>
      <c r="E995" s="2" t="s">
        <v>442</v>
      </c>
      <c r="F995" s="34">
        <v>992130506</v>
      </c>
      <c r="G995" s="2" t="s">
        <v>443</v>
      </c>
      <c r="H995" s="2">
        <v>3178</v>
      </c>
      <c r="I995" s="35">
        <v>668.27</v>
      </c>
      <c r="J995" s="35">
        <v>502.54</v>
      </c>
    </row>
    <row r="996" spans="1:10" ht="14.25" customHeight="1">
      <c r="A996" s="2" t="s">
        <v>482</v>
      </c>
      <c r="B996" s="2" t="s">
        <v>433</v>
      </c>
      <c r="C996" s="2" t="s">
        <v>506</v>
      </c>
      <c r="D996" s="2" t="s">
        <v>456</v>
      </c>
      <c r="E996" s="2" t="s">
        <v>436</v>
      </c>
      <c r="F996" s="34">
        <v>993326127</v>
      </c>
      <c r="G996" s="2" t="s">
        <v>447</v>
      </c>
      <c r="H996" s="2">
        <v>6099</v>
      </c>
      <c r="I996" s="35">
        <v>109.28</v>
      </c>
      <c r="J996" s="35">
        <v>35.840000000000003</v>
      </c>
    </row>
    <row r="997" spans="1:10" ht="14.25" customHeight="1">
      <c r="A997" s="2" t="s">
        <v>432</v>
      </c>
      <c r="B997" s="2" t="s">
        <v>462</v>
      </c>
      <c r="C997" s="2" t="s">
        <v>642</v>
      </c>
      <c r="D997" s="2" t="s">
        <v>441</v>
      </c>
      <c r="E997" s="2" t="s">
        <v>442</v>
      </c>
      <c r="F997" s="34">
        <v>994932448</v>
      </c>
      <c r="G997" s="2" t="s">
        <v>437</v>
      </c>
      <c r="H997" s="2">
        <v>3468</v>
      </c>
      <c r="I997" s="35">
        <v>9.33</v>
      </c>
      <c r="J997" s="35">
        <v>6.92</v>
      </c>
    </row>
    <row r="998" spans="1:10" ht="14.25" customHeight="1">
      <c r="A998" s="2" t="s">
        <v>444</v>
      </c>
      <c r="B998" s="2" t="s">
        <v>502</v>
      </c>
      <c r="C998" s="2" t="s">
        <v>578</v>
      </c>
      <c r="D998" s="2" t="s">
        <v>435</v>
      </c>
      <c r="E998" s="2" t="s">
        <v>436</v>
      </c>
      <c r="F998" s="34">
        <v>586978328</v>
      </c>
      <c r="G998" s="2" t="s">
        <v>443</v>
      </c>
      <c r="H998" s="2">
        <v>1280</v>
      </c>
      <c r="I998" s="35">
        <v>255.28</v>
      </c>
      <c r="J998" s="35">
        <v>159.41999999999999</v>
      </c>
    </row>
    <row r="999" spans="1:10" ht="14.25" customHeight="1">
      <c r="A999" s="2" t="s">
        <v>458</v>
      </c>
      <c r="B999" s="2" t="s">
        <v>439</v>
      </c>
      <c r="C999" s="2" t="s">
        <v>548</v>
      </c>
      <c r="D999" s="2" t="s">
        <v>494</v>
      </c>
      <c r="E999" s="2" t="s">
        <v>442</v>
      </c>
      <c r="F999" s="34">
        <v>996237075</v>
      </c>
      <c r="G999" s="2" t="s">
        <v>437</v>
      </c>
      <c r="H999" s="2">
        <v>7490</v>
      </c>
      <c r="I999" s="35">
        <v>47.45</v>
      </c>
      <c r="J999" s="35">
        <v>31.79</v>
      </c>
    </row>
    <row r="1000" spans="1:10" ht="14.25" customHeight="1">
      <c r="A1000" s="2" t="s">
        <v>451</v>
      </c>
      <c r="B1000" s="2" t="s">
        <v>452</v>
      </c>
      <c r="C1000" s="2" t="s">
        <v>495</v>
      </c>
      <c r="D1000" s="2" t="s">
        <v>480</v>
      </c>
      <c r="E1000" s="2" t="s">
        <v>436</v>
      </c>
      <c r="F1000" s="34">
        <v>996425902</v>
      </c>
      <c r="G1000" s="2" t="s">
        <v>437</v>
      </c>
      <c r="H1000" s="2">
        <v>2430</v>
      </c>
      <c r="I1000" s="35">
        <v>651.21</v>
      </c>
      <c r="J1000" s="35">
        <v>524.96</v>
      </c>
    </row>
    <row r="1001" spans="1:10" ht="14.25" customHeight="1">
      <c r="A1001" s="2" t="s">
        <v>465</v>
      </c>
      <c r="B1001" s="2" t="s">
        <v>433</v>
      </c>
      <c r="C1001" s="2" t="s">
        <v>511</v>
      </c>
      <c r="D1001" s="2" t="s">
        <v>475</v>
      </c>
      <c r="E1001" s="2" t="s">
        <v>436</v>
      </c>
      <c r="F1001" s="34">
        <v>998791825</v>
      </c>
      <c r="G1001" s="2" t="s">
        <v>460</v>
      </c>
      <c r="H1001" s="2">
        <v>5525</v>
      </c>
      <c r="I1001" s="35">
        <v>81.73</v>
      </c>
      <c r="J1001" s="35">
        <v>56.67</v>
      </c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N1001"/>
  <sheetViews>
    <sheetView workbookViewId="0">
      <selection activeCell="A2" sqref="A2:A1001"/>
    </sheetView>
  </sheetViews>
  <sheetFormatPr baseColWidth="10" defaultColWidth="12.625" defaultRowHeight="15" customHeight="1"/>
  <cols>
    <col min="1" max="1" width="10.625" customWidth="1"/>
    <col min="2" max="2" width="22.25" customWidth="1"/>
    <col min="3" max="3" width="19.875" customWidth="1"/>
    <col min="4" max="4" width="20.125" customWidth="1"/>
    <col min="5" max="5" width="15.125" customWidth="1"/>
    <col min="6" max="13" width="10.625" customWidth="1"/>
    <col min="14" max="14" width="20.875" customWidth="1"/>
    <col min="15" max="26" width="10.625" customWidth="1"/>
  </cols>
  <sheetData>
    <row r="1" spans="1:14" ht="14.25" customHeight="1">
      <c r="A1" s="33" t="s">
        <v>649</v>
      </c>
      <c r="B1" s="29" t="s">
        <v>421</v>
      </c>
      <c r="C1" s="29" t="s">
        <v>422</v>
      </c>
      <c r="D1" s="29" t="s">
        <v>423</v>
      </c>
      <c r="E1" s="29" t="s">
        <v>424</v>
      </c>
      <c r="F1" s="29" t="s">
        <v>425</v>
      </c>
      <c r="G1" s="29" t="s">
        <v>427</v>
      </c>
      <c r="H1" s="29" t="s">
        <v>428</v>
      </c>
      <c r="I1" s="31" t="s">
        <v>429</v>
      </c>
      <c r="J1" s="32" t="s">
        <v>430</v>
      </c>
      <c r="M1" s="33" t="s">
        <v>649</v>
      </c>
      <c r="N1" s="36" t="s">
        <v>650</v>
      </c>
    </row>
    <row r="2" spans="1:14" ht="14.25" customHeight="1">
      <c r="A2" t="str">
        <f>+INDEX($M$2:$N$11,MATCH(B2,$N$2:$N$11,0),MATCH($A$1,$M$1:$N$1,0))</f>
        <v>C4</v>
      </c>
      <c r="B2" s="2" t="s">
        <v>432</v>
      </c>
      <c r="C2" s="2" t="s">
        <v>433</v>
      </c>
      <c r="D2" s="2" t="s">
        <v>434</v>
      </c>
      <c r="E2" s="2" t="s">
        <v>435</v>
      </c>
      <c r="F2" s="2" t="s">
        <v>436</v>
      </c>
      <c r="G2" s="2" t="s">
        <v>437</v>
      </c>
      <c r="H2" s="2">
        <v>8166</v>
      </c>
      <c r="I2" s="35">
        <v>255.28</v>
      </c>
      <c r="J2" s="35">
        <v>159.41999999999999</v>
      </c>
      <c r="M2" s="2" t="s">
        <v>651</v>
      </c>
      <c r="N2" s="21" t="s">
        <v>451</v>
      </c>
    </row>
    <row r="3" spans="1:14" ht="14.25" customHeight="1">
      <c r="A3" t="str">
        <f t="shared" ref="A3:A66" si="0">+INDEX($M$2:$N$11,MATCH(B3,$N$2:$N$11,0),MATCH($A$1,$M$1:$N$1,0))</f>
        <v>C3</v>
      </c>
      <c r="B3" s="2" t="s">
        <v>438</v>
      </c>
      <c r="C3" s="2" t="s">
        <v>439</v>
      </c>
      <c r="D3" s="2" t="s">
        <v>440</v>
      </c>
      <c r="E3" s="2" t="s">
        <v>441</v>
      </c>
      <c r="F3" s="2" t="s">
        <v>442</v>
      </c>
      <c r="G3" s="2" t="s">
        <v>443</v>
      </c>
      <c r="H3" s="2">
        <v>3298</v>
      </c>
      <c r="I3" s="35">
        <v>9.33</v>
      </c>
      <c r="J3" s="35">
        <v>6.92</v>
      </c>
      <c r="M3" s="2" t="s">
        <v>652</v>
      </c>
      <c r="N3" s="21" t="s">
        <v>444</v>
      </c>
    </row>
    <row r="4" spans="1:14" ht="14.25" customHeight="1">
      <c r="A4" t="str">
        <f t="shared" si="0"/>
        <v>C1</v>
      </c>
      <c r="B4" s="2" t="s">
        <v>444</v>
      </c>
      <c r="C4" s="2" t="s">
        <v>433</v>
      </c>
      <c r="D4" s="2" t="s">
        <v>445</v>
      </c>
      <c r="E4" s="2" t="s">
        <v>446</v>
      </c>
      <c r="F4" s="2" t="s">
        <v>442</v>
      </c>
      <c r="G4" s="2" t="s">
        <v>447</v>
      </c>
      <c r="H4" s="2">
        <v>2121</v>
      </c>
      <c r="I4" s="35">
        <v>437.2</v>
      </c>
      <c r="J4" s="35">
        <v>263.33</v>
      </c>
      <c r="M4" s="2" t="s">
        <v>653</v>
      </c>
      <c r="N4" s="21" t="s">
        <v>472</v>
      </c>
    </row>
    <row r="5" spans="1:14" ht="14.25" customHeight="1">
      <c r="A5" t="str">
        <f t="shared" si="0"/>
        <v>C2</v>
      </c>
      <c r="B5" s="2" t="s">
        <v>448</v>
      </c>
      <c r="C5" s="2" t="s">
        <v>439</v>
      </c>
      <c r="D5" s="2" t="s">
        <v>449</v>
      </c>
      <c r="E5" s="2" t="s">
        <v>450</v>
      </c>
      <c r="F5" s="2" t="s">
        <v>442</v>
      </c>
      <c r="G5" s="2" t="s">
        <v>447</v>
      </c>
      <c r="H5" s="2">
        <v>5935</v>
      </c>
      <c r="I5" s="35">
        <v>205.7</v>
      </c>
      <c r="J5" s="35">
        <v>117.11</v>
      </c>
      <c r="M5" s="2" t="s">
        <v>654</v>
      </c>
      <c r="N5" s="21" t="s">
        <v>482</v>
      </c>
    </row>
    <row r="6" spans="1:14" ht="14.25" customHeight="1">
      <c r="A6" t="str">
        <f t="shared" si="0"/>
        <v>C6</v>
      </c>
      <c r="B6" s="2" t="s">
        <v>451</v>
      </c>
      <c r="C6" s="2" t="s">
        <v>452</v>
      </c>
      <c r="D6" s="2" t="s">
        <v>453</v>
      </c>
      <c r="E6" s="2" t="s">
        <v>454</v>
      </c>
      <c r="F6" s="2" t="s">
        <v>442</v>
      </c>
      <c r="G6" s="2" t="s">
        <v>437</v>
      </c>
      <c r="H6" s="2">
        <v>4252</v>
      </c>
      <c r="I6" s="35">
        <v>152.58000000000001</v>
      </c>
      <c r="J6" s="35">
        <v>97.44</v>
      </c>
      <c r="M6" s="2" t="s">
        <v>655</v>
      </c>
      <c r="N6" s="21" t="s">
        <v>484</v>
      </c>
    </row>
    <row r="7" spans="1:14" ht="14.25" customHeight="1">
      <c r="A7" t="str">
        <f t="shared" si="0"/>
        <v>C1</v>
      </c>
      <c r="B7" s="2" t="s">
        <v>444</v>
      </c>
      <c r="C7" s="2" t="s">
        <v>433</v>
      </c>
      <c r="D7" s="2" t="s">
        <v>455</v>
      </c>
      <c r="E7" s="2" t="s">
        <v>456</v>
      </c>
      <c r="F7" s="2" t="s">
        <v>436</v>
      </c>
      <c r="G7" s="2" t="s">
        <v>447</v>
      </c>
      <c r="H7" s="2">
        <v>5929</v>
      </c>
      <c r="I7" s="35">
        <v>109.28</v>
      </c>
      <c r="J7" s="35">
        <v>35.840000000000003</v>
      </c>
      <c r="M7" s="2" t="s">
        <v>656</v>
      </c>
      <c r="N7" s="21" t="s">
        <v>432</v>
      </c>
    </row>
    <row r="8" spans="1:14" ht="14.25" customHeight="1">
      <c r="A8" t="str">
        <f t="shared" si="0"/>
        <v>C6</v>
      </c>
      <c r="B8" s="2" t="s">
        <v>451</v>
      </c>
      <c r="C8" s="2" t="s">
        <v>433</v>
      </c>
      <c r="D8" s="2" t="s">
        <v>457</v>
      </c>
      <c r="E8" s="2" t="s">
        <v>446</v>
      </c>
      <c r="F8" s="2" t="s">
        <v>436</v>
      </c>
      <c r="G8" s="2" t="s">
        <v>447</v>
      </c>
      <c r="H8" s="2">
        <v>8713</v>
      </c>
      <c r="I8" s="35">
        <v>437.2</v>
      </c>
      <c r="J8" s="35">
        <v>263.33</v>
      </c>
      <c r="M8" s="2" t="s">
        <v>657</v>
      </c>
      <c r="N8" s="21" t="s">
        <v>458</v>
      </c>
    </row>
    <row r="9" spans="1:14" ht="14.25" customHeight="1">
      <c r="A9" t="str">
        <f t="shared" si="0"/>
        <v>C7</v>
      </c>
      <c r="B9" s="2" t="s">
        <v>458</v>
      </c>
      <c r="C9" s="2" t="s">
        <v>433</v>
      </c>
      <c r="D9" s="2" t="s">
        <v>459</v>
      </c>
      <c r="E9" s="2" t="s">
        <v>450</v>
      </c>
      <c r="F9" s="2" t="s">
        <v>436</v>
      </c>
      <c r="G9" s="2" t="s">
        <v>460</v>
      </c>
      <c r="H9" s="2">
        <v>5197</v>
      </c>
      <c r="I9" s="35">
        <v>205.7</v>
      </c>
      <c r="J9" s="35">
        <v>117.11</v>
      </c>
      <c r="M9" s="2" t="s">
        <v>658</v>
      </c>
      <c r="N9" s="21" t="s">
        <v>448</v>
      </c>
    </row>
    <row r="10" spans="1:14" ht="14.25" customHeight="1">
      <c r="A10" t="str">
        <f t="shared" si="0"/>
        <v>C1</v>
      </c>
      <c r="B10" s="2" t="s">
        <v>444</v>
      </c>
      <c r="C10" s="2" t="s">
        <v>433</v>
      </c>
      <c r="D10" s="2" t="s">
        <v>461</v>
      </c>
      <c r="E10" s="2" t="s">
        <v>456</v>
      </c>
      <c r="F10" s="2" t="s">
        <v>442</v>
      </c>
      <c r="G10" s="2" t="s">
        <v>447</v>
      </c>
      <c r="H10" s="2">
        <v>7184</v>
      </c>
      <c r="I10" s="35">
        <v>109.28</v>
      </c>
      <c r="J10" s="35">
        <v>35.840000000000003</v>
      </c>
      <c r="M10" s="2" t="s">
        <v>659</v>
      </c>
      <c r="N10" s="21" t="s">
        <v>465</v>
      </c>
    </row>
    <row r="11" spans="1:14" ht="14.25" customHeight="1">
      <c r="A11" t="str">
        <f t="shared" si="0"/>
        <v>C7</v>
      </c>
      <c r="B11" s="2" t="s">
        <v>458</v>
      </c>
      <c r="C11" s="2" t="s">
        <v>462</v>
      </c>
      <c r="D11" s="2" t="s">
        <v>463</v>
      </c>
      <c r="E11" s="2" t="s">
        <v>464</v>
      </c>
      <c r="F11" s="2" t="s">
        <v>436</v>
      </c>
      <c r="G11" s="2" t="s">
        <v>447</v>
      </c>
      <c r="H11" s="2">
        <v>5427</v>
      </c>
      <c r="I11" s="35">
        <v>154.06</v>
      </c>
      <c r="J11" s="35">
        <v>90.93</v>
      </c>
      <c r="M11" s="2" t="s">
        <v>660</v>
      </c>
      <c r="N11" s="21" t="s">
        <v>438</v>
      </c>
    </row>
    <row r="12" spans="1:14" ht="14.25" customHeight="1">
      <c r="A12" t="str">
        <f t="shared" si="0"/>
        <v>C5</v>
      </c>
      <c r="B12" s="2" t="s">
        <v>465</v>
      </c>
      <c r="C12" s="2" t="s">
        <v>433</v>
      </c>
      <c r="D12" s="2" t="s">
        <v>466</v>
      </c>
      <c r="E12" s="2" t="s">
        <v>464</v>
      </c>
      <c r="F12" s="2" t="s">
        <v>442</v>
      </c>
      <c r="G12" s="2" t="s">
        <v>443</v>
      </c>
      <c r="H12" s="2">
        <v>8254</v>
      </c>
      <c r="I12" s="35">
        <v>154.06</v>
      </c>
      <c r="J12" s="35">
        <v>90.93</v>
      </c>
    </row>
    <row r="13" spans="1:14" ht="14.25" customHeight="1">
      <c r="A13" t="str">
        <f t="shared" si="0"/>
        <v>C2</v>
      </c>
      <c r="B13" s="2" t="s">
        <v>448</v>
      </c>
      <c r="C13" s="2" t="s">
        <v>467</v>
      </c>
      <c r="D13" s="2" t="s">
        <v>468</v>
      </c>
      <c r="E13" s="2" t="s">
        <v>469</v>
      </c>
      <c r="F13" s="2" t="s">
        <v>436</v>
      </c>
      <c r="G13" s="2" t="s">
        <v>460</v>
      </c>
      <c r="H13" s="2">
        <v>3212</v>
      </c>
      <c r="I13" s="35">
        <v>421.89</v>
      </c>
      <c r="J13" s="35">
        <v>364.69</v>
      </c>
    </row>
    <row r="14" spans="1:14" ht="14.25" customHeight="1">
      <c r="A14" t="str">
        <f t="shared" si="0"/>
        <v>C2</v>
      </c>
      <c r="B14" s="2" t="s">
        <v>448</v>
      </c>
      <c r="C14" s="2" t="s">
        <v>439</v>
      </c>
      <c r="D14" s="2" t="s">
        <v>470</v>
      </c>
      <c r="E14" s="2" t="s">
        <v>469</v>
      </c>
      <c r="F14" s="2" t="s">
        <v>436</v>
      </c>
      <c r="G14" s="2" t="s">
        <v>460</v>
      </c>
      <c r="H14" s="2">
        <v>5960</v>
      </c>
      <c r="I14" s="35">
        <v>421.89</v>
      </c>
      <c r="J14" s="35">
        <v>364.69</v>
      </c>
    </row>
    <row r="15" spans="1:14" ht="14.25" customHeight="1">
      <c r="A15" t="str">
        <f t="shared" si="0"/>
        <v>C5</v>
      </c>
      <c r="B15" s="2" t="s">
        <v>465</v>
      </c>
      <c r="C15" s="2" t="s">
        <v>433</v>
      </c>
      <c r="D15" s="2" t="s">
        <v>471</v>
      </c>
      <c r="E15" s="2" t="s">
        <v>454</v>
      </c>
      <c r="F15" s="2" t="s">
        <v>442</v>
      </c>
      <c r="G15" s="2" t="s">
        <v>460</v>
      </c>
      <c r="H15" s="2">
        <v>7527</v>
      </c>
      <c r="I15" s="35">
        <v>152.58000000000001</v>
      </c>
      <c r="J15" s="35">
        <v>97.44</v>
      </c>
    </row>
    <row r="16" spans="1:14" ht="14.25" customHeight="1">
      <c r="A16" t="str">
        <f t="shared" si="0"/>
        <v>C10</v>
      </c>
      <c r="B16" s="2" t="s">
        <v>472</v>
      </c>
      <c r="C16" s="2" t="s">
        <v>462</v>
      </c>
      <c r="D16" s="2" t="s">
        <v>473</v>
      </c>
      <c r="E16" s="2" t="s">
        <v>469</v>
      </c>
      <c r="F16" s="2" t="s">
        <v>436</v>
      </c>
      <c r="G16" s="2" t="s">
        <v>443</v>
      </c>
      <c r="H16" s="2">
        <v>994</v>
      </c>
      <c r="I16" s="35">
        <v>421.89</v>
      </c>
      <c r="J16" s="35">
        <v>364.69</v>
      </c>
    </row>
    <row r="17" spans="1:10" ht="14.25" customHeight="1">
      <c r="A17" t="str">
        <f t="shared" si="0"/>
        <v>C5</v>
      </c>
      <c r="B17" s="2" t="s">
        <v>465</v>
      </c>
      <c r="C17" s="2" t="s">
        <v>452</v>
      </c>
      <c r="D17" s="2" t="s">
        <v>453</v>
      </c>
      <c r="E17" s="2" t="s">
        <v>450</v>
      </c>
      <c r="F17" s="2" t="s">
        <v>436</v>
      </c>
      <c r="G17" s="2" t="s">
        <v>443</v>
      </c>
      <c r="H17" s="2">
        <v>2516</v>
      </c>
      <c r="I17" s="35">
        <v>205.7</v>
      </c>
      <c r="J17" s="35">
        <v>117.11</v>
      </c>
    </row>
    <row r="18" spans="1:10" ht="14.25" customHeight="1">
      <c r="A18" t="str">
        <f t="shared" si="0"/>
        <v>C2</v>
      </c>
      <c r="B18" s="2" t="s">
        <v>448</v>
      </c>
      <c r="C18" s="2" t="s">
        <v>433</v>
      </c>
      <c r="D18" s="2" t="s">
        <v>474</v>
      </c>
      <c r="E18" s="2" t="s">
        <v>475</v>
      </c>
      <c r="F18" s="2" t="s">
        <v>436</v>
      </c>
      <c r="G18" s="2" t="s">
        <v>443</v>
      </c>
      <c r="H18" s="2">
        <v>6083</v>
      </c>
      <c r="I18" s="35">
        <v>81.73</v>
      </c>
      <c r="J18" s="35">
        <v>56.67</v>
      </c>
    </row>
    <row r="19" spans="1:10" ht="14.25" customHeight="1">
      <c r="A19" t="str">
        <f t="shared" si="0"/>
        <v>C7</v>
      </c>
      <c r="B19" s="2" t="s">
        <v>458</v>
      </c>
      <c r="C19" s="2" t="s">
        <v>467</v>
      </c>
      <c r="D19" s="2" t="s">
        <v>476</v>
      </c>
      <c r="E19" s="2" t="s">
        <v>477</v>
      </c>
      <c r="F19" s="2" t="s">
        <v>436</v>
      </c>
      <c r="G19" s="2" t="s">
        <v>437</v>
      </c>
      <c r="H19" s="2">
        <v>4433</v>
      </c>
      <c r="I19" s="35">
        <v>668.27</v>
      </c>
      <c r="J19" s="35">
        <v>502.54</v>
      </c>
    </row>
    <row r="20" spans="1:10" ht="14.25" customHeight="1">
      <c r="A20" t="str">
        <f t="shared" si="0"/>
        <v>C5</v>
      </c>
      <c r="B20" s="2" t="s">
        <v>465</v>
      </c>
      <c r="C20" s="2" t="s">
        <v>462</v>
      </c>
      <c r="D20" s="2" t="s">
        <v>478</v>
      </c>
      <c r="E20" s="2" t="s">
        <v>446</v>
      </c>
      <c r="F20" s="2" t="s">
        <v>442</v>
      </c>
      <c r="G20" s="2" t="s">
        <v>447</v>
      </c>
      <c r="H20" s="2">
        <v>2319</v>
      </c>
      <c r="I20" s="35">
        <v>437.2</v>
      </c>
      <c r="J20" s="35">
        <v>263.33</v>
      </c>
    </row>
    <row r="21" spans="1:10" ht="14.25" customHeight="1">
      <c r="A21" t="str">
        <f t="shared" si="0"/>
        <v>C2</v>
      </c>
      <c r="B21" s="2" t="s">
        <v>448</v>
      </c>
      <c r="C21" s="2" t="s">
        <v>462</v>
      </c>
      <c r="D21" s="2" t="s">
        <v>479</v>
      </c>
      <c r="E21" s="2" t="s">
        <v>480</v>
      </c>
      <c r="F21" s="2" t="s">
        <v>442</v>
      </c>
      <c r="G21" s="2" t="s">
        <v>460</v>
      </c>
      <c r="H21" s="2">
        <v>7056</v>
      </c>
      <c r="I21" s="35">
        <v>651.21</v>
      </c>
      <c r="J21" s="35">
        <v>524.96</v>
      </c>
    </row>
    <row r="22" spans="1:10" ht="14.25" customHeight="1">
      <c r="A22" t="str">
        <f t="shared" si="0"/>
        <v>C1</v>
      </c>
      <c r="B22" s="2" t="s">
        <v>444</v>
      </c>
      <c r="C22" s="2" t="s">
        <v>433</v>
      </c>
      <c r="D22" s="2" t="s">
        <v>474</v>
      </c>
      <c r="E22" s="2" t="s">
        <v>454</v>
      </c>
      <c r="F22" s="2" t="s">
        <v>436</v>
      </c>
      <c r="G22" s="2" t="s">
        <v>460</v>
      </c>
      <c r="H22" s="2">
        <v>2021</v>
      </c>
      <c r="I22" s="35">
        <v>152.58000000000001</v>
      </c>
      <c r="J22" s="35">
        <v>97.44</v>
      </c>
    </row>
    <row r="23" spans="1:10" ht="14.25" customHeight="1">
      <c r="A23" t="str">
        <f t="shared" si="0"/>
        <v>C5</v>
      </c>
      <c r="B23" s="2" t="s">
        <v>465</v>
      </c>
      <c r="C23" s="2" t="s">
        <v>467</v>
      </c>
      <c r="D23" s="2" t="s">
        <v>481</v>
      </c>
      <c r="E23" s="2" t="s">
        <v>446</v>
      </c>
      <c r="F23" s="2" t="s">
        <v>436</v>
      </c>
      <c r="G23" s="2" t="s">
        <v>460</v>
      </c>
      <c r="H23" s="2">
        <v>9730</v>
      </c>
      <c r="I23" s="35">
        <v>437.2</v>
      </c>
      <c r="J23" s="35">
        <v>263.33</v>
      </c>
    </row>
    <row r="24" spans="1:10" ht="14.25" customHeight="1">
      <c r="A24" t="str">
        <f t="shared" si="0"/>
        <v>C8</v>
      </c>
      <c r="B24" s="2" t="s">
        <v>482</v>
      </c>
      <c r="C24" s="2" t="s">
        <v>467</v>
      </c>
      <c r="D24" s="2" t="s">
        <v>483</v>
      </c>
      <c r="E24" s="2" t="s">
        <v>435</v>
      </c>
      <c r="F24" s="2" t="s">
        <v>442</v>
      </c>
      <c r="G24" s="2" t="s">
        <v>447</v>
      </c>
      <c r="H24" s="2">
        <v>2408</v>
      </c>
      <c r="I24" s="35">
        <v>255.28</v>
      </c>
      <c r="J24" s="35">
        <v>159.41999999999999</v>
      </c>
    </row>
    <row r="25" spans="1:10" ht="14.25" customHeight="1">
      <c r="A25" t="str">
        <f t="shared" si="0"/>
        <v>C9</v>
      </c>
      <c r="B25" s="2" t="s">
        <v>484</v>
      </c>
      <c r="C25" s="2" t="s">
        <v>462</v>
      </c>
      <c r="D25" s="2" t="s">
        <v>485</v>
      </c>
      <c r="E25" s="2" t="s">
        <v>475</v>
      </c>
      <c r="F25" s="2" t="s">
        <v>442</v>
      </c>
      <c r="G25" s="2" t="s">
        <v>443</v>
      </c>
      <c r="H25" s="2">
        <v>2753</v>
      </c>
      <c r="I25" s="35">
        <v>81.73</v>
      </c>
      <c r="J25" s="35">
        <v>56.67</v>
      </c>
    </row>
    <row r="26" spans="1:10" ht="14.25" customHeight="1">
      <c r="A26" t="str">
        <f t="shared" si="0"/>
        <v>C1</v>
      </c>
      <c r="B26" s="2" t="s">
        <v>444</v>
      </c>
      <c r="C26" s="2" t="s">
        <v>433</v>
      </c>
      <c r="D26" s="2" t="s">
        <v>486</v>
      </c>
      <c r="E26" s="2" t="s">
        <v>475</v>
      </c>
      <c r="F26" s="2" t="s">
        <v>436</v>
      </c>
      <c r="G26" s="2" t="s">
        <v>460</v>
      </c>
      <c r="H26" s="2">
        <v>6297</v>
      </c>
      <c r="I26" s="35">
        <v>81.73</v>
      </c>
      <c r="J26" s="35">
        <v>56.67</v>
      </c>
    </row>
    <row r="27" spans="1:10" ht="14.25" customHeight="1">
      <c r="A27" t="str">
        <f t="shared" si="0"/>
        <v>C9</v>
      </c>
      <c r="B27" s="2" t="s">
        <v>484</v>
      </c>
      <c r="C27" s="2" t="s">
        <v>433</v>
      </c>
      <c r="D27" s="2" t="s">
        <v>487</v>
      </c>
      <c r="E27" s="2" t="s">
        <v>446</v>
      </c>
      <c r="F27" s="2" t="s">
        <v>436</v>
      </c>
      <c r="G27" s="2" t="s">
        <v>437</v>
      </c>
      <c r="H27" s="2">
        <v>8343</v>
      </c>
      <c r="I27" s="35">
        <v>437.2</v>
      </c>
      <c r="J27" s="35">
        <v>263.33</v>
      </c>
    </row>
    <row r="28" spans="1:10" ht="14.25" customHeight="1">
      <c r="A28" t="str">
        <f t="shared" si="0"/>
        <v>C5</v>
      </c>
      <c r="B28" s="2" t="s">
        <v>465</v>
      </c>
      <c r="C28" s="2" t="s">
        <v>433</v>
      </c>
      <c r="D28" s="2" t="s">
        <v>488</v>
      </c>
      <c r="E28" s="2" t="s">
        <v>454</v>
      </c>
      <c r="F28" s="2" t="s">
        <v>442</v>
      </c>
      <c r="G28" s="2" t="s">
        <v>460</v>
      </c>
      <c r="H28" s="2">
        <v>3578</v>
      </c>
      <c r="I28" s="35">
        <v>152.58000000000001</v>
      </c>
      <c r="J28" s="35">
        <v>97.44</v>
      </c>
    </row>
    <row r="29" spans="1:10" ht="14.25" customHeight="1">
      <c r="A29" t="str">
        <f t="shared" si="0"/>
        <v>C3</v>
      </c>
      <c r="B29" s="2" t="s">
        <v>438</v>
      </c>
      <c r="C29" s="2" t="s">
        <v>467</v>
      </c>
      <c r="D29" s="2" t="s">
        <v>489</v>
      </c>
      <c r="E29" s="2" t="s">
        <v>450</v>
      </c>
      <c r="F29" s="2" t="s">
        <v>442</v>
      </c>
      <c r="G29" s="2" t="s">
        <v>437</v>
      </c>
      <c r="H29" s="2">
        <v>4853</v>
      </c>
      <c r="I29" s="35">
        <v>205.7</v>
      </c>
      <c r="J29" s="35">
        <v>117.11</v>
      </c>
    </row>
    <row r="30" spans="1:10" ht="14.25" customHeight="1">
      <c r="A30" t="str">
        <f t="shared" si="0"/>
        <v>C8</v>
      </c>
      <c r="B30" s="2" t="s">
        <v>482</v>
      </c>
      <c r="C30" s="2" t="s">
        <v>462</v>
      </c>
      <c r="D30" s="2" t="s">
        <v>490</v>
      </c>
      <c r="E30" s="2" t="s">
        <v>454</v>
      </c>
      <c r="F30" s="2" t="s">
        <v>442</v>
      </c>
      <c r="G30" s="2" t="s">
        <v>460</v>
      </c>
      <c r="H30" s="2">
        <v>4742</v>
      </c>
      <c r="I30" s="35">
        <v>152.58000000000001</v>
      </c>
      <c r="J30" s="35">
        <v>97.44</v>
      </c>
    </row>
    <row r="31" spans="1:10" ht="14.25" customHeight="1">
      <c r="A31" t="str">
        <f t="shared" si="0"/>
        <v>C3</v>
      </c>
      <c r="B31" s="2" t="s">
        <v>438</v>
      </c>
      <c r="C31" s="2" t="s">
        <v>433</v>
      </c>
      <c r="D31" s="2" t="s">
        <v>491</v>
      </c>
      <c r="E31" s="2" t="s">
        <v>475</v>
      </c>
      <c r="F31" s="2" t="s">
        <v>436</v>
      </c>
      <c r="G31" s="2" t="s">
        <v>447</v>
      </c>
      <c r="H31" s="2">
        <v>1419</v>
      </c>
      <c r="I31" s="35">
        <v>81.73</v>
      </c>
      <c r="J31" s="35">
        <v>56.67</v>
      </c>
    </row>
    <row r="32" spans="1:10" ht="14.25" customHeight="1">
      <c r="A32" t="str">
        <f t="shared" si="0"/>
        <v>C1</v>
      </c>
      <c r="B32" s="2" t="s">
        <v>444</v>
      </c>
      <c r="C32" s="2" t="s">
        <v>433</v>
      </c>
      <c r="D32" s="2" t="s">
        <v>492</v>
      </c>
      <c r="E32" s="2" t="s">
        <v>435</v>
      </c>
      <c r="F32" s="2" t="s">
        <v>442</v>
      </c>
      <c r="G32" s="2" t="s">
        <v>443</v>
      </c>
      <c r="H32" s="2">
        <v>2625</v>
      </c>
      <c r="I32" s="35">
        <v>255.28</v>
      </c>
      <c r="J32" s="35">
        <v>159.41999999999999</v>
      </c>
    </row>
    <row r="33" spans="1:10" ht="14.25" customHeight="1">
      <c r="A33" t="str">
        <f t="shared" si="0"/>
        <v>C2</v>
      </c>
      <c r="B33" s="2" t="s">
        <v>448</v>
      </c>
      <c r="C33" s="2" t="s">
        <v>433</v>
      </c>
      <c r="D33" s="2" t="s">
        <v>493</v>
      </c>
      <c r="E33" s="2" t="s">
        <v>494</v>
      </c>
      <c r="F33" s="2" t="s">
        <v>442</v>
      </c>
      <c r="G33" s="2" t="s">
        <v>437</v>
      </c>
      <c r="H33" s="2">
        <v>7544</v>
      </c>
      <c r="I33" s="35">
        <v>47.45</v>
      </c>
      <c r="J33" s="35">
        <v>31.79</v>
      </c>
    </row>
    <row r="34" spans="1:10" ht="14.25" customHeight="1">
      <c r="A34" t="str">
        <f t="shared" si="0"/>
        <v>C1</v>
      </c>
      <c r="B34" s="2" t="s">
        <v>444</v>
      </c>
      <c r="C34" s="2" t="s">
        <v>433</v>
      </c>
      <c r="D34" s="2" t="s">
        <v>486</v>
      </c>
      <c r="E34" s="2" t="s">
        <v>469</v>
      </c>
      <c r="F34" s="2" t="s">
        <v>442</v>
      </c>
      <c r="G34" s="2" t="s">
        <v>443</v>
      </c>
      <c r="H34" s="2">
        <v>3735</v>
      </c>
      <c r="I34" s="35">
        <v>421.89</v>
      </c>
      <c r="J34" s="35">
        <v>364.69</v>
      </c>
    </row>
    <row r="35" spans="1:10" ht="14.25" customHeight="1">
      <c r="A35" t="str">
        <f t="shared" si="0"/>
        <v>C1</v>
      </c>
      <c r="B35" s="2" t="s">
        <v>444</v>
      </c>
      <c r="C35" s="2" t="s">
        <v>433</v>
      </c>
      <c r="D35" s="2" t="s">
        <v>457</v>
      </c>
      <c r="E35" s="2" t="s">
        <v>450</v>
      </c>
      <c r="F35" s="2" t="s">
        <v>442</v>
      </c>
      <c r="G35" s="2" t="s">
        <v>443</v>
      </c>
      <c r="H35" s="2">
        <v>2485</v>
      </c>
      <c r="I35" s="35">
        <v>205.7</v>
      </c>
      <c r="J35" s="35">
        <v>117.11</v>
      </c>
    </row>
    <row r="36" spans="1:10" ht="14.25" customHeight="1">
      <c r="A36" t="str">
        <f t="shared" si="0"/>
        <v>C9</v>
      </c>
      <c r="B36" s="2" t="s">
        <v>484</v>
      </c>
      <c r="C36" s="2" t="s">
        <v>452</v>
      </c>
      <c r="D36" s="2" t="s">
        <v>495</v>
      </c>
      <c r="E36" s="2" t="s">
        <v>477</v>
      </c>
      <c r="F36" s="2" t="s">
        <v>442</v>
      </c>
      <c r="G36" s="2" t="s">
        <v>443</v>
      </c>
      <c r="H36" s="2">
        <v>7790</v>
      </c>
      <c r="I36" s="35">
        <v>668.27</v>
      </c>
      <c r="J36" s="35">
        <v>502.54</v>
      </c>
    </row>
    <row r="37" spans="1:10" ht="14.25" customHeight="1">
      <c r="A37" t="str">
        <f t="shared" si="0"/>
        <v>C8</v>
      </c>
      <c r="B37" s="2" t="s">
        <v>482</v>
      </c>
      <c r="C37" s="2" t="s">
        <v>433</v>
      </c>
      <c r="D37" s="2" t="s">
        <v>496</v>
      </c>
      <c r="E37" s="2" t="s">
        <v>475</v>
      </c>
      <c r="F37" s="2" t="s">
        <v>442</v>
      </c>
      <c r="G37" s="2" t="s">
        <v>460</v>
      </c>
      <c r="H37" s="2">
        <v>824</v>
      </c>
      <c r="I37" s="35">
        <v>81.73</v>
      </c>
      <c r="J37" s="35">
        <v>56.67</v>
      </c>
    </row>
    <row r="38" spans="1:10" ht="14.25" customHeight="1">
      <c r="A38" t="str">
        <f t="shared" si="0"/>
        <v>C4</v>
      </c>
      <c r="B38" s="2" t="s">
        <v>432</v>
      </c>
      <c r="C38" s="2" t="s">
        <v>462</v>
      </c>
      <c r="D38" s="2" t="s">
        <v>497</v>
      </c>
      <c r="E38" s="2" t="s">
        <v>435</v>
      </c>
      <c r="F38" s="2" t="s">
        <v>436</v>
      </c>
      <c r="G38" s="2" t="s">
        <v>443</v>
      </c>
      <c r="H38" s="2">
        <v>8867</v>
      </c>
      <c r="I38" s="35">
        <v>255.28</v>
      </c>
      <c r="J38" s="35">
        <v>159.41999999999999</v>
      </c>
    </row>
    <row r="39" spans="1:10" ht="14.25" customHeight="1">
      <c r="A39" t="str">
        <f t="shared" si="0"/>
        <v>C7</v>
      </c>
      <c r="B39" s="2" t="s">
        <v>458</v>
      </c>
      <c r="C39" s="2" t="s">
        <v>433</v>
      </c>
      <c r="D39" s="2" t="s">
        <v>498</v>
      </c>
      <c r="E39" s="2" t="s">
        <v>450</v>
      </c>
      <c r="F39" s="2" t="s">
        <v>436</v>
      </c>
      <c r="G39" s="2" t="s">
        <v>447</v>
      </c>
      <c r="H39" s="2">
        <v>455</v>
      </c>
      <c r="I39" s="35">
        <v>205.7</v>
      </c>
      <c r="J39" s="35">
        <v>117.11</v>
      </c>
    </row>
    <row r="40" spans="1:10" ht="14.25" customHeight="1">
      <c r="A40" t="str">
        <f t="shared" si="0"/>
        <v>C9</v>
      </c>
      <c r="B40" s="2" t="s">
        <v>484</v>
      </c>
      <c r="C40" s="2" t="s">
        <v>462</v>
      </c>
      <c r="D40" s="2" t="s">
        <v>499</v>
      </c>
      <c r="E40" s="2" t="s">
        <v>469</v>
      </c>
      <c r="F40" s="2" t="s">
        <v>436</v>
      </c>
      <c r="G40" s="2" t="s">
        <v>447</v>
      </c>
      <c r="H40" s="2">
        <v>903</v>
      </c>
      <c r="I40" s="35">
        <v>421.89</v>
      </c>
      <c r="J40" s="35">
        <v>364.69</v>
      </c>
    </row>
    <row r="41" spans="1:10" ht="14.25" customHeight="1">
      <c r="A41" t="str">
        <f t="shared" si="0"/>
        <v>C10</v>
      </c>
      <c r="B41" s="2" t="s">
        <v>472</v>
      </c>
      <c r="C41" s="2" t="s">
        <v>462</v>
      </c>
      <c r="D41" s="2" t="s">
        <v>479</v>
      </c>
      <c r="E41" s="2" t="s">
        <v>450</v>
      </c>
      <c r="F41" s="2" t="s">
        <v>436</v>
      </c>
      <c r="G41" s="2" t="s">
        <v>437</v>
      </c>
      <c r="H41" s="2">
        <v>7033</v>
      </c>
      <c r="I41" s="35">
        <v>205.7</v>
      </c>
      <c r="J41" s="35">
        <v>117.11</v>
      </c>
    </row>
    <row r="42" spans="1:10" ht="14.25" customHeight="1">
      <c r="A42" t="str">
        <f t="shared" si="0"/>
        <v>C10</v>
      </c>
      <c r="B42" s="2" t="s">
        <v>472</v>
      </c>
      <c r="C42" s="2" t="s">
        <v>462</v>
      </c>
      <c r="D42" s="2" t="s">
        <v>500</v>
      </c>
      <c r="E42" s="2" t="s">
        <v>475</v>
      </c>
      <c r="F42" s="2" t="s">
        <v>436</v>
      </c>
      <c r="G42" s="2" t="s">
        <v>443</v>
      </c>
      <c r="H42" s="2">
        <v>3705</v>
      </c>
      <c r="I42" s="35">
        <v>81.73</v>
      </c>
      <c r="J42" s="35">
        <v>56.67</v>
      </c>
    </row>
    <row r="43" spans="1:10" ht="14.25" customHeight="1">
      <c r="A43" t="str">
        <f t="shared" si="0"/>
        <v>C10</v>
      </c>
      <c r="B43" s="2" t="s">
        <v>472</v>
      </c>
      <c r="C43" s="2" t="s">
        <v>433</v>
      </c>
      <c r="D43" s="2" t="s">
        <v>501</v>
      </c>
      <c r="E43" s="2" t="s">
        <v>475</v>
      </c>
      <c r="F43" s="2" t="s">
        <v>442</v>
      </c>
      <c r="G43" s="2" t="s">
        <v>447</v>
      </c>
      <c r="H43" s="2">
        <v>8579</v>
      </c>
      <c r="I43" s="35">
        <v>81.73</v>
      </c>
      <c r="J43" s="35">
        <v>56.67</v>
      </c>
    </row>
    <row r="44" spans="1:10" ht="14.25" customHeight="1">
      <c r="A44" t="str">
        <f t="shared" si="0"/>
        <v>C8</v>
      </c>
      <c r="B44" s="2" t="s">
        <v>482</v>
      </c>
      <c r="C44" s="2" t="s">
        <v>502</v>
      </c>
      <c r="D44" s="2" t="s">
        <v>503</v>
      </c>
      <c r="E44" s="2" t="s">
        <v>469</v>
      </c>
      <c r="F44" s="2" t="s">
        <v>442</v>
      </c>
      <c r="G44" s="2" t="s">
        <v>460</v>
      </c>
      <c r="H44" s="2">
        <v>2304</v>
      </c>
      <c r="I44" s="35">
        <v>421.89</v>
      </c>
      <c r="J44" s="35">
        <v>364.69</v>
      </c>
    </row>
    <row r="45" spans="1:10" ht="14.25" customHeight="1">
      <c r="A45" t="str">
        <f t="shared" si="0"/>
        <v>C10</v>
      </c>
      <c r="B45" s="2" t="s">
        <v>472</v>
      </c>
      <c r="C45" s="2" t="s">
        <v>452</v>
      </c>
      <c r="D45" s="2" t="s">
        <v>504</v>
      </c>
      <c r="E45" s="2" t="s">
        <v>480</v>
      </c>
      <c r="F45" s="2" t="s">
        <v>442</v>
      </c>
      <c r="G45" s="2" t="s">
        <v>443</v>
      </c>
      <c r="H45" s="2">
        <v>253</v>
      </c>
      <c r="I45" s="35">
        <v>651.21</v>
      </c>
      <c r="J45" s="35">
        <v>524.96</v>
      </c>
    </row>
    <row r="46" spans="1:10" ht="14.25" customHeight="1">
      <c r="A46" t="str">
        <f t="shared" si="0"/>
        <v>C2</v>
      </c>
      <c r="B46" s="2" t="s">
        <v>448</v>
      </c>
      <c r="C46" s="2" t="s">
        <v>433</v>
      </c>
      <c r="D46" s="2" t="s">
        <v>505</v>
      </c>
      <c r="E46" s="2" t="s">
        <v>441</v>
      </c>
      <c r="F46" s="2" t="s">
        <v>436</v>
      </c>
      <c r="G46" s="2" t="s">
        <v>437</v>
      </c>
      <c r="H46" s="2">
        <v>7277</v>
      </c>
      <c r="I46" s="35">
        <v>9.33</v>
      </c>
      <c r="J46" s="35">
        <v>6.92</v>
      </c>
    </row>
    <row r="47" spans="1:10" ht="14.25" customHeight="1">
      <c r="A47" t="str">
        <f t="shared" si="0"/>
        <v>C10</v>
      </c>
      <c r="B47" s="2" t="s">
        <v>472</v>
      </c>
      <c r="C47" s="2" t="s">
        <v>433</v>
      </c>
      <c r="D47" s="2" t="s">
        <v>492</v>
      </c>
      <c r="E47" s="2" t="s">
        <v>480</v>
      </c>
      <c r="F47" s="2" t="s">
        <v>436</v>
      </c>
      <c r="G47" s="2" t="s">
        <v>437</v>
      </c>
      <c r="H47" s="2">
        <v>624</v>
      </c>
      <c r="I47" s="35">
        <v>651.21</v>
      </c>
      <c r="J47" s="35">
        <v>524.96</v>
      </c>
    </row>
    <row r="48" spans="1:10" ht="14.25" customHeight="1">
      <c r="A48" t="str">
        <f t="shared" si="0"/>
        <v>C1</v>
      </c>
      <c r="B48" s="2" t="s">
        <v>444</v>
      </c>
      <c r="C48" s="2" t="s">
        <v>433</v>
      </c>
      <c r="D48" s="2" t="s">
        <v>506</v>
      </c>
      <c r="E48" s="2" t="s">
        <v>450</v>
      </c>
      <c r="F48" s="2" t="s">
        <v>436</v>
      </c>
      <c r="G48" s="2" t="s">
        <v>447</v>
      </c>
      <c r="H48" s="2">
        <v>3359</v>
      </c>
      <c r="I48" s="35">
        <v>205.7</v>
      </c>
      <c r="J48" s="35">
        <v>117.11</v>
      </c>
    </row>
    <row r="49" spans="1:10" ht="14.25" customHeight="1">
      <c r="A49" t="str">
        <f t="shared" si="0"/>
        <v>C7</v>
      </c>
      <c r="B49" s="2" t="s">
        <v>458</v>
      </c>
      <c r="C49" s="2" t="s">
        <v>439</v>
      </c>
      <c r="D49" s="2" t="s">
        <v>507</v>
      </c>
      <c r="E49" s="2" t="s">
        <v>435</v>
      </c>
      <c r="F49" s="2" t="s">
        <v>436</v>
      </c>
      <c r="G49" s="2" t="s">
        <v>460</v>
      </c>
      <c r="H49" s="2">
        <v>6676</v>
      </c>
      <c r="I49" s="35">
        <v>255.28</v>
      </c>
      <c r="J49" s="35">
        <v>159.41999999999999</v>
      </c>
    </row>
    <row r="50" spans="1:10" ht="14.25" customHeight="1">
      <c r="A50" t="str">
        <f t="shared" si="0"/>
        <v>C1</v>
      </c>
      <c r="B50" s="2" t="s">
        <v>444</v>
      </c>
      <c r="C50" s="2" t="s">
        <v>433</v>
      </c>
      <c r="D50" s="2" t="s">
        <v>508</v>
      </c>
      <c r="E50" s="2" t="s">
        <v>464</v>
      </c>
      <c r="F50" s="2" t="s">
        <v>442</v>
      </c>
      <c r="G50" s="2" t="s">
        <v>443</v>
      </c>
      <c r="H50" s="2">
        <v>2018</v>
      </c>
      <c r="I50" s="35">
        <v>154.06</v>
      </c>
      <c r="J50" s="35">
        <v>90.93</v>
      </c>
    </row>
    <row r="51" spans="1:10" ht="14.25" customHeight="1">
      <c r="A51" t="str">
        <f t="shared" si="0"/>
        <v>C10</v>
      </c>
      <c r="B51" s="2" t="s">
        <v>472</v>
      </c>
      <c r="C51" s="2" t="s">
        <v>433</v>
      </c>
      <c r="D51" s="2" t="s">
        <v>466</v>
      </c>
      <c r="E51" s="2" t="s">
        <v>450</v>
      </c>
      <c r="F51" s="2" t="s">
        <v>442</v>
      </c>
      <c r="G51" s="2" t="s">
        <v>447</v>
      </c>
      <c r="H51" s="2">
        <v>5567</v>
      </c>
      <c r="I51" s="35">
        <v>205.7</v>
      </c>
      <c r="J51" s="35">
        <v>117.11</v>
      </c>
    </row>
    <row r="52" spans="1:10" ht="14.25" customHeight="1">
      <c r="A52" t="str">
        <f t="shared" si="0"/>
        <v>C5</v>
      </c>
      <c r="B52" s="2" t="s">
        <v>465</v>
      </c>
      <c r="C52" s="2" t="s">
        <v>433</v>
      </c>
      <c r="D52" s="2" t="s">
        <v>492</v>
      </c>
      <c r="E52" s="2" t="s">
        <v>435</v>
      </c>
      <c r="F52" s="2" t="s">
        <v>436</v>
      </c>
      <c r="G52" s="2" t="s">
        <v>443</v>
      </c>
      <c r="H52" s="2">
        <v>1999</v>
      </c>
      <c r="I52" s="35">
        <v>255.28</v>
      </c>
      <c r="J52" s="35">
        <v>159.41999999999999</v>
      </c>
    </row>
    <row r="53" spans="1:10" ht="14.25" customHeight="1">
      <c r="A53" t="str">
        <f t="shared" si="0"/>
        <v>C9</v>
      </c>
      <c r="B53" s="2" t="s">
        <v>484</v>
      </c>
      <c r="C53" s="2" t="s">
        <v>433</v>
      </c>
      <c r="D53" s="2" t="s">
        <v>492</v>
      </c>
      <c r="E53" s="2" t="s">
        <v>435</v>
      </c>
      <c r="F53" s="2" t="s">
        <v>436</v>
      </c>
      <c r="G53" s="2" t="s">
        <v>437</v>
      </c>
      <c r="H53" s="2">
        <v>5884</v>
      </c>
      <c r="I53" s="35">
        <v>255.28</v>
      </c>
      <c r="J53" s="35">
        <v>159.41999999999999</v>
      </c>
    </row>
    <row r="54" spans="1:10" ht="14.25" customHeight="1">
      <c r="A54" t="str">
        <f t="shared" si="0"/>
        <v>C10</v>
      </c>
      <c r="B54" s="2" t="s">
        <v>472</v>
      </c>
      <c r="C54" s="2" t="s">
        <v>439</v>
      </c>
      <c r="D54" s="2" t="s">
        <v>509</v>
      </c>
      <c r="E54" s="2" t="s">
        <v>435</v>
      </c>
      <c r="F54" s="2" t="s">
        <v>436</v>
      </c>
      <c r="G54" s="2" t="s">
        <v>443</v>
      </c>
      <c r="H54" s="2">
        <v>3506</v>
      </c>
      <c r="I54" s="35">
        <v>255.28</v>
      </c>
      <c r="J54" s="35">
        <v>159.41999999999999</v>
      </c>
    </row>
    <row r="55" spans="1:10" ht="14.25" customHeight="1">
      <c r="A55" t="str">
        <f t="shared" si="0"/>
        <v>C5</v>
      </c>
      <c r="B55" s="2" t="s">
        <v>465</v>
      </c>
      <c r="C55" s="2" t="s">
        <v>433</v>
      </c>
      <c r="D55" s="2" t="s">
        <v>510</v>
      </c>
      <c r="E55" s="2" t="s">
        <v>441</v>
      </c>
      <c r="F55" s="2" t="s">
        <v>436</v>
      </c>
      <c r="G55" s="2" t="s">
        <v>437</v>
      </c>
      <c r="H55" s="2">
        <v>3737</v>
      </c>
      <c r="I55" s="35">
        <v>9.33</v>
      </c>
      <c r="J55" s="35">
        <v>6.92</v>
      </c>
    </row>
    <row r="56" spans="1:10" ht="14.25" customHeight="1">
      <c r="A56" t="str">
        <f t="shared" si="0"/>
        <v>C1</v>
      </c>
      <c r="B56" s="2" t="s">
        <v>444</v>
      </c>
      <c r="C56" s="2" t="s">
        <v>433</v>
      </c>
      <c r="D56" s="2" t="s">
        <v>511</v>
      </c>
      <c r="E56" s="2" t="s">
        <v>450</v>
      </c>
      <c r="F56" s="2" t="s">
        <v>442</v>
      </c>
      <c r="G56" s="2" t="s">
        <v>437</v>
      </c>
      <c r="H56" s="2">
        <v>7893</v>
      </c>
      <c r="I56" s="35">
        <v>205.7</v>
      </c>
      <c r="J56" s="35">
        <v>117.11</v>
      </c>
    </row>
    <row r="57" spans="1:10" ht="14.25" customHeight="1">
      <c r="A57" t="str">
        <f t="shared" si="0"/>
        <v>C5</v>
      </c>
      <c r="B57" s="2" t="s">
        <v>465</v>
      </c>
      <c r="C57" s="2" t="s">
        <v>433</v>
      </c>
      <c r="D57" s="2" t="s">
        <v>512</v>
      </c>
      <c r="E57" s="2" t="s">
        <v>475</v>
      </c>
      <c r="F57" s="2" t="s">
        <v>436</v>
      </c>
      <c r="G57" s="2" t="s">
        <v>437</v>
      </c>
      <c r="H57" s="2">
        <v>5899</v>
      </c>
      <c r="I57" s="35">
        <v>81.73</v>
      </c>
      <c r="J57" s="35">
        <v>56.67</v>
      </c>
    </row>
    <row r="58" spans="1:10" ht="14.25" customHeight="1">
      <c r="A58" t="str">
        <f t="shared" si="0"/>
        <v>C5</v>
      </c>
      <c r="B58" s="2" t="s">
        <v>465</v>
      </c>
      <c r="C58" s="2" t="s">
        <v>433</v>
      </c>
      <c r="D58" s="2" t="s">
        <v>513</v>
      </c>
      <c r="E58" s="2" t="s">
        <v>456</v>
      </c>
      <c r="F58" s="2" t="s">
        <v>436</v>
      </c>
      <c r="G58" s="2" t="s">
        <v>447</v>
      </c>
      <c r="H58" s="2">
        <v>7198</v>
      </c>
      <c r="I58" s="35">
        <v>109.28</v>
      </c>
      <c r="J58" s="35">
        <v>35.840000000000003</v>
      </c>
    </row>
    <row r="59" spans="1:10" ht="14.25" customHeight="1">
      <c r="A59" t="str">
        <f t="shared" si="0"/>
        <v>C2</v>
      </c>
      <c r="B59" s="2" t="s">
        <v>448</v>
      </c>
      <c r="C59" s="2" t="s">
        <v>462</v>
      </c>
      <c r="D59" s="2" t="s">
        <v>514</v>
      </c>
      <c r="E59" s="2" t="s">
        <v>464</v>
      </c>
      <c r="F59" s="2" t="s">
        <v>436</v>
      </c>
      <c r="G59" s="2" t="s">
        <v>447</v>
      </c>
      <c r="H59" s="2">
        <v>8719</v>
      </c>
      <c r="I59" s="35">
        <v>154.06</v>
      </c>
      <c r="J59" s="35">
        <v>90.93</v>
      </c>
    </row>
    <row r="60" spans="1:10" ht="14.25" customHeight="1">
      <c r="A60" t="str">
        <f t="shared" si="0"/>
        <v>C9</v>
      </c>
      <c r="B60" s="2" t="s">
        <v>484</v>
      </c>
      <c r="C60" s="2" t="s">
        <v>452</v>
      </c>
      <c r="D60" s="2" t="s">
        <v>495</v>
      </c>
      <c r="E60" s="2" t="s">
        <v>464</v>
      </c>
      <c r="F60" s="2" t="s">
        <v>436</v>
      </c>
      <c r="G60" s="2" t="s">
        <v>443</v>
      </c>
      <c r="H60" s="2">
        <v>1651</v>
      </c>
      <c r="I60" s="35">
        <v>154.06</v>
      </c>
      <c r="J60" s="35">
        <v>90.93</v>
      </c>
    </row>
    <row r="61" spans="1:10" ht="14.25" customHeight="1">
      <c r="A61" t="str">
        <f t="shared" si="0"/>
        <v>C5</v>
      </c>
      <c r="B61" s="2" t="s">
        <v>465</v>
      </c>
      <c r="C61" s="2" t="s">
        <v>462</v>
      </c>
      <c r="D61" s="2" t="s">
        <v>515</v>
      </c>
      <c r="E61" s="2" t="s">
        <v>494</v>
      </c>
      <c r="F61" s="2" t="s">
        <v>442</v>
      </c>
      <c r="G61" s="2" t="s">
        <v>447</v>
      </c>
      <c r="H61" s="2">
        <v>1047</v>
      </c>
      <c r="I61" s="35">
        <v>47.45</v>
      </c>
      <c r="J61" s="35">
        <v>31.79</v>
      </c>
    </row>
    <row r="62" spans="1:10" ht="14.25" customHeight="1">
      <c r="A62" t="str">
        <f t="shared" si="0"/>
        <v>C1</v>
      </c>
      <c r="B62" s="2" t="s">
        <v>444</v>
      </c>
      <c r="C62" s="2" t="s">
        <v>433</v>
      </c>
      <c r="D62" s="2" t="s">
        <v>516</v>
      </c>
      <c r="E62" s="2" t="s">
        <v>446</v>
      </c>
      <c r="F62" s="2" t="s">
        <v>436</v>
      </c>
      <c r="G62" s="2" t="s">
        <v>443</v>
      </c>
      <c r="H62" s="2">
        <v>4923</v>
      </c>
      <c r="I62" s="35">
        <v>437.2</v>
      </c>
      <c r="J62" s="35">
        <v>263.33</v>
      </c>
    </row>
    <row r="63" spans="1:10" ht="14.25" customHeight="1">
      <c r="A63" t="str">
        <f t="shared" si="0"/>
        <v>C9</v>
      </c>
      <c r="B63" s="2" t="s">
        <v>484</v>
      </c>
      <c r="C63" s="2" t="s">
        <v>462</v>
      </c>
      <c r="D63" s="2" t="s">
        <v>517</v>
      </c>
      <c r="E63" s="2" t="s">
        <v>469</v>
      </c>
      <c r="F63" s="2" t="s">
        <v>442</v>
      </c>
      <c r="G63" s="2" t="s">
        <v>437</v>
      </c>
      <c r="H63" s="2">
        <v>664</v>
      </c>
      <c r="I63" s="35">
        <v>421.89</v>
      </c>
      <c r="J63" s="35">
        <v>364.69</v>
      </c>
    </row>
    <row r="64" spans="1:10" ht="14.25" customHeight="1">
      <c r="A64" t="str">
        <f t="shared" si="0"/>
        <v>C6</v>
      </c>
      <c r="B64" s="2" t="s">
        <v>451</v>
      </c>
      <c r="C64" s="2" t="s">
        <v>433</v>
      </c>
      <c r="D64" s="2" t="s">
        <v>518</v>
      </c>
      <c r="E64" s="2" t="s">
        <v>441</v>
      </c>
      <c r="F64" s="2" t="s">
        <v>442</v>
      </c>
      <c r="G64" s="2" t="s">
        <v>443</v>
      </c>
      <c r="H64" s="2">
        <v>4107</v>
      </c>
      <c r="I64" s="35">
        <v>9.33</v>
      </c>
      <c r="J64" s="35">
        <v>6.92</v>
      </c>
    </row>
    <row r="65" spans="1:10" ht="14.25" customHeight="1">
      <c r="A65" t="str">
        <f t="shared" si="0"/>
        <v>C4</v>
      </c>
      <c r="B65" s="2" t="s">
        <v>432</v>
      </c>
      <c r="C65" s="2" t="s">
        <v>467</v>
      </c>
      <c r="D65" s="2" t="s">
        <v>519</v>
      </c>
      <c r="E65" s="2" t="s">
        <v>469</v>
      </c>
      <c r="F65" s="2" t="s">
        <v>442</v>
      </c>
      <c r="G65" s="2" t="s">
        <v>460</v>
      </c>
      <c r="H65" s="2">
        <v>4773</v>
      </c>
      <c r="I65" s="35">
        <v>421.89</v>
      </c>
      <c r="J65" s="35">
        <v>364.69</v>
      </c>
    </row>
    <row r="66" spans="1:10" ht="14.25" customHeight="1">
      <c r="A66" t="str">
        <f t="shared" si="0"/>
        <v>C9</v>
      </c>
      <c r="B66" s="2" t="s">
        <v>484</v>
      </c>
      <c r="C66" s="2" t="s">
        <v>433</v>
      </c>
      <c r="D66" s="2" t="s">
        <v>520</v>
      </c>
      <c r="E66" s="2" t="s">
        <v>454</v>
      </c>
      <c r="F66" s="2" t="s">
        <v>436</v>
      </c>
      <c r="G66" s="2" t="s">
        <v>443</v>
      </c>
      <c r="H66" s="2">
        <v>4796</v>
      </c>
      <c r="I66" s="35">
        <v>152.58000000000001</v>
      </c>
      <c r="J66" s="35">
        <v>97.44</v>
      </c>
    </row>
    <row r="67" spans="1:10" ht="14.25" customHeight="1">
      <c r="A67" t="str">
        <f t="shared" ref="A67:A130" si="1">+INDEX($M$2:$N$11,MATCH(B67,$N$2:$N$11,0),MATCH($A$1,$M$1:$N$1,0))</f>
        <v>C6</v>
      </c>
      <c r="B67" s="2" t="s">
        <v>451</v>
      </c>
      <c r="C67" s="2" t="s">
        <v>433</v>
      </c>
      <c r="D67" s="2" t="s">
        <v>466</v>
      </c>
      <c r="E67" s="2" t="s">
        <v>446</v>
      </c>
      <c r="F67" s="2" t="s">
        <v>442</v>
      </c>
      <c r="G67" s="2" t="s">
        <v>447</v>
      </c>
      <c r="H67" s="2">
        <v>8319</v>
      </c>
      <c r="I67" s="35">
        <v>437.2</v>
      </c>
      <c r="J67" s="35">
        <v>263.33</v>
      </c>
    </row>
    <row r="68" spans="1:10" ht="14.25" customHeight="1">
      <c r="A68" t="str">
        <f t="shared" si="1"/>
        <v>C10</v>
      </c>
      <c r="B68" s="2" t="s">
        <v>472</v>
      </c>
      <c r="C68" s="2" t="s">
        <v>439</v>
      </c>
      <c r="D68" s="2" t="s">
        <v>521</v>
      </c>
      <c r="E68" s="2" t="s">
        <v>475</v>
      </c>
      <c r="F68" s="2" t="s">
        <v>436</v>
      </c>
      <c r="G68" s="2" t="s">
        <v>460</v>
      </c>
      <c r="H68" s="2">
        <v>2637</v>
      </c>
      <c r="I68" s="35">
        <v>81.73</v>
      </c>
      <c r="J68" s="35">
        <v>56.67</v>
      </c>
    </row>
    <row r="69" spans="1:10" ht="14.25" customHeight="1">
      <c r="A69" t="str">
        <f t="shared" si="1"/>
        <v>C4</v>
      </c>
      <c r="B69" s="2" t="s">
        <v>432</v>
      </c>
      <c r="C69" s="2" t="s">
        <v>433</v>
      </c>
      <c r="D69" s="2" t="s">
        <v>522</v>
      </c>
      <c r="E69" s="2" t="s">
        <v>480</v>
      </c>
      <c r="F69" s="2" t="s">
        <v>436</v>
      </c>
      <c r="G69" s="2" t="s">
        <v>447</v>
      </c>
      <c r="H69" s="2">
        <v>3794</v>
      </c>
      <c r="I69" s="35">
        <v>651.21</v>
      </c>
      <c r="J69" s="35">
        <v>524.96</v>
      </c>
    </row>
    <row r="70" spans="1:10" ht="14.25" customHeight="1">
      <c r="A70" t="str">
        <f t="shared" si="1"/>
        <v>C6</v>
      </c>
      <c r="B70" s="2" t="s">
        <v>451</v>
      </c>
      <c r="C70" s="2" t="s">
        <v>433</v>
      </c>
      <c r="D70" s="2" t="s">
        <v>523</v>
      </c>
      <c r="E70" s="2" t="s">
        <v>454</v>
      </c>
      <c r="F70" s="2" t="s">
        <v>436</v>
      </c>
      <c r="G70" s="2" t="s">
        <v>447</v>
      </c>
      <c r="H70" s="2">
        <v>3435</v>
      </c>
      <c r="I70" s="35">
        <v>152.58000000000001</v>
      </c>
      <c r="J70" s="35">
        <v>97.44</v>
      </c>
    </row>
    <row r="71" spans="1:10" ht="14.25" customHeight="1">
      <c r="A71" t="str">
        <f t="shared" si="1"/>
        <v>C9</v>
      </c>
      <c r="B71" s="2" t="s">
        <v>484</v>
      </c>
      <c r="C71" s="2" t="s">
        <v>462</v>
      </c>
      <c r="D71" s="2" t="s">
        <v>478</v>
      </c>
      <c r="E71" s="2" t="s">
        <v>446</v>
      </c>
      <c r="F71" s="2" t="s">
        <v>436</v>
      </c>
      <c r="G71" s="2" t="s">
        <v>443</v>
      </c>
      <c r="H71" s="2">
        <v>9428</v>
      </c>
      <c r="I71" s="35">
        <v>437.2</v>
      </c>
      <c r="J71" s="35">
        <v>263.33</v>
      </c>
    </row>
    <row r="72" spans="1:10" ht="14.25" customHeight="1">
      <c r="A72" t="str">
        <f t="shared" si="1"/>
        <v>C1</v>
      </c>
      <c r="B72" s="2" t="s">
        <v>444</v>
      </c>
      <c r="C72" s="2" t="s">
        <v>433</v>
      </c>
      <c r="D72" s="2" t="s">
        <v>524</v>
      </c>
      <c r="E72" s="2" t="s">
        <v>475</v>
      </c>
      <c r="F72" s="2" t="s">
        <v>436</v>
      </c>
      <c r="G72" s="2" t="s">
        <v>447</v>
      </c>
      <c r="H72" s="2">
        <v>5771</v>
      </c>
      <c r="I72" s="35">
        <v>81.73</v>
      </c>
      <c r="J72" s="35">
        <v>56.67</v>
      </c>
    </row>
    <row r="73" spans="1:10" ht="14.25" customHeight="1">
      <c r="A73" t="str">
        <f t="shared" si="1"/>
        <v>C1</v>
      </c>
      <c r="B73" s="2" t="s">
        <v>444</v>
      </c>
      <c r="C73" s="2" t="s">
        <v>433</v>
      </c>
      <c r="D73" s="2" t="s">
        <v>525</v>
      </c>
      <c r="E73" s="2" t="s">
        <v>435</v>
      </c>
      <c r="F73" s="2" t="s">
        <v>436</v>
      </c>
      <c r="G73" s="2" t="s">
        <v>443</v>
      </c>
      <c r="H73" s="2">
        <v>8743</v>
      </c>
      <c r="I73" s="35">
        <v>255.28</v>
      </c>
      <c r="J73" s="35">
        <v>159.41999999999999</v>
      </c>
    </row>
    <row r="74" spans="1:10" ht="14.25" customHeight="1">
      <c r="A74" t="str">
        <f t="shared" si="1"/>
        <v>C3</v>
      </c>
      <c r="B74" s="2" t="s">
        <v>438</v>
      </c>
      <c r="C74" s="2" t="s">
        <v>433</v>
      </c>
      <c r="D74" s="2" t="s">
        <v>487</v>
      </c>
      <c r="E74" s="2" t="s">
        <v>464</v>
      </c>
      <c r="F74" s="2" t="s">
        <v>436</v>
      </c>
      <c r="G74" s="2" t="s">
        <v>443</v>
      </c>
      <c r="H74" s="2">
        <v>8998</v>
      </c>
      <c r="I74" s="35">
        <v>154.06</v>
      </c>
      <c r="J74" s="35">
        <v>90.93</v>
      </c>
    </row>
    <row r="75" spans="1:10" ht="14.25" customHeight="1">
      <c r="A75" t="str">
        <f t="shared" si="1"/>
        <v>C1</v>
      </c>
      <c r="B75" s="2" t="s">
        <v>444</v>
      </c>
      <c r="C75" s="2" t="s">
        <v>433</v>
      </c>
      <c r="D75" s="2" t="s">
        <v>526</v>
      </c>
      <c r="E75" s="2" t="s">
        <v>477</v>
      </c>
      <c r="F75" s="2" t="s">
        <v>436</v>
      </c>
      <c r="G75" s="2" t="s">
        <v>447</v>
      </c>
      <c r="H75" s="2">
        <v>8628</v>
      </c>
      <c r="I75" s="35">
        <v>668.27</v>
      </c>
      <c r="J75" s="35">
        <v>502.54</v>
      </c>
    </row>
    <row r="76" spans="1:10" ht="14.25" customHeight="1">
      <c r="A76" t="str">
        <f t="shared" si="1"/>
        <v>C7</v>
      </c>
      <c r="B76" s="2" t="s">
        <v>458</v>
      </c>
      <c r="C76" s="2" t="s">
        <v>439</v>
      </c>
      <c r="D76" s="2" t="s">
        <v>527</v>
      </c>
      <c r="E76" s="2" t="s">
        <v>494</v>
      </c>
      <c r="F76" s="2" t="s">
        <v>436</v>
      </c>
      <c r="G76" s="2" t="s">
        <v>447</v>
      </c>
      <c r="H76" s="2">
        <v>2024</v>
      </c>
      <c r="I76" s="35">
        <v>47.45</v>
      </c>
      <c r="J76" s="35">
        <v>31.79</v>
      </c>
    </row>
    <row r="77" spans="1:10" ht="14.25" customHeight="1">
      <c r="A77" t="str">
        <f t="shared" si="1"/>
        <v>C5</v>
      </c>
      <c r="B77" s="2" t="s">
        <v>465</v>
      </c>
      <c r="C77" s="2" t="s">
        <v>433</v>
      </c>
      <c r="D77" s="2" t="s">
        <v>488</v>
      </c>
      <c r="E77" s="2" t="s">
        <v>456</v>
      </c>
      <c r="F77" s="2" t="s">
        <v>442</v>
      </c>
      <c r="G77" s="2" t="s">
        <v>437</v>
      </c>
      <c r="H77" s="2">
        <v>3619</v>
      </c>
      <c r="I77" s="35">
        <v>109.28</v>
      </c>
      <c r="J77" s="35">
        <v>35.840000000000003</v>
      </c>
    </row>
    <row r="78" spans="1:10" ht="14.25" customHeight="1">
      <c r="A78" t="str">
        <f t="shared" si="1"/>
        <v>C1</v>
      </c>
      <c r="B78" s="2" t="s">
        <v>444</v>
      </c>
      <c r="C78" s="2" t="s">
        <v>433</v>
      </c>
      <c r="D78" s="2" t="s">
        <v>528</v>
      </c>
      <c r="E78" s="2" t="s">
        <v>450</v>
      </c>
      <c r="F78" s="2" t="s">
        <v>442</v>
      </c>
      <c r="G78" s="2" t="s">
        <v>447</v>
      </c>
      <c r="H78" s="2">
        <v>7293</v>
      </c>
      <c r="I78" s="35">
        <v>205.7</v>
      </c>
      <c r="J78" s="35">
        <v>117.11</v>
      </c>
    </row>
    <row r="79" spans="1:10" ht="14.25" customHeight="1">
      <c r="A79" t="str">
        <f t="shared" si="1"/>
        <v>C5</v>
      </c>
      <c r="B79" s="2" t="s">
        <v>465</v>
      </c>
      <c r="C79" s="2" t="s">
        <v>433</v>
      </c>
      <c r="D79" s="2" t="s">
        <v>529</v>
      </c>
      <c r="E79" s="2" t="s">
        <v>446</v>
      </c>
      <c r="F79" s="2" t="s">
        <v>436</v>
      </c>
      <c r="G79" s="2" t="s">
        <v>447</v>
      </c>
      <c r="H79" s="2">
        <v>9628</v>
      </c>
      <c r="I79" s="35">
        <v>437.2</v>
      </c>
      <c r="J79" s="35">
        <v>263.33</v>
      </c>
    </row>
    <row r="80" spans="1:10" ht="14.25" customHeight="1">
      <c r="A80" t="str">
        <f t="shared" si="1"/>
        <v>C4</v>
      </c>
      <c r="B80" s="2" t="s">
        <v>432</v>
      </c>
      <c r="C80" s="2" t="s">
        <v>439</v>
      </c>
      <c r="D80" s="2" t="s">
        <v>530</v>
      </c>
      <c r="E80" s="2" t="s">
        <v>475</v>
      </c>
      <c r="F80" s="2" t="s">
        <v>436</v>
      </c>
      <c r="G80" s="2" t="s">
        <v>437</v>
      </c>
      <c r="H80" s="2">
        <v>4144</v>
      </c>
      <c r="I80" s="35">
        <v>81.73</v>
      </c>
      <c r="J80" s="35">
        <v>56.67</v>
      </c>
    </row>
    <row r="81" spans="1:10" ht="14.25" customHeight="1">
      <c r="A81" t="str">
        <f t="shared" si="1"/>
        <v>C3</v>
      </c>
      <c r="B81" s="2" t="s">
        <v>438</v>
      </c>
      <c r="C81" s="2" t="s">
        <v>462</v>
      </c>
      <c r="D81" s="2" t="s">
        <v>531</v>
      </c>
      <c r="E81" s="2" t="s">
        <v>454</v>
      </c>
      <c r="F81" s="2" t="s">
        <v>442</v>
      </c>
      <c r="G81" s="2" t="s">
        <v>460</v>
      </c>
      <c r="H81" s="2">
        <v>4718</v>
      </c>
      <c r="I81" s="35">
        <v>152.58000000000001</v>
      </c>
      <c r="J81" s="35">
        <v>97.44</v>
      </c>
    </row>
    <row r="82" spans="1:10" ht="14.25" customHeight="1">
      <c r="A82" t="str">
        <f t="shared" si="1"/>
        <v>C5</v>
      </c>
      <c r="B82" s="2" t="s">
        <v>465</v>
      </c>
      <c r="C82" s="2" t="s">
        <v>467</v>
      </c>
      <c r="D82" s="2" t="s">
        <v>532</v>
      </c>
      <c r="E82" s="2" t="s">
        <v>441</v>
      </c>
      <c r="F82" s="2" t="s">
        <v>442</v>
      </c>
      <c r="G82" s="2" t="s">
        <v>437</v>
      </c>
      <c r="H82" s="2">
        <v>3869</v>
      </c>
      <c r="I82" s="35">
        <v>9.33</v>
      </c>
      <c r="J82" s="35">
        <v>6.92</v>
      </c>
    </row>
    <row r="83" spans="1:10" ht="14.25" customHeight="1">
      <c r="A83" t="str">
        <f t="shared" si="1"/>
        <v>C3</v>
      </c>
      <c r="B83" s="2" t="s">
        <v>438</v>
      </c>
      <c r="C83" s="2" t="s">
        <v>433</v>
      </c>
      <c r="D83" s="2" t="s">
        <v>533</v>
      </c>
      <c r="E83" s="2" t="s">
        <v>469</v>
      </c>
      <c r="F83" s="2" t="s">
        <v>442</v>
      </c>
      <c r="G83" s="2" t="s">
        <v>443</v>
      </c>
      <c r="H83" s="2">
        <v>3467</v>
      </c>
      <c r="I83" s="35">
        <v>421.89</v>
      </c>
      <c r="J83" s="35">
        <v>364.69</v>
      </c>
    </row>
    <row r="84" spans="1:10" ht="14.25" customHeight="1">
      <c r="A84" t="str">
        <f t="shared" si="1"/>
        <v>C9</v>
      </c>
      <c r="B84" s="2" t="s">
        <v>484</v>
      </c>
      <c r="C84" s="2" t="s">
        <v>433</v>
      </c>
      <c r="D84" s="2" t="s">
        <v>523</v>
      </c>
      <c r="E84" s="2" t="s">
        <v>441</v>
      </c>
      <c r="F84" s="2" t="s">
        <v>436</v>
      </c>
      <c r="G84" s="2" t="s">
        <v>443</v>
      </c>
      <c r="H84" s="2">
        <v>7502</v>
      </c>
      <c r="I84" s="35">
        <v>9.33</v>
      </c>
      <c r="J84" s="35">
        <v>6.92</v>
      </c>
    </row>
    <row r="85" spans="1:10" ht="14.25" customHeight="1">
      <c r="A85" t="str">
        <f t="shared" si="1"/>
        <v>C10</v>
      </c>
      <c r="B85" s="2" t="s">
        <v>472</v>
      </c>
      <c r="C85" s="2" t="s">
        <v>462</v>
      </c>
      <c r="D85" s="2" t="s">
        <v>534</v>
      </c>
      <c r="E85" s="2" t="s">
        <v>441</v>
      </c>
      <c r="F85" s="2" t="s">
        <v>442</v>
      </c>
      <c r="G85" s="2" t="s">
        <v>460</v>
      </c>
      <c r="H85" s="2">
        <v>1308</v>
      </c>
      <c r="I85" s="35">
        <v>9.33</v>
      </c>
      <c r="J85" s="35">
        <v>6.92</v>
      </c>
    </row>
    <row r="86" spans="1:10" ht="14.25" customHeight="1">
      <c r="A86" t="str">
        <f t="shared" si="1"/>
        <v>C4</v>
      </c>
      <c r="B86" s="2" t="s">
        <v>432</v>
      </c>
      <c r="C86" s="2" t="s">
        <v>433</v>
      </c>
      <c r="D86" s="2" t="s">
        <v>535</v>
      </c>
      <c r="E86" s="2" t="s">
        <v>456</v>
      </c>
      <c r="F86" s="2" t="s">
        <v>442</v>
      </c>
      <c r="G86" s="2" t="s">
        <v>447</v>
      </c>
      <c r="H86" s="2">
        <v>3024</v>
      </c>
      <c r="I86" s="35">
        <v>109.28</v>
      </c>
      <c r="J86" s="35">
        <v>35.840000000000003</v>
      </c>
    </row>
    <row r="87" spans="1:10" ht="14.25" customHeight="1">
      <c r="A87" t="str">
        <f t="shared" si="1"/>
        <v>C6</v>
      </c>
      <c r="B87" s="2" t="s">
        <v>451</v>
      </c>
      <c r="C87" s="2" t="s">
        <v>462</v>
      </c>
      <c r="D87" s="2" t="s">
        <v>536</v>
      </c>
      <c r="E87" s="2" t="s">
        <v>464</v>
      </c>
      <c r="F87" s="2" t="s">
        <v>436</v>
      </c>
      <c r="G87" s="2" t="s">
        <v>447</v>
      </c>
      <c r="H87" s="2">
        <v>5906</v>
      </c>
      <c r="I87" s="35">
        <v>154.06</v>
      </c>
      <c r="J87" s="35">
        <v>90.93</v>
      </c>
    </row>
    <row r="88" spans="1:10" ht="14.25" customHeight="1">
      <c r="A88" t="str">
        <f t="shared" si="1"/>
        <v>C10</v>
      </c>
      <c r="B88" s="2" t="s">
        <v>472</v>
      </c>
      <c r="C88" s="2" t="s">
        <v>433</v>
      </c>
      <c r="D88" s="2" t="s">
        <v>493</v>
      </c>
      <c r="E88" s="2" t="s">
        <v>494</v>
      </c>
      <c r="F88" s="2" t="s">
        <v>436</v>
      </c>
      <c r="G88" s="2" t="s">
        <v>443</v>
      </c>
      <c r="H88" s="2">
        <v>3411</v>
      </c>
      <c r="I88" s="35">
        <v>47.45</v>
      </c>
      <c r="J88" s="35">
        <v>31.79</v>
      </c>
    </row>
    <row r="89" spans="1:10" ht="14.25" customHeight="1">
      <c r="A89" t="str">
        <f t="shared" si="1"/>
        <v>C6</v>
      </c>
      <c r="B89" s="2" t="s">
        <v>451</v>
      </c>
      <c r="C89" s="2" t="s">
        <v>433</v>
      </c>
      <c r="D89" s="2" t="s">
        <v>537</v>
      </c>
      <c r="E89" s="2" t="s">
        <v>464</v>
      </c>
      <c r="F89" s="2" t="s">
        <v>436</v>
      </c>
      <c r="G89" s="2" t="s">
        <v>447</v>
      </c>
      <c r="H89" s="2">
        <v>6039</v>
      </c>
      <c r="I89" s="35">
        <v>154.06</v>
      </c>
      <c r="J89" s="35">
        <v>90.93</v>
      </c>
    </row>
    <row r="90" spans="1:10" ht="14.25" customHeight="1">
      <c r="A90" t="str">
        <f t="shared" si="1"/>
        <v>C9</v>
      </c>
      <c r="B90" s="2" t="s">
        <v>484</v>
      </c>
      <c r="C90" s="2" t="s">
        <v>467</v>
      </c>
      <c r="D90" s="2" t="s">
        <v>538</v>
      </c>
      <c r="E90" s="2" t="s">
        <v>454</v>
      </c>
      <c r="F90" s="2" t="s">
        <v>442</v>
      </c>
      <c r="G90" s="2" t="s">
        <v>447</v>
      </c>
      <c r="H90" s="2">
        <v>2486</v>
      </c>
      <c r="I90" s="35">
        <v>152.58000000000001</v>
      </c>
      <c r="J90" s="35">
        <v>97.44</v>
      </c>
    </row>
    <row r="91" spans="1:10" ht="14.25" customHeight="1">
      <c r="A91" t="str">
        <f t="shared" si="1"/>
        <v>C5</v>
      </c>
      <c r="B91" s="2" t="s">
        <v>465</v>
      </c>
      <c r="C91" s="2" t="s">
        <v>452</v>
      </c>
      <c r="D91" s="2" t="s">
        <v>504</v>
      </c>
      <c r="E91" s="2" t="s">
        <v>446</v>
      </c>
      <c r="F91" s="2" t="s">
        <v>442</v>
      </c>
      <c r="G91" s="2" t="s">
        <v>460</v>
      </c>
      <c r="H91" s="2">
        <v>1451</v>
      </c>
      <c r="I91" s="35">
        <v>437.2</v>
      </c>
      <c r="J91" s="35">
        <v>263.33</v>
      </c>
    </row>
    <row r="92" spans="1:10" ht="14.25" customHeight="1">
      <c r="A92" t="str">
        <f t="shared" si="1"/>
        <v>C7</v>
      </c>
      <c r="B92" s="2" t="s">
        <v>458</v>
      </c>
      <c r="C92" s="2" t="s">
        <v>467</v>
      </c>
      <c r="D92" s="2" t="s">
        <v>476</v>
      </c>
      <c r="E92" s="2" t="s">
        <v>480</v>
      </c>
      <c r="F92" s="2" t="s">
        <v>442</v>
      </c>
      <c r="G92" s="2" t="s">
        <v>437</v>
      </c>
      <c r="H92" s="2">
        <v>6610</v>
      </c>
      <c r="I92" s="35">
        <v>651.21</v>
      </c>
      <c r="J92" s="35">
        <v>524.96</v>
      </c>
    </row>
    <row r="93" spans="1:10" ht="14.25" customHeight="1">
      <c r="A93" t="str">
        <f t="shared" si="1"/>
        <v>C9</v>
      </c>
      <c r="B93" s="2" t="s">
        <v>484</v>
      </c>
      <c r="C93" s="2" t="s">
        <v>439</v>
      </c>
      <c r="D93" s="2" t="s">
        <v>521</v>
      </c>
      <c r="E93" s="2" t="s">
        <v>435</v>
      </c>
      <c r="F93" s="2" t="s">
        <v>436</v>
      </c>
      <c r="G93" s="2" t="s">
        <v>460</v>
      </c>
      <c r="H93" s="2">
        <v>9768</v>
      </c>
      <c r="I93" s="35">
        <v>255.28</v>
      </c>
      <c r="J93" s="35">
        <v>159.41999999999999</v>
      </c>
    </row>
    <row r="94" spans="1:10" ht="14.25" customHeight="1">
      <c r="A94" t="str">
        <f t="shared" si="1"/>
        <v>C1</v>
      </c>
      <c r="B94" s="2" t="s">
        <v>444</v>
      </c>
      <c r="C94" s="2" t="s">
        <v>433</v>
      </c>
      <c r="D94" s="2" t="s">
        <v>513</v>
      </c>
      <c r="E94" s="2" t="s">
        <v>454</v>
      </c>
      <c r="F94" s="2" t="s">
        <v>442</v>
      </c>
      <c r="G94" s="2" t="s">
        <v>460</v>
      </c>
      <c r="H94" s="2">
        <v>4777</v>
      </c>
      <c r="I94" s="35">
        <v>152.58000000000001</v>
      </c>
      <c r="J94" s="35">
        <v>97.44</v>
      </c>
    </row>
    <row r="95" spans="1:10" ht="14.25" customHeight="1">
      <c r="A95" t="str">
        <f t="shared" si="1"/>
        <v>C4</v>
      </c>
      <c r="B95" s="2" t="s">
        <v>432</v>
      </c>
      <c r="C95" s="2" t="s">
        <v>452</v>
      </c>
      <c r="D95" s="2" t="s">
        <v>539</v>
      </c>
      <c r="E95" s="2" t="s">
        <v>450</v>
      </c>
      <c r="F95" s="2" t="s">
        <v>436</v>
      </c>
      <c r="G95" s="2" t="s">
        <v>460</v>
      </c>
      <c r="H95" s="2">
        <v>2149</v>
      </c>
      <c r="I95" s="35">
        <v>205.7</v>
      </c>
      <c r="J95" s="35">
        <v>117.11</v>
      </c>
    </row>
    <row r="96" spans="1:10" ht="14.25" customHeight="1">
      <c r="A96" t="str">
        <f t="shared" si="1"/>
        <v>C2</v>
      </c>
      <c r="B96" s="2" t="s">
        <v>448</v>
      </c>
      <c r="C96" s="2" t="s">
        <v>462</v>
      </c>
      <c r="D96" s="2" t="s">
        <v>540</v>
      </c>
      <c r="E96" s="2" t="s">
        <v>456</v>
      </c>
      <c r="F96" s="2" t="s">
        <v>436</v>
      </c>
      <c r="G96" s="2" t="s">
        <v>443</v>
      </c>
      <c r="H96" s="2">
        <v>4677</v>
      </c>
      <c r="I96" s="35">
        <v>109.28</v>
      </c>
      <c r="J96" s="35">
        <v>35.840000000000003</v>
      </c>
    </row>
    <row r="97" spans="1:10" ht="14.25" customHeight="1">
      <c r="A97" t="str">
        <f t="shared" si="1"/>
        <v>C4</v>
      </c>
      <c r="B97" s="2" t="s">
        <v>432</v>
      </c>
      <c r="C97" s="2" t="s">
        <v>462</v>
      </c>
      <c r="D97" s="2" t="s">
        <v>541</v>
      </c>
      <c r="E97" s="2" t="s">
        <v>475</v>
      </c>
      <c r="F97" s="2" t="s">
        <v>442</v>
      </c>
      <c r="G97" s="2" t="s">
        <v>447</v>
      </c>
      <c r="H97" s="2">
        <v>7473</v>
      </c>
      <c r="I97" s="35">
        <v>81.73</v>
      </c>
      <c r="J97" s="35">
        <v>56.67</v>
      </c>
    </row>
    <row r="98" spans="1:10" ht="14.25" customHeight="1">
      <c r="A98" t="str">
        <f t="shared" si="1"/>
        <v>C10</v>
      </c>
      <c r="B98" s="2" t="s">
        <v>472</v>
      </c>
      <c r="C98" s="2" t="s">
        <v>462</v>
      </c>
      <c r="D98" s="2" t="s">
        <v>541</v>
      </c>
      <c r="E98" s="2" t="s">
        <v>450</v>
      </c>
      <c r="F98" s="2" t="s">
        <v>436</v>
      </c>
      <c r="G98" s="2" t="s">
        <v>443</v>
      </c>
      <c r="H98" s="2">
        <v>7485</v>
      </c>
      <c r="I98" s="35">
        <v>205.7</v>
      </c>
      <c r="J98" s="35">
        <v>117.11</v>
      </c>
    </row>
    <row r="99" spans="1:10" ht="14.25" customHeight="1">
      <c r="A99" t="str">
        <f t="shared" si="1"/>
        <v>C5</v>
      </c>
      <c r="B99" s="2" t="s">
        <v>465</v>
      </c>
      <c r="C99" s="2" t="s">
        <v>433</v>
      </c>
      <c r="D99" s="2" t="s">
        <v>455</v>
      </c>
      <c r="E99" s="2" t="s">
        <v>435</v>
      </c>
      <c r="F99" s="2" t="s">
        <v>436</v>
      </c>
      <c r="G99" s="2" t="s">
        <v>460</v>
      </c>
      <c r="H99" s="2">
        <v>7418</v>
      </c>
      <c r="I99" s="35">
        <v>255.28</v>
      </c>
      <c r="J99" s="35">
        <v>159.41999999999999</v>
      </c>
    </row>
    <row r="100" spans="1:10" ht="14.25" customHeight="1">
      <c r="A100" t="str">
        <f t="shared" si="1"/>
        <v>C4</v>
      </c>
      <c r="B100" s="2" t="s">
        <v>432</v>
      </c>
      <c r="C100" s="2" t="s">
        <v>462</v>
      </c>
      <c r="D100" s="2" t="s">
        <v>542</v>
      </c>
      <c r="E100" s="2" t="s">
        <v>480</v>
      </c>
      <c r="F100" s="2" t="s">
        <v>442</v>
      </c>
      <c r="G100" s="2" t="s">
        <v>443</v>
      </c>
      <c r="H100" s="2">
        <v>7733</v>
      </c>
      <c r="I100" s="35">
        <v>651.21</v>
      </c>
      <c r="J100" s="35">
        <v>524.96</v>
      </c>
    </row>
    <row r="101" spans="1:10" ht="14.25" customHeight="1">
      <c r="A101" t="str">
        <f t="shared" si="1"/>
        <v>C7</v>
      </c>
      <c r="B101" s="2" t="s">
        <v>458</v>
      </c>
      <c r="C101" s="2" t="s">
        <v>439</v>
      </c>
      <c r="D101" s="2" t="s">
        <v>543</v>
      </c>
      <c r="E101" s="2" t="s">
        <v>441</v>
      </c>
      <c r="F101" s="2" t="s">
        <v>436</v>
      </c>
      <c r="G101" s="2" t="s">
        <v>447</v>
      </c>
      <c r="H101" s="2">
        <v>6447</v>
      </c>
      <c r="I101" s="35">
        <v>9.33</v>
      </c>
      <c r="J101" s="35">
        <v>6.92</v>
      </c>
    </row>
    <row r="102" spans="1:10" ht="14.25" customHeight="1">
      <c r="A102" t="str">
        <f t="shared" si="1"/>
        <v>C9</v>
      </c>
      <c r="B102" s="2" t="s">
        <v>484</v>
      </c>
      <c r="C102" s="2" t="s">
        <v>452</v>
      </c>
      <c r="D102" s="2" t="s">
        <v>544</v>
      </c>
      <c r="E102" s="2" t="s">
        <v>477</v>
      </c>
      <c r="F102" s="2" t="s">
        <v>442</v>
      </c>
      <c r="G102" s="2" t="s">
        <v>447</v>
      </c>
      <c r="H102" s="2">
        <v>9535</v>
      </c>
      <c r="I102" s="35">
        <v>668.27</v>
      </c>
      <c r="J102" s="35">
        <v>502.54</v>
      </c>
    </row>
    <row r="103" spans="1:10" ht="14.25" customHeight="1">
      <c r="A103" t="str">
        <f t="shared" si="1"/>
        <v>C6</v>
      </c>
      <c r="B103" s="2" t="s">
        <v>451</v>
      </c>
      <c r="C103" s="2" t="s">
        <v>462</v>
      </c>
      <c r="D103" s="2" t="s">
        <v>545</v>
      </c>
      <c r="E103" s="2" t="s">
        <v>475</v>
      </c>
      <c r="F103" s="2" t="s">
        <v>436</v>
      </c>
      <c r="G103" s="2" t="s">
        <v>460</v>
      </c>
      <c r="H103" s="2">
        <v>9045</v>
      </c>
      <c r="I103" s="35">
        <v>81.73</v>
      </c>
      <c r="J103" s="35">
        <v>56.67</v>
      </c>
    </row>
    <row r="104" spans="1:10" ht="14.25" customHeight="1">
      <c r="A104" t="str">
        <f t="shared" si="1"/>
        <v>C5</v>
      </c>
      <c r="B104" s="2" t="s">
        <v>465</v>
      </c>
      <c r="C104" s="2" t="s">
        <v>462</v>
      </c>
      <c r="D104" s="2" t="s">
        <v>546</v>
      </c>
      <c r="E104" s="2" t="s">
        <v>480</v>
      </c>
      <c r="F104" s="2" t="s">
        <v>442</v>
      </c>
      <c r="G104" s="2" t="s">
        <v>447</v>
      </c>
      <c r="H104" s="2">
        <v>8974</v>
      </c>
      <c r="I104" s="35">
        <v>651.21</v>
      </c>
      <c r="J104" s="35">
        <v>524.96</v>
      </c>
    </row>
    <row r="105" spans="1:10" ht="14.25" customHeight="1">
      <c r="A105" t="str">
        <f t="shared" si="1"/>
        <v>C8</v>
      </c>
      <c r="B105" s="2" t="s">
        <v>482</v>
      </c>
      <c r="C105" s="2" t="s">
        <v>433</v>
      </c>
      <c r="D105" s="2" t="s">
        <v>491</v>
      </c>
      <c r="E105" s="2" t="s">
        <v>441</v>
      </c>
      <c r="F105" s="2" t="s">
        <v>436</v>
      </c>
      <c r="G105" s="2" t="s">
        <v>460</v>
      </c>
      <c r="H105" s="2">
        <v>7240</v>
      </c>
      <c r="I105" s="35">
        <v>9.33</v>
      </c>
      <c r="J105" s="35">
        <v>6.92</v>
      </c>
    </row>
    <row r="106" spans="1:10" ht="14.25" customHeight="1">
      <c r="A106" t="str">
        <f t="shared" si="1"/>
        <v>C10</v>
      </c>
      <c r="B106" s="2" t="s">
        <v>472</v>
      </c>
      <c r="C106" s="2" t="s">
        <v>462</v>
      </c>
      <c r="D106" s="2" t="s">
        <v>547</v>
      </c>
      <c r="E106" s="2" t="s">
        <v>477</v>
      </c>
      <c r="F106" s="2" t="s">
        <v>436</v>
      </c>
      <c r="G106" s="2" t="s">
        <v>437</v>
      </c>
      <c r="H106" s="2">
        <v>6551</v>
      </c>
      <c r="I106" s="35">
        <v>668.27</v>
      </c>
      <c r="J106" s="35">
        <v>502.54</v>
      </c>
    </row>
    <row r="107" spans="1:10" ht="14.25" customHeight="1">
      <c r="A107" t="str">
        <f t="shared" si="1"/>
        <v>C7</v>
      </c>
      <c r="B107" s="2" t="s">
        <v>458</v>
      </c>
      <c r="C107" s="2" t="s">
        <v>439</v>
      </c>
      <c r="D107" s="2" t="s">
        <v>548</v>
      </c>
      <c r="E107" s="2" t="s">
        <v>441</v>
      </c>
      <c r="F107" s="2" t="s">
        <v>442</v>
      </c>
      <c r="G107" s="2" t="s">
        <v>437</v>
      </c>
      <c r="H107" s="2">
        <v>7318</v>
      </c>
      <c r="I107" s="35">
        <v>9.33</v>
      </c>
      <c r="J107" s="35">
        <v>6.92</v>
      </c>
    </row>
    <row r="108" spans="1:10" ht="14.25" customHeight="1">
      <c r="A108" t="str">
        <f t="shared" si="1"/>
        <v>C2</v>
      </c>
      <c r="B108" s="2" t="s">
        <v>448</v>
      </c>
      <c r="C108" s="2" t="s">
        <v>462</v>
      </c>
      <c r="D108" s="2" t="s">
        <v>536</v>
      </c>
      <c r="E108" s="2" t="s">
        <v>435</v>
      </c>
      <c r="F108" s="2" t="s">
        <v>442</v>
      </c>
      <c r="G108" s="2" t="s">
        <v>447</v>
      </c>
      <c r="H108" s="2">
        <v>3918</v>
      </c>
      <c r="I108" s="35">
        <v>255.28</v>
      </c>
      <c r="J108" s="35">
        <v>159.41999999999999</v>
      </c>
    </row>
    <row r="109" spans="1:10" ht="14.25" customHeight="1">
      <c r="A109" t="str">
        <f t="shared" si="1"/>
        <v>C1</v>
      </c>
      <c r="B109" s="2" t="s">
        <v>444</v>
      </c>
      <c r="C109" s="2" t="s">
        <v>433</v>
      </c>
      <c r="D109" s="2" t="s">
        <v>510</v>
      </c>
      <c r="E109" s="2" t="s">
        <v>450</v>
      </c>
      <c r="F109" s="2" t="s">
        <v>436</v>
      </c>
      <c r="G109" s="2" t="s">
        <v>437</v>
      </c>
      <c r="H109" s="2">
        <v>5684</v>
      </c>
      <c r="I109" s="35">
        <v>205.7</v>
      </c>
      <c r="J109" s="35">
        <v>117.11</v>
      </c>
    </row>
    <row r="110" spans="1:10" ht="14.25" customHeight="1">
      <c r="A110" t="str">
        <f t="shared" si="1"/>
        <v>C4</v>
      </c>
      <c r="B110" s="2" t="s">
        <v>432</v>
      </c>
      <c r="C110" s="2" t="s">
        <v>462</v>
      </c>
      <c r="D110" s="2" t="s">
        <v>536</v>
      </c>
      <c r="E110" s="2" t="s">
        <v>464</v>
      </c>
      <c r="F110" s="2" t="s">
        <v>442</v>
      </c>
      <c r="G110" s="2" t="s">
        <v>447</v>
      </c>
      <c r="H110" s="2">
        <v>2012</v>
      </c>
      <c r="I110" s="35">
        <v>154.06</v>
      </c>
      <c r="J110" s="35">
        <v>90.93</v>
      </c>
    </row>
    <row r="111" spans="1:10" ht="14.25" customHeight="1">
      <c r="A111" t="str">
        <f t="shared" si="1"/>
        <v>C7</v>
      </c>
      <c r="B111" s="2" t="s">
        <v>458</v>
      </c>
      <c r="C111" s="2" t="s">
        <v>433</v>
      </c>
      <c r="D111" s="2" t="s">
        <v>474</v>
      </c>
      <c r="E111" s="2" t="s">
        <v>454</v>
      </c>
      <c r="F111" s="2" t="s">
        <v>436</v>
      </c>
      <c r="G111" s="2" t="s">
        <v>460</v>
      </c>
      <c r="H111" s="2">
        <v>6609</v>
      </c>
      <c r="I111" s="35">
        <v>152.58000000000001</v>
      </c>
      <c r="J111" s="35">
        <v>97.44</v>
      </c>
    </row>
    <row r="112" spans="1:10" ht="14.25" customHeight="1">
      <c r="A112" t="str">
        <f t="shared" si="1"/>
        <v>C2</v>
      </c>
      <c r="B112" s="2" t="s">
        <v>448</v>
      </c>
      <c r="C112" s="2" t="s">
        <v>462</v>
      </c>
      <c r="D112" s="2" t="s">
        <v>549</v>
      </c>
      <c r="E112" s="2" t="s">
        <v>456</v>
      </c>
      <c r="F112" s="2" t="s">
        <v>442</v>
      </c>
      <c r="G112" s="2" t="s">
        <v>447</v>
      </c>
      <c r="H112" s="2">
        <v>793</v>
      </c>
      <c r="I112" s="35">
        <v>109.28</v>
      </c>
      <c r="J112" s="35">
        <v>35.840000000000003</v>
      </c>
    </row>
    <row r="113" spans="1:10" ht="14.25" customHeight="1">
      <c r="A113" t="str">
        <f t="shared" si="1"/>
        <v>C7</v>
      </c>
      <c r="B113" s="2" t="s">
        <v>458</v>
      </c>
      <c r="C113" s="2" t="s">
        <v>433</v>
      </c>
      <c r="D113" s="2" t="s">
        <v>461</v>
      </c>
      <c r="E113" s="2" t="s">
        <v>446</v>
      </c>
      <c r="F113" s="2" t="s">
        <v>436</v>
      </c>
      <c r="G113" s="2" t="s">
        <v>437</v>
      </c>
      <c r="H113" s="2">
        <v>2509</v>
      </c>
      <c r="I113" s="35">
        <v>437.2</v>
      </c>
      <c r="J113" s="35">
        <v>263.33</v>
      </c>
    </row>
    <row r="114" spans="1:10" ht="14.25" customHeight="1">
      <c r="A114" t="str">
        <f t="shared" si="1"/>
        <v>C2</v>
      </c>
      <c r="B114" s="2" t="s">
        <v>448</v>
      </c>
      <c r="C114" s="2" t="s">
        <v>433</v>
      </c>
      <c r="D114" s="2" t="s">
        <v>487</v>
      </c>
      <c r="E114" s="2" t="s">
        <v>464</v>
      </c>
      <c r="F114" s="2" t="s">
        <v>442</v>
      </c>
      <c r="G114" s="2" t="s">
        <v>437</v>
      </c>
      <c r="H114" s="2">
        <v>8893</v>
      </c>
      <c r="I114" s="35">
        <v>154.06</v>
      </c>
      <c r="J114" s="35">
        <v>90.93</v>
      </c>
    </row>
    <row r="115" spans="1:10" ht="14.25" customHeight="1">
      <c r="A115" t="str">
        <f t="shared" si="1"/>
        <v>C8</v>
      </c>
      <c r="B115" s="2" t="s">
        <v>482</v>
      </c>
      <c r="C115" s="2" t="s">
        <v>433</v>
      </c>
      <c r="D115" s="2" t="s">
        <v>550</v>
      </c>
      <c r="E115" s="2" t="s">
        <v>494</v>
      </c>
      <c r="F115" s="2" t="s">
        <v>436</v>
      </c>
      <c r="G115" s="2" t="s">
        <v>460</v>
      </c>
      <c r="H115" s="2">
        <v>282</v>
      </c>
      <c r="I115" s="35">
        <v>47.45</v>
      </c>
      <c r="J115" s="35">
        <v>31.79</v>
      </c>
    </row>
    <row r="116" spans="1:10" ht="14.25" customHeight="1">
      <c r="A116" t="str">
        <f t="shared" si="1"/>
        <v>C4</v>
      </c>
      <c r="B116" s="2" t="s">
        <v>432</v>
      </c>
      <c r="C116" s="2" t="s">
        <v>433</v>
      </c>
      <c r="D116" s="2" t="s">
        <v>528</v>
      </c>
      <c r="E116" s="2" t="s">
        <v>441</v>
      </c>
      <c r="F116" s="2" t="s">
        <v>442</v>
      </c>
      <c r="G116" s="2" t="s">
        <v>447</v>
      </c>
      <c r="H116" s="2">
        <v>6526</v>
      </c>
      <c r="I116" s="35">
        <v>9.33</v>
      </c>
      <c r="J116" s="35">
        <v>6.92</v>
      </c>
    </row>
    <row r="117" spans="1:10" ht="14.25" customHeight="1">
      <c r="A117" t="str">
        <f t="shared" si="1"/>
        <v>C1</v>
      </c>
      <c r="B117" s="2" t="s">
        <v>444</v>
      </c>
      <c r="C117" s="2" t="s">
        <v>433</v>
      </c>
      <c r="D117" s="2" t="s">
        <v>533</v>
      </c>
      <c r="E117" s="2" t="s">
        <v>494</v>
      </c>
      <c r="F117" s="2" t="s">
        <v>436</v>
      </c>
      <c r="G117" s="2" t="s">
        <v>437</v>
      </c>
      <c r="H117" s="2">
        <v>8018</v>
      </c>
      <c r="I117" s="35">
        <v>47.45</v>
      </c>
      <c r="J117" s="35">
        <v>31.79</v>
      </c>
    </row>
    <row r="118" spans="1:10" ht="14.25" customHeight="1">
      <c r="A118" t="str">
        <f t="shared" si="1"/>
        <v>C4</v>
      </c>
      <c r="B118" s="2" t="s">
        <v>432</v>
      </c>
      <c r="C118" s="2" t="s">
        <v>433</v>
      </c>
      <c r="D118" s="2" t="s">
        <v>491</v>
      </c>
      <c r="E118" s="2" t="s">
        <v>494</v>
      </c>
      <c r="F118" s="2" t="s">
        <v>436</v>
      </c>
      <c r="G118" s="2" t="s">
        <v>437</v>
      </c>
      <c r="H118" s="2">
        <v>6095</v>
      </c>
      <c r="I118" s="35">
        <v>47.45</v>
      </c>
      <c r="J118" s="35">
        <v>31.79</v>
      </c>
    </row>
    <row r="119" spans="1:10" ht="14.25" customHeight="1">
      <c r="A119" t="str">
        <f t="shared" si="1"/>
        <v>C6</v>
      </c>
      <c r="B119" s="2" t="s">
        <v>451</v>
      </c>
      <c r="C119" s="2" t="s">
        <v>439</v>
      </c>
      <c r="D119" s="2" t="s">
        <v>551</v>
      </c>
      <c r="E119" s="2" t="s">
        <v>454</v>
      </c>
      <c r="F119" s="2" t="s">
        <v>442</v>
      </c>
      <c r="G119" s="2" t="s">
        <v>460</v>
      </c>
      <c r="H119" s="2">
        <v>7969</v>
      </c>
      <c r="I119" s="35">
        <v>152.58000000000001</v>
      </c>
      <c r="J119" s="35">
        <v>97.44</v>
      </c>
    </row>
    <row r="120" spans="1:10" ht="14.25" customHeight="1">
      <c r="A120" t="str">
        <f t="shared" si="1"/>
        <v>C2</v>
      </c>
      <c r="B120" s="2" t="s">
        <v>448</v>
      </c>
      <c r="C120" s="2" t="s">
        <v>467</v>
      </c>
      <c r="D120" s="2" t="s">
        <v>476</v>
      </c>
      <c r="E120" s="2" t="s">
        <v>494</v>
      </c>
      <c r="F120" s="2" t="s">
        <v>436</v>
      </c>
      <c r="G120" s="2" t="s">
        <v>437</v>
      </c>
      <c r="H120" s="2">
        <v>7601</v>
      </c>
      <c r="I120" s="35">
        <v>47.45</v>
      </c>
      <c r="J120" s="35">
        <v>31.79</v>
      </c>
    </row>
    <row r="121" spans="1:10" ht="14.25" customHeight="1">
      <c r="A121" t="str">
        <f t="shared" si="1"/>
        <v>C7</v>
      </c>
      <c r="B121" s="2" t="s">
        <v>458</v>
      </c>
      <c r="C121" s="2" t="s">
        <v>462</v>
      </c>
      <c r="D121" s="2" t="s">
        <v>552</v>
      </c>
      <c r="E121" s="2" t="s">
        <v>469</v>
      </c>
      <c r="F121" s="2" t="s">
        <v>442</v>
      </c>
      <c r="G121" s="2" t="s">
        <v>460</v>
      </c>
      <c r="H121" s="2">
        <v>8263</v>
      </c>
      <c r="I121" s="35">
        <v>421.89</v>
      </c>
      <c r="J121" s="35">
        <v>364.69</v>
      </c>
    </row>
    <row r="122" spans="1:10" ht="14.25" customHeight="1">
      <c r="A122" t="str">
        <f t="shared" si="1"/>
        <v>C5</v>
      </c>
      <c r="B122" s="2" t="s">
        <v>465</v>
      </c>
      <c r="C122" s="2" t="s">
        <v>439</v>
      </c>
      <c r="D122" s="2" t="s">
        <v>551</v>
      </c>
      <c r="E122" s="2" t="s">
        <v>480</v>
      </c>
      <c r="F122" s="2" t="s">
        <v>442</v>
      </c>
      <c r="G122" s="2" t="s">
        <v>460</v>
      </c>
      <c r="H122" s="2">
        <v>3783</v>
      </c>
      <c r="I122" s="35">
        <v>651.21</v>
      </c>
      <c r="J122" s="35">
        <v>524.96</v>
      </c>
    </row>
    <row r="123" spans="1:10" ht="14.25" customHeight="1">
      <c r="A123" t="str">
        <f t="shared" si="1"/>
        <v>C6</v>
      </c>
      <c r="B123" s="2" t="s">
        <v>451</v>
      </c>
      <c r="C123" s="2" t="s">
        <v>462</v>
      </c>
      <c r="D123" s="2" t="s">
        <v>553</v>
      </c>
      <c r="E123" s="2" t="s">
        <v>446</v>
      </c>
      <c r="F123" s="2" t="s">
        <v>442</v>
      </c>
      <c r="G123" s="2" t="s">
        <v>437</v>
      </c>
      <c r="H123" s="2">
        <v>3036</v>
      </c>
      <c r="I123" s="35">
        <v>437.2</v>
      </c>
      <c r="J123" s="35">
        <v>263.33</v>
      </c>
    </row>
    <row r="124" spans="1:10" ht="14.25" customHeight="1">
      <c r="A124" t="str">
        <f t="shared" si="1"/>
        <v>C1</v>
      </c>
      <c r="B124" s="2" t="s">
        <v>444</v>
      </c>
      <c r="C124" s="2" t="s">
        <v>433</v>
      </c>
      <c r="D124" s="2" t="s">
        <v>554</v>
      </c>
      <c r="E124" s="2" t="s">
        <v>435</v>
      </c>
      <c r="F124" s="2" t="s">
        <v>436</v>
      </c>
      <c r="G124" s="2" t="s">
        <v>460</v>
      </c>
      <c r="H124" s="2">
        <v>940</v>
      </c>
      <c r="I124" s="35">
        <v>255.28</v>
      </c>
      <c r="J124" s="35">
        <v>159.41999999999999</v>
      </c>
    </row>
    <row r="125" spans="1:10" ht="14.25" customHeight="1">
      <c r="A125" t="str">
        <f t="shared" si="1"/>
        <v>C5</v>
      </c>
      <c r="B125" s="2" t="s">
        <v>465</v>
      </c>
      <c r="C125" s="2" t="s">
        <v>433</v>
      </c>
      <c r="D125" s="2" t="s">
        <v>555</v>
      </c>
      <c r="E125" s="2" t="s">
        <v>480</v>
      </c>
      <c r="F125" s="2" t="s">
        <v>442</v>
      </c>
      <c r="G125" s="2" t="s">
        <v>437</v>
      </c>
      <c r="H125" s="2">
        <v>760</v>
      </c>
      <c r="I125" s="35">
        <v>651.21</v>
      </c>
      <c r="J125" s="35">
        <v>524.96</v>
      </c>
    </row>
    <row r="126" spans="1:10" ht="14.25" customHeight="1">
      <c r="A126" t="str">
        <f t="shared" si="1"/>
        <v>C6</v>
      </c>
      <c r="B126" s="2" t="s">
        <v>451</v>
      </c>
      <c r="C126" s="2" t="s">
        <v>452</v>
      </c>
      <c r="D126" s="2" t="s">
        <v>556</v>
      </c>
      <c r="E126" s="2" t="s">
        <v>456</v>
      </c>
      <c r="F126" s="2" t="s">
        <v>442</v>
      </c>
      <c r="G126" s="2" t="s">
        <v>437</v>
      </c>
      <c r="H126" s="2">
        <v>5854</v>
      </c>
      <c r="I126" s="35">
        <v>109.28</v>
      </c>
      <c r="J126" s="35">
        <v>35.840000000000003</v>
      </c>
    </row>
    <row r="127" spans="1:10" ht="14.25" customHeight="1">
      <c r="A127" t="str">
        <f t="shared" si="1"/>
        <v>C9</v>
      </c>
      <c r="B127" s="2" t="s">
        <v>484</v>
      </c>
      <c r="C127" s="2" t="s">
        <v>433</v>
      </c>
      <c r="D127" s="2" t="s">
        <v>550</v>
      </c>
      <c r="E127" s="2" t="s">
        <v>469</v>
      </c>
      <c r="F127" s="2" t="s">
        <v>436</v>
      </c>
      <c r="G127" s="2" t="s">
        <v>447</v>
      </c>
      <c r="H127" s="2">
        <v>9426</v>
      </c>
      <c r="I127" s="35">
        <v>421.89</v>
      </c>
      <c r="J127" s="35">
        <v>364.69</v>
      </c>
    </row>
    <row r="128" spans="1:10" ht="14.25" customHeight="1">
      <c r="A128" t="str">
        <f t="shared" si="1"/>
        <v>C9</v>
      </c>
      <c r="B128" s="2" t="s">
        <v>484</v>
      </c>
      <c r="C128" s="2" t="s">
        <v>462</v>
      </c>
      <c r="D128" s="2" t="s">
        <v>557</v>
      </c>
      <c r="E128" s="2" t="s">
        <v>454</v>
      </c>
      <c r="F128" s="2" t="s">
        <v>442</v>
      </c>
      <c r="G128" s="2" t="s">
        <v>443</v>
      </c>
      <c r="H128" s="2">
        <v>4639</v>
      </c>
      <c r="I128" s="35">
        <v>152.58000000000001</v>
      </c>
      <c r="J128" s="35">
        <v>97.44</v>
      </c>
    </row>
    <row r="129" spans="1:10" ht="14.25" customHeight="1">
      <c r="A129" t="str">
        <f t="shared" si="1"/>
        <v>C8</v>
      </c>
      <c r="B129" s="2" t="s">
        <v>482</v>
      </c>
      <c r="C129" s="2" t="s">
        <v>462</v>
      </c>
      <c r="D129" s="2" t="s">
        <v>463</v>
      </c>
      <c r="E129" s="2" t="s">
        <v>494</v>
      </c>
      <c r="F129" s="2" t="s">
        <v>442</v>
      </c>
      <c r="G129" s="2" t="s">
        <v>443</v>
      </c>
      <c r="H129" s="2">
        <v>8248</v>
      </c>
      <c r="I129" s="35">
        <v>47.45</v>
      </c>
      <c r="J129" s="35">
        <v>31.79</v>
      </c>
    </row>
    <row r="130" spans="1:10" ht="14.25" customHeight="1">
      <c r="A130" t="str">
        <f t="shared" si="1"/>
        <v>C9</v>
      </c>
      <c r="B130" s="2" t="s">
        <v>484</v>
      </c>
      <c r="C130" s="2" t="s">
        <v>433</v>
      </c>
      <c r="D130" s="2" t="s">
        <v>511</v>
      </c>
      <c r="E130" s="2" t="s">
        <v>446</v>
      </c>
      <c r="F130" s="2" t="s">
        <v>436</v>
      </c>
      <c r="G130" s="2" t="s">
        <v>460</v>
      </c>
      <c r="H130" s="2">
        <v>9179</v>
      </c>
      <c r="I130" s="35">
        <v>437.2</v>
      </c>
      <c r="J130" s="35">
        <v>263.33</v>
      </c>
    </row>
    <row r="131" spans="1:10" ht="14.25" customHeight="1">
      <c r="A131" t="str">
        <f t="shared" ref="A131:A194" si="2">+INDEX($M$2:$N$11,MATCH(B131,$N$2:$N$11,0),MATCH($A$1,$M$1:$N$1,0))</f>
        <v>C7</v>
      </c>
      <c r="B131" s="2" t="s">
        <v>458</v>
      </c>
      <c r="C131" s="2" t="s">
        <v>462</v>
      </c>
      <c r="D131" s="2" t="s">
        <v>558</v>
      </c>
      <c r="E131" s="2" t="s">
        <v>494</v>
      </c>
      <c r="F131" s="2" t="s">
        <v>436</v>
      </c>
      <c r="G131" s="2" t="s">
        <v>443</v>
      </c>
      <c r="H131" s="2">
        <v>3890</v>
      </c>
      <c r="I131" s="35">
        <v>47.45</v>
      </c>
      <c r="J131" s="35">
        <v>31.79</v>
      </c>
    </row>
    <row r="132" spans="1:10" ht="14.25" customHeight="1">
      <c r="A132" t="str">
        <f t="shared" si="2"/>
        <v>C8</v>
      </c>
      <c r="B132" s="2" t="s">
        <v>482</v>
      </c>
      <c r="C132" s="2" t="s">
        <v>452</v>
      </c>
      <c r="D132" s="2" t="s">
        <v>453</v>
      </c>
      <c r="E132" s="2" t="s">
        <v>494</v>
      </c>
      <c r="F132" s="2" t="s">
        <v>442</v>
      </c>
      <c r="G132" s="2" t="s">
        <v>437</v>
      </c>
      <c r="H132" s="2">
        <v>415</v>
      </c>
      <c r="I132" s="35">
        <v>47.45</v>
      </c>
      <c r="J132" s="35">
        <v>31.79</v>
      </c>
    </row>
    <row r="133" spans="1:10" ht="14.25" customHeight="1">
      <c r="A133" t="str">
        <f t="shared" si="2"/>
        <v>C9</v>
      </c>
      <c r="B133" s="2" t="s">
        <v>484</v>
      </c>
      <c r="C133" s="2" t="s">
        <v>439</v>
      </c>
      <c r="D133" s="2" t="s">
        <v>559</v>
      </c>
      <c r="E133" s="2" t="s">
        <v>477</v>
      </c>
      <c r="F133" s="2" t="s">
        <v>442</v>
      </c>
      <c r="G133" s="2" t="s">
        <v>447</v>
      </c>
      <c r="H133" s="2">
        <v>1480</v>
      </c>
      <c r="I133" s="35">
        <v>668.27</v>
      </c>
      <c r="J133" s="35">
        <v>502.54</v>
      </c>
    </row>
    <row r="134" spans="1:10" ht="14.25" customHeight="1">
      <c r="A134" t="str">
        <f t="shared" si="2"/>
        <v>C8</v>
      </c>
      <c r="B134" s="2" t="s">
        <v>482</v>
      </c>
      <c r="C134" s="2" t="s">
        <v>452</v>
      </c>
      <c r="D134" s="2" t="s">
        <v>504</v>
      </c>
      <c r="E134" s="2" t="s">
        <v>441</v>
      </c>
      <c r="F134" s="2" t="s">
        <v>436</v>
      </c>
      <c r="G134" s="2" t="s">
        <v>460</v>
      </c>
      <c r="H134" s="2">
        <v>4917</v>
      </c>
      <c r="I134" s="35">
        <v>9.33</v>
      </c>
      <c r="J134" s="35">
        <v>6.92</v>
      </c>
    </row>
    <row r="135" spans="1:10" ht="14.25" customHeight="1">
      <c r="A135" t="str">
        <f t="shared" si="2"/>
        <v>C3</v>
      </c>
      <c r="B135" s="2" t="s">
        <v>438</v>
      </c>
      <c r="C135" s="2" t="s">
        <v>433</v>
      </c>
      <c r="D135" s="2" t="s">
        <v>505</v>
      </c>
      <c r="E135" s="2" t="s">
        <v>456</v>
      </c>
      <c r="F135" s="2" t="s">
        <v>442</v>
      </c>
      <c r="G135" s="2" t="s">
        <v>447</v>
      </c>
      <c r="H135" s="2">
        <v>7755</v>
      </c>
      <c r="I135" s="35">
        <v>109.28</v>
      </c>
      <c r="J135" s="35">
        <v>35.840000000000003</v>
      </c>
    </row>
    <row r="136" spans="1:10" ht="14.25" customHeight="1">
      <c r="A136" t="str">
        <f t="shared" si="2"/>
        <v>C9</v>
      </c>
      <c r="B136" s="2" t="s">
        <v>484</v>
      </c>
      <c r="C136" s="2" t="s">
        <v>462</v>
      </c>
      <c r="D136" s="2" t="s">
        <v>485</v>
      </c>
      <c r="E136" s="2" t="s">
        <v>435</v>
      </c>
      <c r="F136" s="2" t="s">
        <v>436</v>
      </c>
      <c r="G136" s="2" t="s">
        <v>460</v>
      </c>
      <c r="H136" s="2">
        <v>4499</v>
      </c>
      <c r="I136" s="35">
        <v>255.28</v>
      </c>
      <c r="J136" s="35">
        <v>159.41999999999999</v>
      </c>
    </row>
    <row r="137" spans="1:10" ht="14.25" customHeight="1">
      <c r="A137" t="str">
        <f t="shared" si="2"/>
        <v>C1</v>
      </c>
      <c r="B137" s="2" t="s">
        <v>444</v>
      </c>
      <c r="C137" s="2" t="s">
        <v>433</v>
      </c>
      <c r="D137" s="2" t="s">
        <v>560</v>
      </c>
      <c r="E137" s="2" t="s">
        <v>441</v>
      </c>
      <c r="F137" s="2" t="s">
        <v>442</v>
      </c>
      <c r="G137" s="2" t="s">
        <v>460</v>
      </c>
      <c r="H137" s="2">
        <v>4779</v>
      </c>
      <c r="I137" s="35">
        <v>9.33</v>
      </c>
      <c r="J137" s="35">
        <v>6.92</v>
      </c>
    </row>
    <row r="138" spans="1:10" ht="14.25" customHeight="1">
      <c r="A138" t="str">
        <f t="shared" si="2"/>
        <v>C6</v>
      </c>
      <c r="B138" s="2" t="s">
        <v>451</v>
      </c>
      <c r="C138" s="2" t="s">
        <v>439</v>
      </c>
      <c r="D138" s="2" t="s">
        <v>561</v>
      </c>
      <c r="E138" s="2" t="s">
        <v>454</v>
      </c>
      <c r="F138" s="2" t="s">
        <v>436</v>
      </c>
      <c r="G138" s="2" t="s">
        <v>460</v>
      </c>
      <c r="H138" s="2">
        <v>8313</v>
      </c>
      <c r="I138" s="35">
        <v>152.58000000000001</v>
      </c>
      <c r="J138" s="35">
        <v>97.44</v>
      </c>
    </row>
    <row r="139" spans="1:10" ht="14.25" customHeight="1">
      <c r="A139" t="str">
        <f t="shared" si="2"/>
        <v>C8</v>
      </c>
      <c r="B139" s="2" t="s">
        <v>482</v>
      </c>
      <c r="C139" s="2" t="s">
        <v>433</v>
      </c>
      <c r="D139" s="2" t="s">
        <v>562</v>
      </c>
      <c r="E139" s="2" t="s">
        <v>469</v>
      </c>
      <c r="F139" s="2" t="s">
        <v>436</v>
      </c>
      <c r="G139" s="2" t="s">
        <v>460</v>
      </c>
      <c r="H139" s="2">
        <v>9453</v>
      </c>
      <c r="I139" s="35">
        <v>421.89</v>
      </c>
      <c r="J139" s="35">
        <v>364.69</v>
      </c>
    </row>
    <row r="140" spans="1:10" ht="14.25" customHeight="1">
      <c r="A140" t="str">
        <f t="shared" si="2"/>
        <v>C10</v>
      </c>
      <c r="B140" s="2" t="s">
        <v>472</v>
      </c>
      <c r="C140" s="2" t="s">
        <v>502</v>
      </c>
      <c r="D140" s="2" t="s">
        <v>563</v>
      </c>
      <c r="E140" s="2" t="s">
        <v>435</v>
      </c>
      <c r="F140" s="2" t="s">
        <v>436</v>
      </c>
      <c r="G140" s="2" t="s">
        <v>443</v>
      </c>
      <c r="H140" s="2">
        <v>9598</v>
      </c>
      <c r="I140" s="35">
        <v>255.28</v>
      </c>
      <c r="J140" s="35">
        <v>159.41999999999999</v>
      </c>
    </row>
    <row r="141" spans="1:10" ht="14.25" customHeight="1">
      <c r="A141" t="str">
        <f t="shared" si="2"/>
        <v>C1</v>
      </c>
      <c r="B141" s="2" t="s">
        <v>444</v>
      </c>
      <c r="C141" s="2" t="s">
        <v>433</v>
      </c>
      <c r="D141" s="2" t="s">
        <v>522</v>
      </c>
      <c r="E141" s="2" t="s">
        <v>454</v>
      </c>
      <c r="F141" s="2" t="s">
        <v>442</v>
      </c>
      <c r="G141" s="2" t="s">
        <v>437</v>
      </c>
      <c r="H141" s="2">
        <v>2549</v>
      </c>
      <c r="I141" s="35">
        <v>152.58000000000001</v>
      </c>
      <c r="J141" s="35">
        <v>97.44</v>
      </c>
    </row>
    <row r="142" spans="1:10" ht="14.25" customHeight="1">
      <c r="A142" t="str">
        <f t="shared" si="2"/>
        <v>C9</v>
      </c>
      <c r="B142" s="2" t="s">
        <v>484</v>
      </c>
      <c r="C142" s="2" t="s">
        <v>433</v>
      </c>
      <c r="D142" s="2" t="s">
        <v>555</v>
      </c>
      <c r="E142" s="2" t="s">
        <v>480</v>
      </c>
      <c r="F142" s="2" t="s">
        <v>442</v>
      </c>
      <c r="G142" s="2" t="s">
        <v>437</v>
      </c>
      <c r="H142" s="2">
        <v>1328</v>
      </c>
      <c r="I142" s="35">
        <v>651.21</v>
      </c>
      <c r="J142" s="35">
        <v>524.96</v>
      </c>
    </row>
    <row r="143" spans="1:10" ht="14.25" customHeight="1">
      <c r="A143" t="str">
        <f t="shared" si="2"/>
        <v>C4</v>
      </c>
      <c r="B143" s="2" t="s">
        <v>432</v>
      </c>
      <c r="C143" s="2" t="s">
        <v>433</v>
      </c>
      <c r="D143" s="2" t="s">
        <v>564</v>
      </c>
      <c r="E143" s="2" t="s">
        <v>446</v>
      </c>
      <c r="F143" s="2" t="s">
        <v>442</v>
      </c>
      <c r="G143" s="2" t="s">
        <v>437</v>
      </c>
      <c r="H143" s="2">
        <v>6261</v>
      </c>
      <c r="I143" s="35">
        <v>437.2</v>
      </c>
      <c r="J143" s="35">
        <v>263.33</v>
      </c>
    </row>
    <row r="144" spans="1:10" ht="14.25" customHeight="1">
      <c r="A144" t="str">
        <f t="shared" si="2"/>
        <v>C7</v>
      </c>
      <c r="B144" s="2" t="s">
        <v>458</v>
      </c>
      <c r="C144" s="2" t="s">
        <v>452</v>
      </c>
      <c r="D144" s="2" t="s">
        <v>565</v>
      </c>
      <c r="E144" s="2" t="s">
        <v>477</v>
      </c>
      <c r="F144" s="2" t="s">
        <v>436</v>
      </c>
      <c r="G144" s="2" t="s">
        <v>437</v>
      </c>
      <c r="H144" s="2">
        <v>1361</v>
      </c>
      <c r="I144" s="35">
        <v>668.27</v>
      </c>
      <c r="J144" s="35">
        <v>502.54</v>
      </c>
    </row>
    <row r="145" spans="1:10" ht="14.25" customHeight="1">
      <c r="A145" t="str">
        <f t="shared" si="2"/>
        <v>C6</v>
      </c>
      <c r="B145" s="2" t="s">
        <v>451</v>
      </c>
      <c r="C145" s="2" t="s">
        <v>439</v>
      </c>
      <c r="D145" s="2" t="s">
        <v>566</v>
      </c>
      <c r="E145" s="2" t="s">
        <v>435</v>
      </c>
      <c r="F145" s="2" t="s">
        <v>442</v>
      </c>
      <c r="G145" s="2" t="s">
        <v>460</v>
      </c>
      <c r="H145" s="2">
        <v>9744</v>
      </c>
      <c r="I145" s="35">
        <v>255.28</v>
      </c>
      <c r="J145" s="35">
        <v>159.41999999999999</v>
      </c>
    </row>
    <row r="146" spans="1:10" ht="14.25" customHeight="1">
      <c r="A146" t="str">
        <f t="shared" si="2"/>
        <v>C8</v>
      </c>
      <c r="B146" s="2" t="s">
        <v>482</v>
      </c>
      <c r="C146" s="2" t="s">
        <v>439</v>
      </c>
      <c r="D146" s="2" t="s">
        <v>567</v>
      </c>
      <c r="E146" s="2" t="s">
        <v>494</v>
      </c>
      <c r="F146" s="2" t="s">
        <v>442</v>
      </c>
      <c r="G146" s="2" t="s">
        <v>460</v>
      </c>
      <c r="H146" s="2">
        <v>2397</v>
      </c>
      <c r="I146" s="35">
        <v>47.45</v>
      </c>
      <c r="J146" s="35">
        <v>31.79</v>
      </c>
    </row>
    <row r="147" spans="1:10" ht="14.25" customHeight="1">
      <c r="A147" t="str">
        <f t="shared" si="2"/>
        <v>C9</v>
      </c>
      <c r="B147" s="2" t="s">
        <v>484</v>
      </c>
      <c r="C147" s="2" t="s">
        <v>462</v>
      </c>
      <c r="D147" s="2" t="s">
        <v>568</v>
      </c>
      <c r="E147" s="2" t="s">
        <v>450</v>
      </c>
      <c r="F147" s="2" t="s">
        <v>436</v>
      </c>
      <c r="G147" s="2" t="s">
        <v>437</v>
      </c>
      <c r="H147" s="2">
        <v>842</v>
      </c>
      <c r="I147" s="35">
        <v>205.7</v>
      </c>
      <c r="J147" s="35">
        <v>117.11</v>
      </c>
    </row>
    <row r="148" spans="1:10" ht="14.25" customHeight="1">
      <c r="A148" t="str">
        <f t="shared" si="2"/>
        <v>C8</v>
      </c>
      <c r="B148" s="2" t="s">
        <v>482</v>
      </c>
      <c r="C148" s="2" t="s">
        <v>462</v>
      </c>
      <c r="D148" s="2" t="s">
        <v>569</v>
      </c>
      <c r="E148" s="2" t="s">
        <v>475</v>
      </c>
      <c r="F148" s="2" t="s">
        <v>436</v>
      </c>
      <c r="G148" s="2" t="s">
        <v>447</v>
      </c>
      <c r="H148" s="2">
        <v>8347</v>
      </c>
      <c r="I148" s="35">
        <v>81.73</v>
      </c>
      <c r="J148" s="35">
        <v>56.67</v>
      </c>
    </row>
    <row r="149" spans="1:10" ht="14.25" customHeight="1">
      <c r="A149" t="str">
        <f t="shared" si="2"/>
        <v>C6</v>
      </c>
      <c r="B149" s="2" t="s">
        <v>451</v>
      </c>
      <c r="C149" s="2" t="s">
        <v>433</v>
      </c>
      <c r="D149" s="2" t="s">
        <v>570</v>
      </c>
      <c r="E149" s="2" t="s">
        <v>494</v>
      </c>
      <c r="F149" s="2" t="s">
        <v>436</v>
      </c>
      <c r="G149" s="2" t="s">
        <v>447</v>
      </c>
      <c r="H149" s="2">
        <v>1156</v>
      </c>
      <c r="I149" s="35">
        <v>47.45</v>
      </c>
      <c r="J149" s="35">
        <v>31.79</v>
      </c>
    </row>
    <row r="150" spans="1:10" ht="14.25" customHeight="1">
      <c r="A150" t="str">
        <f t="shared" si="2"/>
        <v>C2</v>
      </c>
      <c r="B150" s="2" t="s">
        <v>448</v>
      </c>
      <c r="C150" s="2" t="s">
        <v>433</v>
      </c>
      <c r="D150" s="2" t="s">
        <v>506</v>
      </c>
      <c r="E150" s="2" t="s">
        <v>494</v>
      </c>
      <c r="F150" s="2" t="s">
        <v>442</v>
      </c>
      <c r="G150" s="2" t="s">
        <v>447</v>
      </c>
      <c r="H150" s="2">
        <v>6836</v>
      </c>
      <c r="I150" s="35">
        <v>47.45</v>
      </c>
      <c r="J150" s="35">
        <v>31.79</v>
      </c>
    </row>
    <row r="151" spans="1:10" ht="14.25" customHeight="1">
      <c r="A151" t="str">
        <f t="shared" si="2"/>
        <v>C4</v>
      </c>
      <c r="B151" s="2" t="s">
        <v>432</v>
      </c>
      <c r="C151" s="2" t="s">
        <v>433</v>
      </c>
      <c r="D151" s="2" t="s">
        <v>571</v>
      </c>
      <c r="E151" s="2" t="s">
        <v>464</v>
      </c>
      <c r="F151" s="2" t="s">
        <v>436</v>
      </c>
      <c r="G151" s="2" t="s">
        <v>447</v>
      </c>
      <c r="H151" s="2">
        <v>3386</v>
      </c>
      <c r="I151" s="35">
        <v>154.06</v>
      </c>
      <c r="J151" s="35">
        <v>90.93</v>
      </c>
    </row>
    <row r="152" spans="1:10" ht="14.25" customHeight="1">
      <c r="A152" t="str">
        <f t="shared" si="2"/>
        <v>C6</v>
      </c>
      <c r="B152" s="2" t="s">
        <v>451</v>
      </c>
      <c r="C152" s="2" t="s">
        <v>462</v>
      </c>
      <c r="D152" s="2" t="s">
        <v>534</v>
      </c>
      <c r="E152" s="2" t="s">
        <v>454</v>
      </c>
      <c r="F152" s="2" t="s">
        <v>442</v>
      </c>
      <c r="G152" s="2" t="s">
        <v>447</v>
      </c>
      <c r="H152" s="2">
        <v>4112</v>
      </c>
      <c r="I152" s="35">
        <v>152.58000000000001</v>
      </c>
      <c r="J152" s="35">
        <v>97.44</v>
      </c>
    </row>
    <row r="153" spans="1:10" ht="14.25" customHeight="1">
      <c r="A153" t="str">
        <f t="shared" si="2"/>
        <v>C7</v>
      </c>
      <c r="B153" s="2" t="s">
        <v>458</v>
      </c>
      <c r="C153" s="2" t="s">
        <v>439</v>
      </c>
      <c r="D153" s="2" t="s">
        <v>572</v>
      </c>
      <c r="E153" s="2" t="s">
        <v>475</v>
      </c>
      <c r="F153" s="2" t="s">
        <v>436</v>
      </c>
      <c r="G153" s="2" t="s">
        <v>437</v>
      </c>
      <c r="H153" s="2">
        <v>4609</v>
      </c>
      <c r="I153" s="35">
        <v>81.73</v>
      </c>
      <c r="J153" s="35">
        <v>56.67</v>
      </c>
    </row>
    <row r="154" spans="1:10" ht="14.25" customHeight="1">
      <c r="A154" t="str">
        <f t="shared" si="2"/>
        <v>C9</v>
      </c>
      <c r="B154" s="2" t="s">
        <v>484</v>
      </c>
      <c r="C154" s="2" t="s">
        <v>433</v>
      </c>
      <c r="D154" s="2" t="s">
        <v>573</v>
      </c>
      <c r="E154" s="2" t="s">
        <v>480</v>
      </c>
      <c r="F154" s="2" t="s">
        <v>436</v>
      </c>
      <c r="G154" s="2" t="s">
        <v>437</v>
      </c>
      <c r="H154" s="2">
        <v>6770</v>
      </c>
      <c r="I154" s="35">
        <v>651.21</v>
      </c>
      <c r="J154" s="35">
        <v>524.96</v>
      </c>
    </row>
    <row r="155" spans="1:10" ht="14.25" customHeight="1">
      <c r="A155" t="str">
        <f t="shared" si="2"/>
        <v>C6</v>
      </c>
      <c r="B155" s="2" t="s">
        <v>451</v>
      </c>
      <c r="C155" s="2" t="s">
        <v>433</v>
      </c>
      <c r="D155" s="2" t="s">
        <v>560</v>
      </c>
      <c r="E155" s="2" t="s">
        <v>475</v>
      </c>
      <c r="F155" s="2" t="s">
        <v>442</v>
      </c>
      <c r="G155" s="2" t="s">
        <v>443</v>
      </c>
      <c r="H155" s="2">
        <v>8480</v>
      </c>
      <c r="I155" s="35">
        <v>81.73</v>
      </c>
      <c r="J155" s="35">
        <v>56.67</v>
      </c>
    </row>
    <row r="156" spans="1:10" ht="14.25" customHeight="1">
      <c r="A156" t="str">
        <f t="shared" si="2"/>
        <v>C8</v>
      </c>
      <c r="B156" s="2" t="s">
        <v>482</v>
      </c>
      <c r="C156" s="2" t="s">
        <v>439</v>
      </c>
      <c r="D156" s="2" t="s">
        <v>470</v>
      </c>
      <c r="E156" s="2" t="s">
        <v>454</v>
      </c>
      <c r="F156" s="2" t="s">
        <v>436</v>
      </c>
      <c r="G156" s="2" t="s">
        <v>447</v>
      </c>
      <c r="H156" s="2">
        <v>8156</v>
      </c>
      <c r="I156" s="35">
        <v>152.58000000000001</v>
      </c>
      <c r="J156" s="35">
        <v>97.44</v>
      </c>
    </row>
    <row r="157" spans="1:10" ht="14.25" customHeight="1">
      <c r="A157" t="str">
        <f t="shared" si="2"/>
        <v>C4</v>
      </c>
      <c r="B157" s="2" t="s">
        <v>432</v>
      </c>
      <c r="C157" s="2" t="s">
        <v>462</v>
      </c>
      <c r="D157" s="2" t="s">
        <v>574</v>
      </c>
      <c r="E157" s="2" t="s">
        <v>450</v>
      </c>
      <c r="F157" s="2" t="s">
        <v>442</v>
      </c>
      <c r="G157" s="2" t="s">
        <v>437</v>
      </c>
      <c r="H157" s="2">
        <v>1424</v>
      </c>
      <c r="I157" s="35">
        <v>205.7</v>
      </c>
      <c r="J157" s="35">
        <v>117.11</v>
      </c>
    </row>
    <row r="158" spans="1:10" ht="14.25" customHeight="1">
      <c r="A158" t="str">
        <f t="shared" si="2"/>
        <v>C2</v>
      </c>
      <c r="B158" s="2" t="s">
        <v>448</v>
      </c>
      <c r="C158" s="2" t="s">
        <v>433</v>
      </c>
      <c r="D158" s="2" t="s">
        <v>575</v>
      </c>
      <c r="E158" s="2" t="s">
        <v>480</v>
      </c>
      <c r="F158" s="2" t="s">
        <v>442</v>
      </c>
      <c r="G158" s="2" t="s">
        <v>447</v>
      </c>
      <c r="H158" s="2">
        <v>5304</v>
      </c>
      <c r="I158" s="35">
        <v>651.21</v>
      </c>
      <c r="J158" s="35">
        <v>524.96</v>
      </c>
    </row>
    <row r="159" spans="1:10" ht="14.25" customHeight="1">
      <c r="A159" t="str">
        <f t="shared" si="2"/>
        <v>C4</v>
      </c>
      <c r="B159" s="2" t="s">
        <v>432</v>
      </c>
      <c r="C159" s="2" t="s">
        <v>439</v>
      </c>
      <c r="D159" s="2" t="s">
        <v>576</v>
      </c>
      <c r="E159" s="2" t="s">
        <v>494</v>
      </c>
      <c r="F159" s="2" t="s">
        <v>436</v>
      </c>
      <c r="G159" s="2" t="s">
        <v>443</v>
      </c>
      <c r="H159" s="2">
        <v>8448</v>
      </c>
      <c r="I159" s="35">
        <v>47.45</v>
      </c>
      <c r="J159" s="35">
        <v>31.79</v>
      </c>
    </row>
    <row r="160" spans="1:10" ht="14.25" customHeight="1">
      <c r="A160" t="str">
        <f t="shared" si="2"/>
        <v>C2</v>
      </c>
      <c r="B160" s="2" t="s">
        <v>448</v>
      </c>
      <c r="C160" s="2" t="s">
        <v>452</v>
      </c>
      <c r="D160" s="2" t="s">
        <v>539</v>
      </c>
      <c r="E160" s="2" t="s">
        <v>477</v>
      </c>
      <c r="F160" s="2" t="s">
        <v>442</v>
      </c>
      <c r="G160" s="2" t="s">
        <v>437</v>
      </c>
      <c r="H160" s="2">
        <v>2986</v>
      </c>
      <c r="I160" s="35">
        <v>668.27</v>
      </c>
      <c r="J160" s="35">
        <v>502.54</v>
      </c>
    </row>
    <row r="161" spans="1:10" ht="14.25" customHeight="1">
      <c r="A161" t="str">
        <f t="shared" si="2"/>
        <v>C9</v>
      </c>
      <c r="B161" s="2" t="s">
        <v>484</v>
      </c>
      <c r="C161" s="2" t="s">
        <v>452</v>
      </c>
      <c r="D161" s="2" t="s">
        <v>495</v>
      </c>
      <c r="E161" s="2" t="s">
        <v>494</v>
      </c>
      <c r="F161" s="2" t="s">
        <v>436</v>
      </c>
      <c r="G161" s="2" t="s">
        <v>443</v>
      </c>
      <c r="H161" s="2">
        <v>4591</v>
      </c>
      <c r="I161" s="35">
        <v>47.45</v>
      </c>
      <c r="J161" s="35">
        <v>31.79</v>
      </c>
    </row>
    <row r="162" spans="1:10" ht="14.25" customHeight="1">
      <c r="A162" t="str">
        <f t="shared" si="2"/>
        <v>C3</v>
      </c>
      <c r="B162" s="2" t="s">
        <v>438</v>
      </c>
      <c r="C162" s="2" t="s">
        <v>452</v>
      </c>
      <c r="D162" s="2" t="s">
        <v>539</v>
      </c>
      <c r="E162" s="2" t="s">
        <v>477</v>
      </c>
      <c r="F162" s="2" t="s">
        <v>436</v>
      </c>
      <c r="G162" s="2" t="s">
        <v>443</v>
      </c>
      <c r="H162" s="2">
        <v>779</v>
      </c>
      <c r="I162" s="35">
        <v>668.27</v>
      </c>
      <c r="J162" s="35">
        <v>502.54</v>
      </c>
    </row>
    <row r="163" spans="1:10" ht="14.25" customHeight="1">
      <c r="A163" t="str">
        <f t="shared" si="2"/>
        <v>C10</v>
      </c>
      <c r="B163" s="2" t="s">
        <v>472</v>
      </c>
      <c r="C163" s="2" t="s">
        <v>439</v>
      </c>
      <c r="D163" s="2" t="s">
        <v>509</v>
      </c>
      <c r="E163" s="2" t="s">
        <v>475</v>
      </c>
      <c r="F163" s="2" t="s">
        <v>442</v>
      </c>
      <c r="G163" s="2" t="s">
        <v>437</v>
      </c>
      <c r="H163" s="2">
        <v>3684</v>
      </c>
      <c r="I163" s="35">
        <v>81.73</v>
      </c>
      <c r="J163" s="35">
        <v>56.67</v>
      </c>
    </row>
    <row r="164" spans="1:10" ht="14.25" customHeight="1">
      <c r="A164" t="str">
        <f t="shared" si="2"/>
        <v>C3</v>
      </c>
      <c r="B164" s="2" t="s">
        <v>438</v>
      </c>
      <c r="C164" s="2" t="s">
        <v>433</v>
      </c>
      <c r="D164" s="2" t="s">
        <v>564</v>
      </c>
      <c r="E164" s="2" t="s">
        <v>469</v>
      </c>
      <c r="F164" s="2" t="s">
        <v>442</v>
      </c>
      <c r="G164" s="2" t="s">
        <v>443</v>
      </c>
      <c r="H164" s="2">
        <v>62</v>
      </c>
      <c r="I164" s="35">
        <v>421.89</v>
      </c>
      <c r="J164" s="35">
        <v>364.69</v>
      </c>
    </row>
    <row r="165" spans="1:10" ht="14.25" customHeight="1">
      <c r="A165" t="str">
        <f t="shared" si="2"/>
        <v>C5</v>
      </c>
      <c r="B165" s="2" t="s">
        <v>465</v>
      </c>
      <c r="C165" s="2" t="s">
        <v>433</v>
      </c>
      <c r="D165" s="2" t="s">
        <v>575</v>
      </c>
      <c r="E165" s="2" t="s">
        <v>464</v>
      </c>
      <c r="F165" s="2" t="s">
        <v>436</v>
      </c>
      <c r="G165" s="2" t="s">
        <v>460</v>
      </c>
      <c r="H165" s="2">
        <v>4773</v>
      </c>
      <c r="I165" s="35">
        <v>154.06</v>
      </c>
      <c r="J165" s="35">
        <v>90.93</v>
      </c>
    </row>
    <row r="166" spans="1:10" ht="14.25" customHeight="1">
      <c r="A166" t="str">
        <f t="shared" si="2"/>
        <v>C7</v>
      </c>
      <c r="B166" s="2" t="s">
        <v>458</v>
      </c>
      <c r="C166" s="2" t="s">
        <v>467</v>
      </c>
      <c r="D166" s="2" t="s">
        <v>577</v>
      </c>
      <c r="E166" s="2" t="s">
        <v>435</v>
      </c>
      <c r="F166" s="2" t="s">
        <v>442</v>
      </c>
      <c r="G166" s="2" t="s">
        <v>437</v>
      </c>
      <c r="H166" s="2">
        <v>3999</v>
      </c>
      <c r="I166" s="35">
        <v>255.28</v>
      </c>
      <c r="J166" s="35">
        <v>159.41999999999999</v>
      </c>
    </row>
    <row r="167" spans="1:10" ht="14.25" customHeight="1">
      <c r="A167" t="str">
        <f t="shared" si="2"/>
        <v>C7</v>
      </c>
      <c r="B167" s="2" t="s">
        <v>458</v>
      </c>
      <c r="C167" s="2" t="s">
        <v>502</v>
      </c>
      <c r="D167" s="2" t="s">
        <v>578</v>
      </c>
      <c r="E167" s="2" t="s">
        <v>475</v>
      </c>
      <c r="F167" s="2" t="s">
        <v>436</v>
      </c>
      <c r="G167" s="2" t="s">
        <v>460</v>
      </c>
      <c r="H167" s="2">
        <v>276</v>
      </c>
      <c r="I167" s="35">
        <v>81.73</v>
      </c>
      <c r="J167" s="35">
        <v>56.67</v>
      </c>
    </row>
    <row r="168" spans="1:10" ht="14.25" customHeight="1">
      <c r="A168" t="str">
        <f t="shared" si="2"/>
        <v>C6</v>
      </c>
      <c r="B168" s="2" t="s">
        <v>451</v>
      </c>
      <c r="C168" s="2" t="s">
        <v>433</v>
      </c>
      <c r="D168" s="2" t="s">
        <v>455</v>
      </c>
      <c r="E168" s="2" t="s">
        <v>480</v>
      </c>
      <c r="F168" s="2" t="s">
        <v>442</v>
      </c>
      <c r="G168" s="2" t="s">
        <v>437</v>
      </c>
      <c r="H168" s="2">
        <v>9004</v>
      </c>
      <c r="I168" s="35">
        <v>651.21</v>
      </c>
      <c r="J168" s="35">
        <v>524.96</v>
      </c>
    </row>
    <row r="169" spans="1:10" ht="14.25" customHeight="1">
      <c r="A169" t="str">
        <f t="shared" si="2"/>
        <v>C6</v>
      </c>
      <c r="B169" s="2" t="s">
        <v>451</v>
      </c>
      <c r="C169" s="2" t="s">
        <v>467</v>
      </c>
      <c r="D169" s="2" t="s">
        <v>577</v>
      </c>
      <c r="E169" s="2" t="s">
        <v>494</v>
      </c>
      <c r="F169" s="2" t="s">
        <v>442</v>
      </c>
      <c r="G169" s="2" t="s">
        <v>460</v>
      </c>
      <c r="H169" s="2">
        <v>1527</v>
      </c>
      <c r="I169" s="35">
        <v>47.45</v>
      </c>
      <c r="J169" s="35">
        <v>31.79</v>
      </c>
    </row>
    <row r="170" spans="1:10" ht="14.25" customHeight="1">
      <c r="A170" t="str">
        <f t="shared" si="2"/>
        <v>C10</v>
      </c>
      <c r="B170" s="2" t="s">
        <v>472</v>
      </c>
      <c r="C170" s="2" t="s">
        <v>439</v>
      </c>
      <c r="D170" s="2" t="s">
        <v>579</v>
      </c>
      <c r="E170" s="2" t="s">
        <v>475</v>
      </c>
      <c r="F170" s="2" t="s">
        <v>442</v>
      </c>
      <c r="G170" s="2" t="s">
        <v>447</v>
      </c>
      <c r="H170" s="2">
        <v>9602</v>
      </c>
      <c r="I170" s="35">
        <v>81.73</v>
      </c>
      <c r="J170" s="35">
        <v>56.67</v>
      </c>
    </row>
    <row r="171" spans="1:10" ht="14.25" customHeight="1">
      <c r="A171" t="str">
        <f t="shared" si="2"/>
        <v>C9</v>
      </c>
      <c r="B171" s="2" t="s">
        <v>484</v>
      </c>
      <c r="C171" s="2" t="s">
        <v>462</v>
      </c>
      <c r="D171" s="2" t="s">
        <v>515</v>
      </c>
      <c r="E171" s="2" t="s">
        <v>477</v>
      </c>
      <c r="F171" s="2" t="s">
        <v>442</v>
      </c>
      <c r="G171" s="2" t="s">
        <v>437</v>
      </c>
      <c r="H171" s="2">
        <v>912</v>
      </c>
      <c r="I171" s="35">
        <v>668.27</v>
      </c>
      <c r="J171" s="35">
        <v>502.54</v>
      </c>
    </row>
    <row r="172" spans="1:10" ht="14.25" customHeight="1">
      <c r="A172" t="str">
        <f t="shared" si="2"/>
        <v>C5</v>
      </c>
      <c r="B172" s="2" t="s">
        <v>465</v>
      </c>
      <c r="C172" s="2" t="s">
        <v>452</v>
      </c>
      <c r="D172" s="2" t="s">
        <v>580</v>
      </c>
      <c r="E172" s="2" t="s">
        <v>494</v>
      </c>
      <c r="F172" s="2" t="s">
        <v>442</v>
      </c>
      <c r="G172" s="2" t="s">
        <v>443</v>
      </c>
      <c r="H172" s="2">
        <v>8516</v>
      </c>
      <c r="I172" s="35">
        <v>47.45</v>
      </c>
      <c r="J172" s="35">
        <v>31.79</v>
      </c>
    </row>
    <row r="173" spans="1:10" ht="14.25" customHeight="1">
      <c r="A173" t="str">
        <f t="shared" si="2"/>
        <v>C5</v>
      </c>
      <c r="B173" s="2" t="s">
        <v>465</v>
      </c>
      <c r="C173" s="2" t="s">
        <v>462</v>
      </c>
      <c r="D173" s="2" t="s">
        <v>553</v>
      </c>
      <c r="E173" s="2" t="s">
        <v>435</v>
      </c>
      <c r="F173" s="2" t="s">
        <v>436</v>
      </c>
      <c r="G173" s="2" t="s">
        <v>443</v>
      </c>
      <c r="H173" s="2">
        <v>9217</v>
      </c>
      <c r="I173" s="35">
        <v>255.28</v>
      </c>
      <c r="J173" s="35">
        <v>159.41999999999999</v>
      </c>
    </row>
    <row r="174" spans="1:10" ht="14.25" customHeight="1">
      <c r="A174" t="str">
        <f t="shared" si="2"/>
        <v>C4</v>
      </c>
      <c r="B174" s="2" t="s">
        <v>432</v>
      </c>
      <c r="C174" s="2" t="s">
        <v>467</v>
      </c>
      <c r="D174" s="2" t="s">
        <v>581</v>
      </c>
      <c r="E174" s="2" t="s">
        <v>450</v>
      </c>
      <c r="F174" s="2" t="s">
        <v>436</v>
      </c>
      <c r="G174" s="2" t="s">
        <v>443</v>
      </c>
      <c r="H174" s="2">
        <v>8730</v>
      </c>
      <c r="I174" s="35">
        <v>205.7</v>
      </c>
      <c r="J174" s="35">
        <v>117.11</v>
      </c>
    </row>
    <row r="175" spans="1:10" ht="14.25" customHeight="1">
      <c r="A175" t="str">
        <f t="shared" si="2"/>
        <v>C10</v>
      </c>
      <c r="B175" s="2" t="s">
        <v>472</v>
      </c>
      <c r="C175" s="2" t="s">
        <v>462</v>
      </c>
      <c r="D175" s="2" t="s">
        <v>545</v>
      </c>
      <c r="E175" s="2" t="s">
        <v>494</v>
      </c>
      <c r="F175" s="2" t="s">
        <v>436</v>
      </c>
      <c r="G175" s="2" t="s">
        <v>447</v>
      </c>
      <c r="H175" s="2">
        <v>3285</v>
      </c>
      <c r="I175" s="35">
        <v>47.45</v>
      </c>
      <c r="J175" s="35">
        <v>31.79</v>
      </c>
    </row>
    <row r="176" spans="1:10" ht="14.25" customHeight="1">
      <c r="A176" t="str">
        <f t="shared" si="2"/>
        <v>C6</v>
      </c>
      <c r="B176" s="2" t="s">
        <v>451</v>
      </c>
      <c r="C176" s="2" t="s">
        <v>433</v>
      </c>
      <c r="D176" s="2" t="s">
        <v>570</v>
      </c>
      <c r="E176" s="2" t="s">
        <v>475</v>
      </c>
      <c r="F176" s="2" t="s">
        <v>436</v>
      </c>
      <c r="G176" s="2" t="s">
        <v>443</v>
      </c>
      <c r="H176" s="2">
        <v>6670</v>
      </c>
      <c r="I176" s="35">
        <v>81.73</v>
      </c>
      <c r="J176" s="35">
        <v>56.67</v>
      </c>
    </row>
    <row r="177" spans="1:10" ht="14.25" customHeight="1">
      <c r="A177" t="str">
        <f t="shared" si="2"/>
        <v>C10</v>
      </c>
      <c r="B177" s="2" t="s">
        <v>472</v>
      </c>
      <c r="C177" s="2" t="s">
        <v>433</v>
      </c>
      <c r="D177" s="2" t="s">
        <v>582</v>
      </c>
      <c r="E177" s="2" t="s">
        <v>480</v>
      </c>
      <c r="F177" s="2" t="s">
        <v>442</v>
      </c>
      <c r="G177" s="2" t="s">
        <v>443</v>
      </c>
      <c r="H177" s="2">
        <v>4671</v>
      </c>
      <c r="I177" s="35">
        <v>651.21</v>
      </c>
      <c r="J177" s="35">
        <v>524.96</v>
      </c>
    </row>
    <row r="178" spans="1:10" ht="14.25" customHeight="1">
      <c r="A178" t="str">
        <f t="shared" si="2"/>
        <v>C1</v>
      </c>
      <c r="B178" s="2" t="s">
        <v>444</v>
      </c>
      <c r="C178" s="2" t="s">
        <v>433</v>
      </c>
      <c r="D178" s="2" t="s">
        <v>474</v>
      </c>
      <c r="E178" s="2" t="s">
        <v>494</v>
      </c>
      <c r="F178" s="2" t="s">
        <v>442</v>
      </c>
      <c r="G178" s="2" t="s">
        <v>460</v>
      </c>
      <c r="H178" s="2">
        <v>8787</v>
      </c>
      <c r="I178" s="35">
        <v>47.45</v>
      </c>
      <c r="J178" s="35">
        <v>31.79</v>
      </c>
    </row>
    <row r="179" spans="1:10" ht="14.25" customHeight="1">
      <c r="A179" t="str">
        <f t="shared" si="2"/>
        <v>C4</v>
      </c>
      <c r="B179" s="2" t="s">
        <v>432</v>
      </c>
      <c r="C179" s="2" t="s">
        <v>467</v>
      </c>
      <c r="D179" s="2" t="s">
        <v>583</v>
      </c>
      <c r="E179" s="2" t="s">
        <v>450</v>
      </c>
      <c r="F179" s="2" t="s">
        <v>442</v>
      </c>
      <c r="G179" s="2" t="s">
        <v>460</v>
      </c>
      <c r="H179" s="2">
        <v>8611</v>
      </c>
      <c r="I179" s="35">
        <v>205.7</v>
      </c>
      <c r="J179" s="35">
        <v>117.11</v>
      </c>
    </row>
    <row r="180" spans="1:10" ht="14.25" customHeight="1">
      <c r="A180" t="str">
        <f t="shared" si="2"/>
        <v>C1</v>
      </c>
      <c r="B180" s="2" t="s">
        <v>444</v>
      </c>
      <c r="C180" s="2" t="s">
        <v>433</v>
      </c>
      <c r="D180" s="2" t="s">
        <v>584</v>
      </c>
      <c r="E180" s="2" t="s">
        <v>454</v>
      </c>
      <c r="F180" s="2" t="s">
        <v>436</v>
      </c>
      <c r="G180" s="2" t="s">
        <v>437</v>
      </c>
      <c r="H180" s="2">
        <v>3610</v>
      </c>
      <c r="I180" s="35">
        <v>152.58000000000001</v>
      </c>
      <c r="J180" s="35">
        <v>97.44</v>
      </c>
    </row>
    <row r="181" spans="1:10" ht="14.25" customHeight="1">
      <c r="A181" t="str">
        <f t="shared" si="2"/>
        <v>C8</v>
      </c>
      <c r="B181" s="2" t="s">
        <v>482</v>
      </c>
      <c r="C181" s="2" t="s">
        <v>433</v>
      </c>
      <c r="D181" s="2" t="s">
        <v>585</v>
      </c>
      <c r="E181" s="2" t="s">
        <v>469</v>
      </c>
      <c r="F181" s="2" t="s">
        <v>436</v>
      </c>
      <c r="G181" s="2" t="s">
        <v>443</v>
      </c>
      <c r="H181" s="2">
        <v>9283</v>
      </c>
      <c r="I181" s="35">
        <v>421.89</v>
      </c>
      <c r="J181" s="35">
        <v>364.69</v>
      </c>
    </row>
    <row r="182" spans="1:10" ht="14.25" customHeight="1">
      <c r="A182" t="str">
        <f t="shared" si="2"/>
        <v>C8</v>
      </c>
      <c r="B182" s="2" t="s">
        <v>482</v>
      </c>
      <c r="C182" s="2" t="s">
        <v>433</v>
      </c>
      <c r="D182" s="2" t="s">
        <v>586</v>
      </c>
      <c r="E182" s="2" t="s">
        <v>464</v>
      </c>
      <c r="F182" s="2" t="s">
        <v>436</v>
      </c>
      <c r="G182" s="2" t="s">
        <v>447</v>
      </c>
      <c r="H182" s="2">
        <v>2253</v>
      </c>
      <c r="I182" s="35">
        <v>154.06</v>
      </c>
      <c r="J182" s="35">
        <v>90.93</v>
      </c>
    </row>
    <row r="183" spans="1:10" ht="14.25" customHeight="1">
      <c r="A183" t="str">
        <f t="shared" si="2"/>
        <v>C2</v>
      </c>
      <c r="B183" s="2" t="s">
        <v>448</v>
      </c>
      <c r="C183" s="2" t="s">
        <v>467</v>
      </c>
      <c r="D183" s="2" t="s">
        <v>481</v>
      </c>
      <c r="E183" s="2" t="s">
        <v>441</v>
      </c>
      <c r="F183" s="2" t="s">
        <v>442</v>
      </c>
      <c r="G183" s="2" t="s">
        <v>437</v>
      </c>
      <c r="H183" s="2">
        <v>202</v>
      </c>
      <c r="I183" s="35">
        <v>9.33</v>
      </c>
      <c r="J183" s="35">
        <v>6.92</v>
      </c>
    </row>
    <row r="184" spans="1:10" ht="14.25" customHeight="1">
      <c r="A184" t="str">
        <f t="shared" si="2"/>
        <v>C4</v>
      </c>
      <c r="B184" s="2" t="s">
        <v>432</v>
      </c>
      <c r="C184" s="2" t="s">
        <v>462</v>
      </c>
      <c r="D184" s="2" t="s">
        <v>568</v>
      </c>
      <c r="E184" s="2" t="s">
        <v>454</v>
      </c>
      <c r="F184" s="2" t="s">
        <v>442</v>
      </c>
      <c r="G184" s="2" t="s">
        <v>447</v>
      </c>
      <c r="H184" s="2">
        <v>1340</v>
      </c>
      <c r="I184" s="35">
        <v>152.58000000000001</v>
      </c>
      <c r="J184" s="35">
        <v>97.44</v>
      </c>
    </row>
    <row r="185" spans="1:10" ht="14.25" customHeight="1">
      <c r="A185" t="str">
        <f t="shared" si="2"/>
        <v>C5</v>
      </c>
      <c r="B185" s="2" t="s">
        <v>465</v>
      </c>
      <c r="C185" s="2" t="s">
        <v>433</v>
      </c>
      <c r="D185" s="2" t="s">
        <v>529</v>
      </c>
      <c r="E185" s="2" t="s">
        <v>477</v>
      </c>
      <c r="F185" s="2" t="s">
        <v>436</v>
      </c>
      <c r="G185" s="2" t="s">
        <v>447</v>
      </c>
      <c r="H185" s="2">
        <v>8707</v>
      </c>
      <c r="I185" s="35">
        <v>668.27</v>
      </c>
      <c r="J185" s="35">
        <v>502.54</v>
      </c>
    </row>
    <row r="186" spans="1:10" ht="14.25" customHeight="1">
      <c r="A186" t="str">
        <f t="shared" si="2"/>
        <v>C10</v>
      </c>
      <c r="B186" s="2" t="s">
        <v>472</v>
      </c>
      <c r="C186" s="2" t="s">
        <v>439</v>
      </c>
      <c r="D186" s="2" t="s">
        <v>576</v>
      </c>
      <c r="E186" s="2" t="s">
        <v>441</v>
      </c>
      <c r="F186" s="2" t="s">
        <v>436</v>
      </c>
      <c r="G186" s="2" t="s">
        <v>443</v>
      </c>
      <c r="H186" s="2">
        <v>5580</v>
      </c>
      <c r="I186" s="35">
        <v>9.33</v>
      </c>
      <c r="J186" s="35">
        <v>6.92</v>
      </c>
    </row>
    <row r="187" spans="1:10" ht="14.25" customHeight="1">
      <c r="A187" t="str">
        <f t="shared" si="2"/>
        <v>C2</v>
      </c>
      <c r="B187" s="2" t="s">
        <v>448</v>
      </c>
      <c r="C187" s="2" t="s">
        <v>467</v>
      </c>
      <c r="D187" s="2" t="s">
        <v>587</v>
      </c>
      <c r="E187" s="2" t="s">
        <v>480</v>
      </c>
      <c r="F187" s="2" t="s">
        <v>442</v>
      </c>
      <c r="G187" s="2" t="s">
        <v>437</v>
      </c>
      <c r="H187" s="2">
        <v>1977</v>
      </c>
      <c r="I187" s="35">
        <v>651.21</v>
      </c>
      <c r="J187" s="35">
        <v>524.96</v>
      </c>
    </row>
    <row r="188" spans="1:10" ht="14.25" customHeight="1">
      <c r="A188" t="str">
        <f t="shared" si="2"/>
        <v>C4</v>
      </c>
      <c r="B188" s="2" t="s">
        <v>432</v>
      </c>
      <c r="C188" s="2" t="s">
        <v>467</v>
      </c>
      <c r="D188" s="2" t="s">
        <v>581</v>
      </c>
      <c r="E188" s="2" t="s">
        <v>494</v>
      </c>
      <c r="F188" s="2" t="s">
        <v>442</v>
      </c>
      <c r="G188" s="2" t="s">
        <v>437</v>
      </c>
      <c r="H188" s="2">
        <v>1132</v>
      </c>
      <c r="I188" s="35">
        <v>47.45</v>
      </c>
      <c r="J188" s="35">
        <v>31.79</v>
      </c>
    </row>
    <row r="189" spans="1:10" ht="14.25" customHeight="1">
      <c r="A189" t="str">
        <f t="shared" si="2"/>
        <v>C3</v>
      </c>
      <c r="B189" s="2" t="s">
        <v>438</v>
      </c>
      <c r="C189" s="2" t="s">
        <v>462</v>
      </c>
      <c r="D189" s="2" t="s">
        <v>514</v>
      </c>
      <c r="E189" s="2" t="s">
        <v>477</v>
      </c>
      <c r="F189" s="2" t="s">
        <v>442</v>
      </c>
      <c r="G189" s="2" t="s">
        <v>460</v>
      </c>
      <c r="H189" s="2">
        <v>3000</v>
      </c>
      <c r="I189" s="35">
        <v>668.27</v>
      </c>
      <c r="J189" s="35">
        <v>502.54</v>
      </c>
    </row>
    <row r="190" spans="1:10" ht="14.25" customHeight="1">
      <c r="A190" t="str">
        <f t="shared" si="2"/>
        <v>C5</v>
      </c>
      <c r="B190" s="2" t="s">
        <v>465</v>
      </c>
      <c r="C190" s="2" t="s">
        <v>433</v>
      </c>
      <c r="D190" s="2" t="s">
        <v>492</v>
      </c>
      <c r="E190" s="2" t="s">
        <v>450</v>
      </c>
      <c r="F190" s="2" t="s">
        <v>436</v>
      </c>
      <c r="G190" s="2" t="s">
        <v>437</v>
      </c>
      <c r="H190" s="2">
        <v>1492</v>
      </c>
      <c r="I190" s="35">
        <v>205.7</v>
      </c>
      <c r="J190" s="35">
        <v>117.11</v>
      </c>
    </row>
    <row r="191" spans="1:10" ht="14.25" customHeight="1">
      <c r="A191" t="str">
        <f t="shared" si="2"/>
        <v>C8</v>
      </c>
      <c r="B191" s="2" t="s">
        <v>482</v>
      </c>
      <c r="C191" s="2" t="s">
        <v>433</v>
      </c>
      <c r="D191" s="2" t="s">
        <v>571</v>
      </c>
      <c r="E191" s="2" t="s">
        <v>456</v>
      </c>
      <c r="F191" s="2" t="s">
        <v>436</v>
      </c>
      <c r="G191" s="2" t="s">
        <v>437</v>
      </c>
      <c r="H191" s="2">
        <v>9673</v>
      </c>
      <c r="I191" s="35">
        <v>109.28</v>
      </c>
      <c r="J191" s="35">
        <v>35.840000000000003</v>
      </c>
    </row>
    <row r="192" spans="1:10" ht="14.25" customHeight="1">
      <c r="A192" t="str">
        <f t="shared" si="2"/>
        <v>C2</v>
      </c>
      <c r="B192" s="2" t="s">
        <v>448</v>
      </c>
      <c r="C192" s="2" t="s">
        <v>462</v>
      </c>
      <c r="D192" s="2" t="s">
        <v>558</v>
      </c>
      <c r="E192" s="2" t="s">
        <v>494</v>
      </c>
      <c r="F192" s="2" t="s">
        <v>436</v>
      </c>
      <c r="G192" s="2" t="s">
        <v>447</v>
      </c>
      <c r="H192" s="2">
        <v>9493</v>
      </c>
      <c r="I192" s="35">
        <v>47.45</v>
      </c>
      <c r="J192" s="35">
        <v>31.79</v>
      </c>
    </row>
    <row r="193" spans="1:10" ht="14.25" customHeight="1">
      <c r="A193" t="str">
        <f t="shared" si="2"/>
        <v>C3</v>
      </c>
      <c r="B193" s="2" t="s">
        <v>438</v>
      </c>
      <c r="C193" s="2" t="s">
        <v>462</v>
      </c>
      <c r="D193" s="2" t="s">
        <v>500</v>
      </c>
      <c r="E193" s="2" t="s">
        <v>477</v>
      </c>
      <c r="F193" s="2" t="s">
        <v>436</v>
      </c>
      <c r="G193" s="2" t="s">
        <v>437</v>
      </c>
      <c r="H193" s="2">
        <v>2089</v>
      </c>
      <c r="I193" s="35">
        <v>668.27</v>
      </c>
      <c r="J193" s="35">
        <v>502.54</v>
      </c>
    </row>
    <row r="194" spans="1:10" ht="14.25" customHeight="1">
      <c r="A194" t="str">
        <f t="shared" si="2"/>
        <v>C3</v>
      </c>
      <c r="B194" s="2" t="s">
        <v>438</v>
      </c>
      <c r="C194" s="2" t="s">
        <v>467</v>
      </c>
      <c r="D194" s="2" t="s">
        <v>588</v>
      </c>
      <c r="E194" s="2" t="s">
        <v>441</v>
      </c>
      <c r="F194" s="2" t="s">
        <v>436</v>
      </c>
      <c r="G194" s="2" t="s">
        <v>447</v>
      </c>
      <c r="H194" s="2">
        <v>6954</v>
      </c>
      <c r="I194" s="35">
        <v>9.33</v>
      </c>
      <c r="J194" s="35">
        <v>6.92</v>
      </c>
    </row>
    <row r="195" spans="1:10" ht="14.25" customHeight="1">
      <c r="A195" t="str">
        <f t="shared" ref="A195:A258" si="3">+INDEX($M$2:$N$11,MATCH(B195,$N$2:$N$11,0),MATCH($A$1,$M$1:$N$1,0))</f>
        <v>C1</v>
      </c>
      <c r="B195" s="2" t="s">
        <v>444</v>
      </c>
      <c r="C195" s="2" t="s">
        <v>433</v>
      </c>
      <c r="D195" s="2" t="s">
        <v>554</v>
      </c>
      <c r="E195" s="2" t="s">
        <v>494</v>
      </c>
      <c r="F195" s="2" t="s">
        <v>436</v>
      </c>
      <c r="G195" s="2" t="s">
        <v>447</v>
      </c>
      <c r="H195" s="2">
        <v>8909</v>
      </c>
      <c r="I195" s="35">
        <v>47.45</v>
      </c>
      <c r="J195" s="35">
        <v>31.79</v>
      </c>
    </row>
    <row r="196" spans="1:10" ht="14.25" customHeight="1">
      <c r="A196" t="str">
        <f t="shared" si="3"/>
        <v>C2</v>
      </c>
      <c r="B196" s="2" t="s">
        <v>448</v>
      </c>
      <c r="C196" s="2" t="s">
        <v>439</v>
      </c>
      <c r="D196" s="2" t="s">
        <v>566</v>
      </c>
      <c r="E196" s="2" t="s">
        <v>480</v>
      </c>
      <c r="F196" s="2" t="s">
        <v>436</v>
      </c>
      <c r="G196" s="2" t="s">
        <v>443</v>
      </c>
      <c r="H196" s="2">
        <v>4501</v>
      </c>
      <c r="I196" s="35">
        <v>651.21</v>
      </c>
      <c r="J196" s="35">
        <v>524.96</v>
      </c>
    </row>
    <row r="197" spans="1:10" ht="14.25" customHeight="1">
      <c r="A197" t="str">
        <f t="shared" si="3"/>
        <v>C6</v>
      </c>
      <c r="B197" s="2" t="s">
        <v>451</v>
      </c>
      <c r="C197" s="2" t="s">
        <v>462</v>
      </c>
      <c r="D197" s="2" t="s">
        <v>479</v>
      </c>
      <c r="E197" s="2" t="s">
        <v>446</v>
      </c>
      <c r="F197" s="2" t="s">
        <v>442</v>
      </c>
      <c r="G197" s="2" t="s">
        <v>460</v>
      </c>
      <c r="H197" s="2">
        <v>2498</v>
      </c>
      <c r="I197" s="35">
        <v>437.2</v>
      </c>
      <c r="J197" s="35">
        <v>263.33</v>
      </c>
    </row>
    <row r="198" spans="1:10" ht="14.25" customHeight="1">
      <c r="A198" t="str">
        <f t="shared" si="3"/>
        <v>C1</v>
      </c>
      <c r="B198" s="2" t="s">
        <v>444</v>
      </c>
      <c r="C198" s="2" t="s">
        <v>433</v>
      </c>
      <c r="D198" s="2" t="s">
        <v>466</v>
      </c>
      <c r="E198" s="2" t="s">
        <v>450</v>
      </c>
      <c r="F198" s="2" t="s">
        <v>436</v>
      </c>
      <c r="G198" s="2" t="s">
        <v>447</v>
      </c>
      <c r="H198" s="2">
        <v>5439</v>
      </c>
      <c r="I198" s="35">
        <v>205.7</v>
      </c>
      <c r="J198" s="35">
        <v>117.11</v>
      </c>
    </row>
    <row r="199" spans="1:10" ht="14.25" customHeight="1">
      <c r="A199" t="str">
        <f t="shared" si="3"/>
        <v>C1</v>
      </c>
      <c r="B199" s="2" t="s">
        <v>444</v>
      </c>
      <c r="C199" s="2" t="s">
        <v>433</v>
      </c>
      <c r="D199" s="2" t="s">
        <v>508</v>
      </c>
      <c r="E199" s="2" t="s">
        <v>477</v>
      </c>
      <c r="F199" s="2" t="s">
        <v>442</v>
      </c>
      <c r="G199" s="2" t="s">
        <v>443</v>
      </c>
      <c r="H199" s="2">
        <v>6039</v>
      </c>
      <c r="I199" s="35">
        <v>668.27</v>
      </c>
      <c r="J199" s="35">
        <v>502.54</v>
      </c>
    </row>
    <row r="200" spans="1:10" ht="14.25" customHeight="1">
      <c r="A200" t="str">
        <f t="shared" si="3"/>
        <v>C9</v>
      </c>
      <c r="B200" s="2" t="s">
        <v>484</v>
      </c>
      <c r="C200" s="2" t="s">
        <v>433</v>
      </c>
      <c r="D200" s="2" t="s">
        <v>589</v>
      </c>
      <c r="E200" s="2" t="s">
        <v>475</v>
      </c>
      <c r="F200" s="2" t="s">
        <v>436</v>
      </c>
      <c r="G200" s="2" t="s">
        <v>447</v>
      </c>
      <c r="H200" s="2">
        <v>9511</v>
      </c>
      <c r="I200" s="35">
        <v>81.73</v>
      </c>
      <c r="J200" s="35">
        <v>56.67</v>
      </c>
    </row>
    <row r="201" spans="1:10" ht="14.25" customHeight="1">
      <c r="A201" t="str">
        <f t="shared" si="3"/>
        <v>C2</v>
      </c>
      <c r="B201" s="2" t="s">
        <v>448</v>
      </c>
      <c r="C201" s="2" t="s">
        <v>467</v>
      </c>
      <c r="D201" s="2" t="s">
        <v>590</v>
      </c>
      <c r="E201" s="2" t="s">
        <v>469</v>
      </c>
      <c r="F201" s="2" t="s">
        <v>442</v>
      </c>
      <c r="G201" s="2" t="s">
        <v>443</v>
      </c>
      <c r="H201" s="2">
        <v>5810</v>
      </c>
      <c r="I201" s="35">
        <v>421.89</v>
      </c>
      <c r="J201" s="35">
        <v>364.69</v>
      </c>
    </row>
    <row r="202" spans="1:10" ht="14.25" customHeight="1">
      <c r="A202" t="str">
        <f t="shared" si="3"/>
        <v>C4</v>
      </c>
      <c r="B202" s="2" t="s">
        <v>432</v>
      </c>
      <c r="C202" s="2" t="s">
        <v>452</v>
      </c>
      <c r="D202" s="2" t="s">
        <v>539</v>
      </c>
      <c r="E202" s="2" t="s">
        <v>446</v>
      </c>
      <c r="F202" s="2" t="s">
        <v>436</v>
      </c>
      <c r="G202" s="2" t="s">
        <v>460</v>
      </c>
      <c r="H202" s="2">
        <v>4811</v>
      </c>
      <c r="I202" s="35">
        <v>437.2</v>
      </c>
      <c r="J202" s="35">
        <v>263.33</v>
      </c>
    </row>
    <row r="203" spans="1:10" ht="14.25" customHeight="1">
      <c r="A203" t="str">
        <f t="shared" si="3"/>
        <v>C2</v>
      </c>
      <c r="B203" s="2" t="s">
        <v>448</v>
      </c>
      <c r="C203" s="2" t="s">
        <v>433</v>
      </c>
      <c r="D203" s="2" t="s">
        <v>554</v>
      </c>
      <c r="E203" s="2" t="s">
        <v>480</v>
      </c>
      <c r="F203" s="2" t="s">
        <v>436</v>
      </c>
      <c r="G203" s="2" t="s">
        <v>460</v>
      </c>
      <c r="H203" s="2">
        <v>1052</v>
      </c>
      <c r="I203" s="35">
        <v>651.21</v>
      </c>
      <c r="J203" s="35">
        <v>524.96</v>
      </c>
    </row>
    <row r="204" spans="1:10" ht="14.25" customHeight="1">
      <c r="A204" t="str">
        <f t="shared" si="3"/>
        <v>C10</v>
      </c>
      <c r="B204" s="2" t="s">
        <v>472</v>
      </c>
      <c r="C204" s="2" t="s">
        <v>433</v>
      </c>
      <c r="D204" s="2" t="s">
        <v>591</v>
      </c>
      <c r="E204" s="2" t="s">
        <v>464</v>
      </c>
      <c r="F204" s="2" t="s">
        <v>442</v>
      </c>
      <c r="G204" s="2" t="s">
        <v>437</v>
      </c>
      <c r="H204" s="2">
        <v>1539</v>
      </c>
      <c r="I204" s="35">
        <v>154.06</v>
      </c>
      <c r="J204" s="35">
        <v>90.93</v>
      </c>
    </row>
    <row r="205" spans="1:10" ht="14.25" customHeight="1">
      <c r="A205" t="str">
        <f t="shared" si="3"/>
        <v>C4</v>
      </c>
      <c r="B205" s="2" t="s">
        <v>432</v>
      </c>
      <c r="C205" s="2" t="s">
        <v>439</v>
      </c>
      <c r="D205" s="2" t="s">
        <v>543</v>
      </c>
      <c r="E205" s="2" t="s">
        <v>464</v>
      </c>
      <c r="F205" s="2" t="s">
        <v>442</v>
      </c>
      <c r="G205" s="2" t="s">
        <v>460</v>
      </c>
      <c r="H205" s="2">
        <v>1076</v>
      </c>
      <c r="I205" s="35">
        <v>154.06</v>
      </c>
      <c r="J205" s="35">
        <v>90.93</v>
      </c>
    </row>
    <row r="206" spans="1:10" ht="14.25" customHeight="1">
      <c r="A206" t="str">
        <f t="shared" si="3"/>
        <v>C4</v>
      </c>
      <c r="B206" s="2" t="s">
        <v>432</v>
      </c>
      <c r="C206" s="2" t="s">
        <v>462</v>
      </c>
      <c r="D206" s="2" t="s">
        <v>592</v>
      </c>
      <c r="E206" s="2" t="s">
        <v>446</v>
      </c>
      <c r="F206" s="2" t="s">
        <v>436</v>
      </c>
      <c r="G206" s="2" t="s">
        <v>437</v>
      </c>
      <c r="H206" s="2">
        <v>5287</v>
      </c>
      <c r="I206" s="35">
        <v>437.2</v>
      </c>
      <c r="J206" s="35">
        <v>263.33</v>
      </c>
    </row>
    <row r="207" spans="1:10" ht="14.25" customHeight="1">
      <c r="A207" t="str">
        <f t="shared" si="3"/>
        <v>C10</v>
      </c>
      <c r="B207" s="2" t="s">
        <v>472</v>
      </c>
      <c r="C207" s="2" t="s">
        <v>439</v>
      </c>
      <c r="D207" s="2" t="s">
        <v>593</v>
      </c>
      <c r="E207" s="2" t="s">
        <v>450</v>
      </c>
      <c r="F207" s="2" t="s">
        <v>442</v>
      </c>
      <c r="G207" s="2" t="s">
        <v>443</v>
      </c>
      <c r="H207" s="2">
        <v>937</v>
      </c>
      <c r="I207" s="35">
        <v>205.7</v>
      </c>
      <c r="J207" s="35">
        <v>117.11</v>
      </c>
    </row>
    <row r="208" spans="1:10" ht="14.25" customHeight="1">
      <c r="A208" t="str">
        <f t="shared" si="3"/>
        <v>C5</v>
      </c>
      <c r="B208" s="2" t="s">
        <v>465</v>
      </c>
      <c r="C208" s="2" t="s">
        <v>502</v>
      </c>
      <c r="D208" s="2" t="s">
        <v>503</v>
      </c>
      <c r="E208" s="2" t="s">
        <v>469</v>
      </c>
      <c r="F208" s="2" t="s">
        <v>442</v>
      </c>
      <c r="G208" s="2" t="s">
        <v>447</v>
      </c>
      <c r="H208" s="2">
        <v>9205</v>
      </c>
      <c r="I208" s="35">
        <v>421.89</v>
      </c>
      <c r="J208" s="35">
        <v>364.69</v>
      </c>
    </row>
    <row r="209" spans="1:10" ht="14.25" customHeight="1">
      <c r="A209" t="str">
        <f t="shared" si="3"/>
        <v>C7</v>
      </c>
      <c r="B209" s="2" t="s">
        <v>458</v>
      </c>
      <c r="C209" s="2" t="s">
        <v>467</v>
      </c>
      <c r="D209" s="2" t="s">
        <v>532</v>
      </c>
      <c r="E209" s="2" t="s">
        <v>450</v>
      </c>
      <c r="F209" s="2" t="s">
        <v>436</v>
      </c>
      <c r="G209" s="2" t="s">
        <v>437</v>
      </c>
      <c r="H209" s="2">
        <v>4808</v>
      </c>
      <c r="I209" s="35">
        <v>205.7</v>
      </c>
      <c r="J209" s="35">
        <v>117.11</v>
      </c>
    </row>
    <row r="210" spans="1:10" ht="14.25" customHeight="1">
      <c r="A210" t="str">
        <f t="shared" si="3"/>
        <v>C8</v>
      </c>
      <c r="B210" s="2" t="s">
        <v>482</v>
      </c>
      <c r="C210" s="2" t="s">
        <v>462</v>
      </c>
      <c r="D210" s="2" t="s">
        <v>540</v>
      </c>
      <c r="E210" s="2" t="s">
        <v>464</v>
      </c>
      <c r="F210" s="2" t="s">
        <v>436</v>
      </c>
      <c r="G210" s="2" t="s">
        <v>447</v>
      </c>
      <c r="H210" s="2">
        <v>4855</v>
      </c>
      <c r="I210" s="35">
        <v>154.06</v>
      </c>
      <c r="J210" s="35">
        <v>90.93</v>
      </c>
    </row>
    <row r="211" spans="1:10" ht="14.25" customHeight="1">
      <c r="A211" t="str">
        <f t="shared" si="3"/>
        <v>C6</v>
      </c>
      <c r="B211" s="2" t="s">
        <v>451</v>
      </c>
      <c r="C211" s="2" t="s">
        <v>462</v>
      </c>
      <c r="D211" s="2" t="s">
        <v>594</v>
      </c>
      <c r="E211" s="2" t="s">
        <v>464</v>
      </c>
      <c r="F211" s="2" t="s">
        <v>436</v>
      </c>
      <c r="G211" s="2" t="s">
        <v>437</v>
      </c>
      <c r="H211" s="2">
        <v>4103</v>
      </c>
      <c r="I211" s="35">
        <v>154.06</v>
      </c>
      <c r="J211" s="35">
        <v>90.93</v>
      </c>
    </row>
    <row r="212" spans="1:10" ht="14.25" customHeight="1">
      <c r="A212" t="str">
        <f t="shared" si="3"/>
        <v>C7</v>
      </c>
      <c r="B212" s="2" t="s">
        <v>458</v>
      </c>
      <c r="C212" s="2" t="s">
        <v>433</v>
      </c>
      <c r="D212" s="2" t="s">
        <v>573</v>
      </c>
      <c r="E212" s="2" t="s">
        <v>441</v>
      </c>
      <c r="F212" s="2" t="s">
        <v>436</v>
      </c>
      <c r="G212" s="2" t="s">
        <v>460</v>
      </c>
      <c r="H212" s="2">
        <v>9066</v>
      </c>
      <c r="I212" s="35">
        <v>9.33</v>
      </c>
      <c r="J212" s="35">
        <v>6.92</v>
      </c>
    </row>
    <row r="213" spans="1:10" ht="14.25" customHeight="1">
      <c r="A213" t="str">
        <f t="shared" si="3"/>
        <v>C6</v>
      </c>
      <c r="B213" s="2" t="s">
        <v>451</v>
      </c>
      <c r="C213" s="2" t="s">
        <v>462</v>
      </c>
      <c r="D213" s="2" t="s">
        <v>592</v>
      </c>
      <c r="E213" s="2" t="s">
        <v>456</v>
      </c>
      <c r="F213" s="2" t="s">
        <v>442</v>
      </c>
      <c r="G213" s="2" t="s">
        <v>460</v>
      </c>
      <c r="H213" s="2">
        <v>2489</v>
      </c>
      <c r="I213" s="35">
        <v>109.28</v>
      </c>
      <c r="J213" s="35">
        <v>35.840000000000003</v>
      </c>
    </row>
    <row r="214" spans="1:10" ht="14.25" customHeight="1">
      <c r="A214" t="str">
        <f t="shared" si="3"/>
        <v>C9</v>
      </c>
      <c r="B214" s="2" t="s">
        <v>484</v>
      </c>
      <c r="C214" s="2" t="s">
        <v>452</v>
      </c>
      <c r="D214" s="2" t="s">
        <v>595</v>
      </c>
      <c r="E214" s="2" t="s">
        <v>464</v>
      </c>
      <c r="F214" s="2" t="s">
        <v>442</v>
      </c>
      <c r="G214" s="2" t="s">
        <v>443</v>
      </c>
      <c r="H214" s="2">
        <v>9651</v>
      </c>
      <c r="I214" s="35">
        <v>154.06</v>
      </c>
      <c r="J214" s="35">
        <v>90.93</v>
      </c>
    </row>
    <row r="215" spans="1:10" ht="14.25" customHeight="1">
      <c r="A215" t="str">
        <f t="shared" si="3"/>
        <v>C1</v>
      </c>
      <c r="B215" s="2" t="s">
        <v>444</v>
      </c>
      <c r="C215" s="2" t="s">
        <v>433</v>
      </c>
      <c r="D215" s="2" t="s">
        <v>596</v>
      </c>
      <c r="E215" s="2" t="s">
        <v>475</v>
      </c>
      <c r="F215" s="2" t="s">
        <v>442</v>
      </c>
      <c r="G215" s="2" t="s">
        <v>443</v>
      </c>
      <c r="H215" s="2">
        <v>8440</v>
      </c>
      <c r="I215" s="35">
        <v>81.73</v>
      </c>
      <c r="J215" s="35">
        <v>56.67</v>
      </c>
    </row>
    <row r="216" spans="1:10" ht="14.25" customHeight="1">
      <c r="A216" t="str">
        <f t="shared" si="3"/>
        <v>C10</v>
      </c>
      <c r="B216" s="2" t="s">
        <v>472</v>
      </c>
      <c r="C216" s="2" t="s">
        <v>433</v>
      </c>
      <c r="D216" s="2" t="s">
        <v>597</v>
      </c>
      <c r="E216" s="2" t="s">
        <v>441</v>
      </c>
      <c r="F216" s="2" t="s">
        <v>436</v>
      </c>
      <c r="G216" s="2" t="s">
        <v>460</v>
      </c>
      <c r="H216" s="2">
        <v>5818</v>
      </c>
      <c r="I216" s="35">
        <v>9.33</v>
      </c>
      <c r="J216" s="35">
        <v>6.92</v>
      </c>
    </row>
    <row r="217" spans="1:10" ht="14.25" customHeight="1">
      <c r="A217" t="str">
        <f t="shared" si="3"/>
        <v>C9</v>
      </c>
      <c r="B217" s="2" t="s">
        <v>484</v>
      </c>
      <c r="C217" s="2" t="s">
        <v>439</v>
      </c>
      <c r="D217" s="2" t="s">
        <v>551</v>
      </c>
      <c r="E217" s="2" t="s">
        <v>441</v>
      </c>
      <c r="F217" s="2" t="s">
        <v>442</v>
      </c>
      <c r="G217" s="2" t="s">
        <v>443</v>
      </c>
      <c r="H217" s="2">
        <v>5685</v>
      </c>
      <c r="I217" s="35">
        <v>9.33</v>
      </c>
      <c r="J217" s="35">
        <v>6.92</v>
      </c>
    </row>
    <row r="218" spans="1:10" ht="14.25" customHeight="1">
      <c r="A218" t="str">
        <f t="shared" si="3"/>
        <v>C8</v>
      </c>
      <c r="B218" s="2" t="s">
        <v>482</v>
      </c>
      <c r="C218" s="2" t="s">
        <v>462</v>
      </c>
      <c r="D218" s="2" t="s">
        <v>598</v>
      </c>
      <c r="E218" s="2" t="s">
        <v>454</v>
      </c>
      <c r="F218" s="2" t="s">
        <v>442</v>
      </c>
      <c r="G218" s="2" t="s">
        <v>447</v>
      </c>
      <c r="H218" s="2">
        <v>1261</v>
      </c>
      <c r="I218" s="35">
        <v>152.58000000000001</v>
      </c>
      <c r="J218" s="35">
        <v>97.44</v>
      </c>
    </row>
    <row r="219" spans="1:10" ht="14.25" customHeight="1">
      <c r="A219" t="str">
        <f t="shared" si="3"/>
        <v>C6</v>
      </c>
      <c r="B219" s="2" t="s">
        <v>451</v>
      </c>
      <c r="C219" s="2" t="s">
        <v>502</v>
      </c>
      <c r="D219" s="2" t="s">
        <v>578</v>
      </c>
      <c r="E219" s="2" t="s">
        <v>435</v>
      </c>
      <c r="F219" s="2" t="s">
        <v>436</v>
      </c>
      <c r="G219" s="2" t="s">
        <v>460</v>
      </c>
      <c r="H219" s="2">
        <v>6999</v>
      </c>
      <c r="I219" s="35">
        <v>255.28</v>
      </c>
      <c r="J219" s="35">
        <v>159.41999999999999</v>
      </c>
    </row>
    <row r="220" spans="1:10" ht="14.25" customHeight="1">
      <c r="A220" t="str">
        <f t="shared" si="3"/>
        <v>C7</v>
      </c>
      <c r="B220" s="2" t="s">
        <v>458</v>
      </c>
      <c r="C220" s="2" t="s">
        <v>467</v>
      </c>
      <c r="D220" s="2" t="s">
        <v>599</v>
      </c>
      <c r="E220" s="2" t="s">
        <v>480</v>
      </c>
      <c r="F220" s="2" t="s">
        <v>442</v>
      </c>
      <c r="G220" s="2" t="s">
        <v>437</v>
      </c>
      <c r="H220" s="2">
        <v>7657</v>
      </c>
      <c r="I220" s="35">
        <v>651.21</v>
      </c>
      <c r="J220" s="35">
        <v>524.96</v>
      </c>
    </row>
    <row r="221" spans="1:10" ht="14.25" customHeight="1">
      <c r="A221" t="str">
        <f t="shared" si="3"/>
        <v>C8</v>
      </c>
      <c r="B221" s="2" t="s">
        <v>482</v>
      </c>
      <c r="C221" s="2" t="s">
        <v>467</v>
      </c>
      <c r="D221" s="2" t="s">
        <v>600</v>
      </c>
      <c r="E221" s="2" t="s">
        <v>456</v>
      </c>
      <c r="F221" s="2" t="s">
        <v>442</v>
      </c>
      <c r="G221" s="2" t="s">
        <v>443</v>
      </c>
      <c r="H221" s="2">
        <v>7588</v>
      </c>
      <c r="I221" s="35">
        <v>109.28</v>
      </c>
      <c r="J221" s="35">
        <v>35.840000000000003</v>
      </c>
    </row>
    <row r="222" spans="1:10" ht="14.25" customHeight="1">
      <c r="A222" t="str">
        <f t="shared" si="3"/>
        <v>C6</v>
      </c>
      <c r="B222" s="2" t="s">
        <v>451</v>
      </c>
      <c r="C222" s="2" t="s">
        <v>462</v>
      </c>
      <c r="D222" s="2" t="s">
        <v>542</v>
      </c>
      <c r="E222" s="2" t="s">
        <v>450</v>
      </c>
      <c r="F222" s="2" t="s">
        <v>436</v>
      </c>
      <c r="G222" s="2" t="s">
        <v>460</v>
      </c>
      <c r="H222" s="2">
        <v>3158</v>
      </c>
      <c r="I222" s="35">
        <v>205.7</v>
      </c>
      <c r="J222" s="35">
        <v>117.11</v>
      </c>
    </row>
    <row r="223" spans="1:10" ht="14.25" customHeight="1">
      <c r="A223" t="str">
        <f t="shared" si="3"/>
        <v>C6</v>
      </c>
      <c r="B223" s="2" t="s">
        <v>451</v>
      </c>
      <c r="C223" s="2" t="s">
        <v>433</v>
      </c>
      <c r="D223" s="2" t="s">
        <v>601</v>
      </c>
      <c r="E223" s="2" t="s">
        <v>454</v>
      </c>
      <c r="F223" s="2" t="s">
        <v>436</v>
      </c>
      <c r="G223" s="2" t="s">
        <v>437</v>
      </c>
      <c r="H223" s="2">
        <v>5370</v>
      </c>
      <c r="I223" s="35">
        <v>152.58000000000001</v>
      </c>
      <c r="J223" s="35">
        <v>97.44</v>
      </c>
    </row>
    <row r="224" spans="1:10" ht="14.25" customHeight="1">
      <c r="A224" t="str">
        <f t="shared" si="3"/>
        <v>C3</v>
      </c>
      <c r="B224" s="2" t="s">
        <v>438</v>
      </c>
      <c r="C224" s="2" t="s">
        <v>433</v>
      </c>
      <c r="D224" s="2" t="s">
        <v>602</v>
      </c>
      <c r="E224" s="2" t="s">
        <v>435</v>
      </c>
      <c r="F224" s="2" t="s">
        <v>436</v>
      </c>
      <c r="G224" s="2" t="s">
        <v>460</v>
      </c>
      <c r="H224" s="2">
        <v>421</v>
      </c>
      <c r="I224" s="35">
        <v>255.28</v>
      </c>
      <c r="J224" s="35">
        <v>159.41999999999999</v>
      </c>
    </row>
    <row r="225" spans="1:10" ht="14.25" customHeight="1">
      <c r="A225" t="str">
        <f t="shared" si="3"/>
        <v>C9</v>
      </c>
      <c r="B225" s="2" t="s">
        <v>484</v>
      </c>
      <c r="C225" s="2" t="s">
        <v>467</v>
      </c>
      <c r="D225" s="2" t="s">
        <v>590</v>
      </c>
      <c r="E225" s="2" t="s">
        <v>454</v>
      </c>
      <c r="F225" s="2" t="s">
        <v>442</v>
      </c>
      <c r="G225" s="2" t="s">
        <v>443</v>
      </c>
      <c r="H225" s="2">
        <v>7404</v>
      </c>
      <c r="I225" s="35">
        <v>152.58000000000001</v>
      </c>
      <c r="J225" s="35">
        <v>97.44</v>
      </c>
    </row>
    <row r="226" spans="1:10" ht="14.25" customHeight="1">
      <c r="A226" t="str">
        <f t="shared" si="3"/>
        <v>C10</v>
      </c>
      <c r="B226" s="2" t="s">
        <v>472</v>
      </c>
      <c r="C226" s="2" t="s">
        <v>433</v>
      </c>
      <c r="D226" s="2" t="s">
        <v>528</v>
      </c>
      <c r="E226" s="2" t="s">
        <v>475</v>
      </c>
      <c r="F226" s="2" t="s">
        <v>442</v>
      </c>
      <c r="G226" s="2" t="s">
        <v>443</v>
      </c>
      <c r="H226" s="2">
        <v>1058</v>
      </c>
      <c r="I226" s="35">
        <v>81.73</v>
      </c>
      <c r="J226" s="35">
        <v>56.67</v>
      </c>
    </row>
    <row r="227" spans="1:10" ht="14.25" customHeight="1">
      <c r="A227" t="str">
        <f t="shared" si="3"/>
        <v>C8</v>
      </c>
      <c r="B227" s="2" t="s">
        <v>482</v>
      </c>
      <c r="C227" s="2" t="s">
        <v>433</v>
      </c>
      <c r="D227" s="2" t="s">
        <v>474</v>
      </c>
      <c r="E227" s="2" t="s">
        <v>469</v>
      </c>
      <c r="F227" s="2" t="s">
        <v>442</v>
      </c>
      <c r="G227" s="2" t="s">
        <v>437</v>
      </c>
      <c r="H227" s="2">
        <v>2589</v>
      </c>
      <c r="I227" s="35">
        <v>421.89</v>
      </c>
      <c r="J227" s="35">
        <v>364.69</v>
      </c>
    </row>
    <row r="228" spans="1:10" ht="14.25" customHeight="1">
      <c r="A228" t="str">
        <f t="shared" si="3"/>
        <v>C3</v>
      </c>
      <c r="B228" s="2" t="s">
        <v>438</v>
      </c>
      <c r="C228" s="2" t="s">
        <v>462</v>
      </c>
      <c r="D228" s="2" t="s">
        <v>536</v>
      </c>
      <c r="E228" s="2" t="s">
        <v>446</v>
      </c>
      <c r="F228" s="2" t="s">
        <v>436</v>
      </c>
      <c r="G228" s="2" t="s">
        <v>460</v>
      </c>
      <c r="H228" s="2">
        <v>7678</v>
      </c>
      <c r="I228" s="35">
        <v>437.2</v>
      </c>
      <c r="J228" s="35">
        <v>263.33</v>
      </c>
    </row>
    <row r="229" spans="1:10" ht="14.25" customHeight="1">
      <c r="A229" t="str">
        <f t="shared" si="3"/>
        <v>C6</v>
      </c>
      <c r="B229" s="2" t="s">
        <v>451</v>
      </c>
      <c r="C229" s="2" t="s">
        <v>462</v>
      </c>
      <c r="D229" s="2" t="s">
        <v>542</v>
      </c>
      <c r="E229" s="2" t="s">
        <v>456</v>
      </c>
      <c r="F229" s="2" t="s">
        <v>436</v>
      </c>
      <c r="G229" s="2" t="s">
        <v>437</v>
      </c>
      <c r="H229" s="2">
        <v>336</v>
      </c>
      <c r="I229" s="35">
        <v>109.28</v>
      </c>
      <c r="J229" s="35">
        <v>35.840000000000003</v>
      </c>
    </row>
    <row r="230" spans="1:10" ht="14.25" customHeight="1">
      <c r="A230" t="str">
        <f t="shared" si="3"/>
        <v>C8</v>
      </c>
      <c r="B230" s="2" t="s">
        <v>482</v>
      </c>
      <c r="C230" s="2" t="s">
        <v>462</v>
      </c>
      <c r="D230" s="2" t="s">
        <v>540</v>
      </c>
      <c r="E230" s="2" t="s">
        <v>441</v>
      </c>
      <c r="F230" s="2" t="s">
        <v>442</v>
      </c>
      <c r="G230" s="2" t="s">
        <v>460</v>
      </c>
      <c r="H230" s="2">
        <v>2794</v>
      </c>
      <c r="I230" s="35">
        <v>9.33</v>
      </c>
      <c r="J230" s="35">
        <v>6.92</v>
      </c>
    </row>
    <row r="231" spans="1:10" ht="14.25" customHeight="1">
      <c r="A231" t="str">
        <f t="shared" si="3"/>
        <v>C6</v>
      </c>
      <c r="B231" s="2" t="s">
        <v>451</v>
      </c>
      <c r="C231" s="2" t="s">
        <v>439</v>
      </c>
      <c r="D231" s="2" t="s">
        <v>440</v>
      </c>
      <c r="E231" s="2" t="s">
        <v>480</v>
      </c>
      <c r="F231" s="2" t="s">
        <v>436</v>
      </c>
      <c r="G231" s="2" t="s">
        <v>443</v>
      </c>
      <c r="H231" s="2">
        <v>7514</v>
      </c>
      <c r="I231" s="35">
        <v>651.21</v>
      </c>
      <c r="J231" s="35">
        <v>524.96</v>
      </c>
    </row>
    <row r="232" spans="1:10" ht="14.25" customHeight="1">
      <c r="A232" t="str">
        <f t="shared" si="3"/>
        <v>C2</v>
      </c>
      <c r="B232" s="2" t="s">
        <v>448</v>
      </c>
      <c r="C232" s="2" t="s">
        <v>433</v>
      </c>
      <c r="D232" s="2" t="s">
        <v>597</v>
      </c>
      <c r="E232" s="2" t="s">
        <v>477</v>
      </c>
      <c r="F232" s="2" t="s">
        <v>436</v>
      </c>
      <c r="G232" s="2" t="s">
        <v>460</v>
      </c>
      <c r="H232" s="2">
        <v>8894</v>
      </c>
      <c r="I232" s="35">
        <v>668.27</v>
      </c>
      <c r="J232" s="35">
        <v>502.54</v>
      </c>
    </row>
    <row r="233" spans="1:10" ht="14.25" customHeight="1">
      <c r="A233" t="str">
        <f t="shared" si="3"/>
        <v>C2</v>
      </c>
      <c r="B233" s="2" t="s">
        <v>448</v>
      </c>
      <c r="C233" s="2" t="s">
        <v>439</v>
      </c>
      <c r="D233" s="2" t="s">
        <v>548</v>
      </c>
      <c r="E233" s="2" t="s">
        <v>450</v>
      </c>
      <c r="F233" s="2" t="s">
        <v>442</v>
      </c>
      <c r="G233" s="2" t="s">
        <v>447</v>
      </c>
      <c r="H233" s="2">
        <v>464</v>
      </c>
      <c r="I233" s="35">
        <v>205.7</v>
      </c>
      <c r="J233" s="35">
        <v>117.11</v>
      </c>
    </row>
    <row r="234" spans="1:10" ht="14.25" customHeight="1">
      <c r="A234" t="str">
        <f t="shared" si="3"/>
        <v>C3</v>
      </c>
      <c r="B234" s="2" t="s">
        <v>438</v>
      </c>
      <c r="C234" s="2" t="s">
        <v>452</v>
      </c>
      <c r="D234" s="2" t="s">
        <v>603</v>
      </c>
      <c r="E234" s="2" t="s">
        <v>464</v>
      </c>
      <c r="F234" s="2" t="s">
        <v>442</v>
      </c>
      <c r="G234" s="2" t="s">
        <v>443</v>
      </c>
      <c r="H234" s="2">
        <v>3283</v>
      </c>
      <c r="I234" s="35">
        <v>154.06</v>
      </c>
      <c r="J234" s="35">
        <v>90.93</v>
      </c>
    </row>
    <row r="235" spans="1:10" ht="14.25" customHeight="1">
      <c r="A235" t="str">
        <f t="shared" si="3"/>
        <v>C1</v>
      </c>
      <c r="B235" s="2" t="s">
        <v>444</v>
      </c>
      <c r="C235" s="2" t="s">
        <v>433</v>
      </c>
      <c r="D235" s="2" t="s">
        <v>597</v>
      </c>
      <c r="E235" s="2" t="s">
        <v>435</v>
      </c>
      <c r="F235" s="2" t="s">
        <v>436</v>
      </c>
      <c r="G235" s="2" t="s">
        <v>443</v>
      </c>
      <c r="H235" s="2">
        <v>6167</v>
      </c>
      <c r="I235" s="35">
        <v>255.28</v>
      </c>
      <c r="J235" s="35">
        <v>159.41999999999999</v>
      </c>
    </row>
    <row r="236" spans="1:10" ht="14.25" customHeight="1">
      <c r="A236" t="str">
        <f t="shared" si="3"/>
        <v>C2</v>
      </c>
      <c r="B236" s="2" t="s">
        <v>448</v>
      </c>
      <c r="C236" s="2" t="s">
        <v>462</v>
      </c>
      <c r="D236" s="2" t="s">
        <v>536</v>
      </c>
      <c r="E236" s="2" t="s">
        <v>446</v>
      </c>
      <c r="F236" s="2" t="s">
        <v>442</v>
      </c>
      <c r="G236" s="2" t="s">
        <v>437</v>
      </c>
      <c r="H236" s="2">
        <v>5182</v>
      </c>
      <c r="I236" s="35">
        <v>437.2</v>
      </c>
      <c r="J236" s="35">
        <v>263.33</v>
      </c>
    </row>
    <row r="237" spans="1:10" ht="14.25" customHeight="1">
      <c r="A237" t="str">
        <f t="shared" si="3"/>
        <v>C2</v>
      </c>
      <c r="B237" s="2" t="s">
        <v>448</v>
      </c>
      <c r="C237" s="2" t="s">
        <v>439</v>
      </c>
      <c r="D237" s="2" t="s">
        <v>509</v>
      </c>
      <c r="E237" s="2" t="s">
        <v>464</v>
      </c>
      <c r="F237" s="2" t="s">
        <v>436</v>
      </c>
      <c r="G237" s="2" t="s">
        <v>447</v>
      </c>
      <c r="H237" s="2">
        <v>4474</v>
      </c>
      <c r="I237" s="35">
        <v>154.06</v>
      </c>
      <c r="J237" s="35">
        <v>90.93</v>
      </c>
    </row>
    <row r="238" spans="1:10" ht="14.25" customHeight="1">
      <c r="A238" t="str">
        <f t="shared" si="3"/>
        <v>C4</v>
      </c>
      <c r="B238" s="2" t="s">
        <v>432</v>
      </c>
      <c r="C238" s="2" t="s">
        <v>433</v>
      </c>
      <c r="D238" s="2" t="s">
        <v>496</v>
      </c>
      <c r="E238" s="2" t="s">
        <v>454</v>
      </c>
      <c r="F238" s="2" t="s">
        <v>436</v>
      </c>
      <c r="G238" s="2" t="s">
        <v>460</v>
      </c>
      <c r="H238" s="2">
        <v>3904</v>
      </c>
      <c r="I238" s="35">
        <v>152.58000000000001</v>
      </c>
      <c r="J238" s="35">
        <v>97.44</v>
      </c>
    </row>
    <row r="239" spans="1:10" ht="14.25" customHeight="1">
      <c r="A239" t="str">
        <f t="shared" si="3"/>
        <v>C3</v>
      </c>
      <c r="B239" s="2" t="s">
        <v>438</v>
      </c>
      <c r="C239" s="2" t="s">
        <v>433</v>
      </c>
      <c r="D239" s="2" t="s">
        <v>604</v>
      </c>
      <c r="E239" s="2" t="s">
        <v>450</v>
      </c>
      <c r="F239" s="2" t="s">
        <v>436</v>
      </c>
      <c r="G239" s="2" t="s">
        <v>443</v>
      </c>
      <c r="H239" s="2">
        <v>3726</v>
      </c>
      <c r="I239" s="35">
        <v>205.7</v>
      </c>
      <c r="J239" s="35">
        <v>117.11</v>
      </c>
    </row>
    <row r="240" spans="1:10" ht="14.25" customHeight="1">
      <c r="A240" t="str">
        <f t="shared" si="3"/>
        <v>C4</v>
      </c>
      <c r="B240" s="2" t="s">
        <v>432</v>
      </c>
      <c r="C240" s="2" t="s">
        <v>439</v>
      </c>
      <c r="D240" s="2" t="s">
        <v>440</v>
      </c>
      <c r="E240" s="2" t="s">
        <v>456</v>
      </c>
      <c r="F240" s="2" t="s">
        <v>436</v>
      </c>
      <c r="G240" s="2" t="s">
        <v>460</v>
      </c>
      <c r="H240" s="2">
        <v>6598</v>
      </c>
      <c r="I240" s="35">
        <v>109.28</v>
      </c>
      <c r="J240" s="35">
        <v>35.840000000000003</v>
      </c>
    </row>
    <row r="241" spans="1:10" ht="14.25" customHeight="1">
      <c r="A241" t="str">
        <f t="shared" si="3"/>
        <v>C6</v>
      </c>
      <c r="B241" s="2" t="s">
        <v>451</v>
      </c>
      <c r="C241" s="2" t="s">
        <v>433</v>
      </c>
      <c r="D241" s="2" t="s">
        <v>491</v>
      </c>
      <c r="E241" s="2" t="s">
        <v>480</v>
      </c>
      <c r="F241" s="2" t="s">
        <v>436</v>
      </c>
      <c r="G241" s="2" t="s">
        <v>447</v>
      </c>
      <c r="H241" s="2">
        <v>3378</v>
      </c>
      <c r="I241" s="35">
        <v>651.21</v>
      </c>
      <c r="J241" s="35">
        <v>524.96</v>
      </c>
    </row>
    <row r="242" spans="1:10" ht="14.25" customHeight="1">
      <c r="A242" t="str">
        <f t="shared" si="3"/>
        <v>C7</v>
      </c>
      <c r="B242" s="2" t="s">
        <v>458</v>
      </c>
      <c r="C242" s="2" t="s">
        <v>462</v>
      </c>
      <c r="D242" s="2" t="s">
        <v>545</v>
      </c>
      <c r="E242" s="2" t="s">
        <v>480</v>
      </c>
      <c r="F242" s="2" t="s">
        <v>436</v>
      </c>
      <c r="G242" s="2" t="s">
        <v>443</v>
      </c>
      <c r="H242" s="2">
        <v>817</v>
      </c>
      <c r="I242" s="35">
        <v>651.21</v>
      </c>
      <c r="J242" s="35">
        <v>524.96</v>
      </c>
    </row>
    <row r="243" spans="1:10" ht="14.25" customHeight="1">
      <c r="A243" t="str">
        <f t="shared" si="3"/>
        <v>C9</v>
      </c>
      <c r="B243" s="2" t="s">
        <v>484</v>
      </c>
      <c r="C243" s="2" t="s">
        <v>439</v>
      </c>
      <c r="D243" s="2" t="s">
        <v>559</v>
      </c>
      <c r="E243" s="2" t="s">
        <v>477</v>
      </c>
      <c r="F243" s="2" t="s">
        <v>442</v>
      </c>
      <c r="G243" s="2" t="s">
        <v>460</v>
      </c>
      <c r="H243" s="2">
        <v>8629</v>
      </c>
      <c r="I243" s="35">
        <v>668.27</v>
      </c>
      <c r="J243" s="35">
        <v>502.54</v>
      </c>
    </row>
    <row r="244" spans="1:10" ht="14.25" customHeight="1">
      <c r="A244" t="str">
        <f t="shared" si="3"/>
        <v>C6</v>
      </c>
      <c r="B244" s="2" t="s">
        <v>451</v>
      </c>
      <c r="C244" s="2" t="s">
        <v>467</v>
      </c>
      <c r="D244" s="2" t="s">
        <v>600</v>
      </c>
      <c r="E244" s="2" t="s">
        <v>494</v>
      </c>
      <c r="F244" s="2" t="s">
        <v>436</v>
      </c>
      <c r="G244" s="2" t="s">
        <v>447</v>
      </c>
      <c r="H244" s="2">
        <v>1727</v>
      </c>
      <c r="I244" s="35">
        <v>47.45</v>
      </c>
      <c r="J244" s="35">
        <v>31.79</v>
      </c>
    </row>
    <row r="245" spans="1:10" ht="14.25" customHeight="1">
      <c r="A245" t="str">
        <f t="shared" si="3"/>
        <v>C2</v>
      </c>
      <c r="B245" s="2" t="s">
        <v>448</v>
      </c>
      <c r="C245" s="2" t="s">
        <v>462</v>
      </c>
      <c r="D245" s="2" t="s">
        <v>568</v>
      </c>
      <c r="E245" s="2" t="s">
        <v>454</v>
      </c>
      <c r="F245" s="2" t="s">
        <v>442</v>
      </c>
      <c r="G245" s="2" t="s">
        <v>460</v>
      </c>
      <c r="H245" s="2">
        <v>5530</v>
      </c>
      <c r="I245" s="35">
        <v>152.58000000000001</v>
      </c>
      <c r="J245" s="35">
        <v>97.44</v>
      </c>
    </row>
    <row r="246" spans="1:10" ht="14.25" customHeight="1">
      <c r="A246" t="str">
        <f t="shared" si="3"/>
        <v>C4</v>
      </c>
      <c r="B246" s="2" t="s">
        <v>432</v>
      </c>
      <c r="C246" s="2" t="s">
        <v>462</v>
      </c>
      <c r="D246" s="2" t="s">
        <v>605</v>
      </c>
      <c r="E246" s="2" t="s">
        <v>454</v>
      </c>
      <c r="F246" s="2" t="s">
        <v>442</v>
      </c>
      <c r="G246" s="2" t="s">
        <v>443</v>
      </c>
      <c r="H246" s="2">
        <v>5846</v>
      </c>
      <c r="I246" s="35">
        <v>152.58000000000001</v>
      </c>
      <c r="J246" s="35">
        <v>97.44</v>
      </c>
    </row>
    <row r="247" spans="1:10" ht="14.25" customHeight="1">
      <c r="A247" t="str">
        <f t="shared" si="3"/>
        <v>C1</v>
      </c>
      <c r="B247" s="2" t="s">
        <v>444</v>
      </c>
      <c r="C247" s="2" t="s">
        <v>433</v>
      </c>
      <c r="D247" s="2" t="s">
        <v>529</v>
      </c>
      <c r="E247" s="2" t="s">
        <v>464</v>
      </c>
      <c r="F247" s="2" t="s">
        <v>442</v>
      </c>
      <c r="G247" s="2" t="s">
        <v>447</v>
      </c>
      <c r="H247" s="2">
        <v>3985</v>
      </c>
      <c r="I247" s="35">
        <v>154.06</v>
      </c>
      <c r="J247" s="35">
        <v>90.93</v>
      </c>
    </row>
    <row r="248" spans="1:10" ht="14.25" customHeight="1">
      <c r="A248" t="str">
        <f t="shared" si="3"/>
        <v>C7</v>
      </c>
      <c r="B248" s="2" t="s">
        <v>458</v>
      </c>
      <c r="C248" s="2" t="s">
        <v>462</v>
      </c>
      <c r="D248" s="2" t="s">
        <v>531</v>
      </c>
      <c r="E248" s="2" t="s">
        <v>454</v>
      </c>
      <c r="F248" s="2" t="s">
        <v>442</v>
      </c>
      <c r="G248" s="2" t="s">
        <v>443</v>
      </c>
      <c r="H248" s="2">
        <v>5768</v>
      </c>
      <c r="I248" s="35">
        <v>152.58000000000001</v>
      </c>
      <c r="J248" s="35">
        <v>97.44</v>
      </c>
    </row>
    <row r="249" spans="1:10" ht="14.25" customHeight="1">
      <c r="A249" t="str">
        <f t="shared" si="3"/>
        <v>C8</v>
      </c>
      <c r="B249" s="2" t="s">
        <v>482</v>
      </c>
      <c r="C249" s="2" t="s">
        <v>439</v>
      </c>
      <c r="D249" s="2" t="s">
        <v>548</v>
      </c>
      <c r="E249" s="2" t="s">
        <v>477</v>
      </c>
      <c r="F249" s="2" t="s">
        <v>436</v>
      </c>
      <c r="G249" s="2" t="s">
        <v>460</v>
      </c>
      <c r="H249" s="2">
        <v>2963</v>
      </c>
      <c r="I249" s="35">
        <v>668.27</v>
      </c>
      <c r="J249" s="35">
        <v>502.54</v>
      </c>
    </row>
    <row r="250" spans="1:10" ht="14.25" customHeight="1">
      <c r="A250" t="str">
        <f t="shared" si="3"/>
        <v>C1</v>
      </c>
      <c r="B250" s="2" t="s">
        <v>444</v>
      </c>
      <c r="C250" s="2" t="s">
        <v>433</v>
      </c>
      <c r="D250" s="2" t="s">
        <v>528</v>
      </c>
      <c r="E250" s="2" t="s">
        <v>494</v>
      </c>
      <c r="F250" s="2" t="s">
        <v>436</v>
      </c>
      <c r="G250" s="2" t="s">
        <v>443</v>
      </c>
      <c r="H250" s="2">
        <v>2510</v>
      </c>
      <c r="I250" s="35">
        <v>47.45</v>
      </c>
      <c r="J250" s="35">
        <v>31.79</v>
      </c>
    </row>
    <row r="251" spans="1:10" ht="14.25" customHeight="1">
      <c r="A251" t="str">
        <f t="shared" si="3"/>
        <v>C8</v>
      </c>
      <c r="B251" s="2" t="s">
        <v>482</v>
      </c>
      <c r="C251" s="2" t="s">
        <v>433</v>
      </c>
      <c r="D251" s="2" t="s">
        <v>606</v>
      </c>
      <c r="E251" s="2" t="s">
        <v>475</v>
      </c>
      <c r="F251" s="2" t="s">
        <v>436</v>
      </c>
      <c r="G251" s="2" t="s">
        <v>437</v>
      </c>
      <c r="H251" s="2">
        <v>2300</v>
      </c>
      <c r="I251" s="35">
        <v>81.73</v>
      </c>
      <c r="J251" s="35">
        <v>56.67</v>
      </c>
    </row>
    <row r="252" spans="1:10" ht="14.25" customHeight="1">
      <c r="A252" t="str">
        <f t="shared" si="3"/>
        <v>C8</v>
      </c>
      <c r="B252" s="2" t="s">
        <v>482</v>
      </c>
      <c r="C252" s="2" t="s">
        <v>433</v>
      </c>
      <c r="D252" s="2" t="s">
        <v>513</v>
      </c>
      <c r="E252" s="2" t="s">
        <v>450</v>
      </c>
      <c r="F252" s="2" t="s">
        <v>436</v>
      </c>
      <c r="G252" s="2" t="s">
        <v>437</v>
      </c>
      <c r="H252" s="2">
        <v>7321</v>
      </c>
      <c r="I252" s="35">
        <v>205.7</v>
      </c>
      <c r="J252" s="35">
        <v>117.11</v>
      </c>
    </row>
    <row r="253" spans="1:10" ht="14.25" customHeight="1">
      <c r="A253" t="str">
        <f t="shared" si="3"/>
        <v>C6</v>
      </c>
      <c r="B253" s="2" t="s">
        <v>451</v>
      </c>
      <c r="C253" s="2" t="s">
        <v>439</v>
      </c>
      <c r="D253" s="2" t="s">
        <v>607</v>
      </c>
      <c r="E253" s="2" t="s">
        <v>446</v>
      </c>
      <c r="F253" s="2" t="s">
        <v>436</v>
      </c>
      <c r="G253" s="2" t="s">
        <v>447</v>
      </c>
      <c r="H253" s="2">
        <v>427</v>
      </c>
      <c r="I253" s="35">
        <v>437.2</v>
      </c>
      <c r="J253" s="35">
        <v>263.33</v>
      </c>
    </row>
    <row r="254" spans="1:10" ht="14.25" customHeight="1">
      <c r="A254" t="str">
        <f t="shared" si="3"/>
        <v>C1</v>
      </c>
      <c r="B254" s="2" t="s">
        <v>444</v>
      </c>
      <c r="C254" s="2" t="s">
        <v>439</v>
      </c>
      <c r="D254" s="2" t="s">
        <v>561</v>
      </c>
      <c r="E254" s="2" t="s">
        <v>441</v>
      </c>
      <c r="F254" s="2" t="s">
        <v>442</v>
      </c>
      <c r="G254" s="2" t="s">
        <v>460</v>
      </c>
      <c r="H254" s="2">
        <v>6482</v>
      </c>
      <c r="I254" s="35">
        <v>9.33</v>
      </c>
      <c r="J254" s="35">
        <v>6.92</v>
      </c>
    </row>
    <row r="255" spans="1:10" ht="14.25" customHeight="1">
      <c r="A255" t="str">
        <f t="shared" si="3"/>
        <v>C3</v>
      </c>
      <c r="B255" s="2" t="s">
        <v>438</v>
      </c>
      <c r="C255" s="2" t="s">
        <v>462</v>
      </c>
      <c r="D255" s="2" t="s">
        <v>500</v>
      </c>
      <c r="E255" s="2" t="s">
        <v>450</v>
      </c>
      <c r="F255" s="2" t="s">
        <v>436</v>
      </c>
      <c r="G255" s="2" t="s">
        <v>460</v>
      </c>
      <c r="H255" s="2">
        <v>6291</v>
      </c>
      <c r="I255" s="35">
        <v>205.7</v>
      </c>
      <c r="J255" s="35">
        <v>117.11</v>
      </c>
    </row>
    <row r="256" spans="1:10" ht="14.25" customHeight="1">
      <c r="A256" t="str">
        <f t="shared" si="3"/>
        <v>C10</v>
      </c>
      <c r="B256" s="2" t="s">
        <v>472</v>
      </c>
      <c r="C256" s="2" t="s">
        <v>433</v>
      </c>
      <c r="D256" s="2" t="s">
        <v>505</v>
      </c>
      <c r="E256" s="2" t="s">
        <v>477</v>
      </c>
      <c r="F256" s="2" t="s">
        <v>442</v>
      </c>
      <c r="G256" s="2" t="s">
        <v>447</v>
      </c>
      <c r="H256" s="2">
        <v>8234</v>
      </c>
      <c r="I256" s="35">
        <v>668.27</v>
      </c>
      <c r="J256" s="35">
        <v>502.54</v>
      </c>
    </row>
    <row r="257" spans="1:10" ht="14.25" customHeight="1">
      <c r="A257" t="str">
        <f t="shared" si="3"/>
        <v>C6</v>
      </c>
      <c r="B257" s="2" t="s">
        <v>451</v>
      </c>
      <c r="C257" s="2" t="s">
        <v>467</v>
      </c>
      <c r="D257" s="2" t="s">
        <v>532</v>
      </c>
      <c r="E257" s="2" t="s">
        <v>446</v>
      </c>
      <c r="F257" s="2" t="s">
        <v>442</v>
      </c>
      <c r="G257" s="2" t="s">
        <v>437</v>
      </c>
      <c r="H257" s="2">
        <v>6597</v>
      </c>
      <c r="I257" s="35">
        <v>437.2</v>
      </c>
      <c r="J257" s="35">
        <v>263.33</v>
      </c>
    </row>
    <row r="258" spans="1:10" ht="14.25" customHeight="1">
      <c r="A258" t="str">
        <f t="shared" si="3"/>
        <v>C6</v>
      </c>
      <c r="B258" s="2" t="s">
        <v>451</v>
      </c>
      <c r="C258" s="2" t="s">
        <v>452</v>
      </c>
      <c r="D258" s="2" t="s">
        <v>608</v>
      </c>
      <c r="E258" s="2" t="s">
        <v>494</v>
      </c>
      <c r="F258" s="2" t="s">
        <v>436</v>
      </c>
      <c r="G258" s="2" t="s">
        <v>443</v>
      </c>
      <c r="H258" s="2">
        <v>4635</v>
      </c>
      <c r="I258" s="35">
        <v>47.45</v>
      </c>
      <c r="J258" s="35">
        <v>31.79</v>
      </c>
    </row>
    <row r="259" spans="1:10" ht="14.25" customHeight="1">
      <c r="A259" t="str">
        <f t="shared" ref="A259:A322" si="4">+INDEX($M$2:$N$11,MATCH(B259,$N$2:$N$11,0),MATCH($A$1,$M$1:$N$1,0))</f>
        <v>C4</v>
      </c>
      <c r="B259" s="2" t="s">
        <v>432</v>
      </c>
      <c r="C259" s="2" t="s">
        <v>467</v>
      </c>
      <c r="D259" s="2" t="s">
        <v>609</v>
      </c>
      <c r="E259" s="2" t="s">
        <v>435</v>
      </c>
      <c r="F259" s="2" t="s">
        <v>442</v>
      </c>
      <c r="G259" s="2" t="s">
        <v>437</v>
      </c>
      <c r="H259" s="2">
        <v>9907</v>
      </c>
      <c r="I259" s="35">
        <v>255.28</v>
      </c>
      <c r="J259" s="35">
        <v>159.41999999999999</v>
      </c>
    </row>
    <row r="260" spans="1:10" ht="14.25" customHeight="1">
      <c r="A260" t="str">
        <f t="shared" si="4"/>
        <v>C10</v>
      </c>
      <c r="B260" s="2" t="s">
        <v>472</v>
      </c>
      <c r="C260" s="2" t="s">
        <v>439</v>
      </c>
      <c r="D260" s="2" t="s">
        <v>509</v>
      </c>
      <c r="E260" s="2" t="s">
        <v>435</v>
      </c>
      <c r="F260" s="2" t="s">
        <v>436</v>
      </c>
      <c r="G260" s="2" t="s">
        <v>460</v>
      </c>
      <c r="H260" s="2">
        <v>2509</v>
      </c>
      <c r="I260" s="35">
        <v>255.28</v>
      </c>
      <c r="J260" s="35">
        <v>159.41999999999999</v>
      </c>
    </row>
    <row r="261" spans="1:10" ht="14.25" customHeight="1">
      <c r="A261" t="str">
        <f t="shared" si="4"/>
        <v>C1</v>
      </c>
      <c r="B261" s="2" t="s">
        <v>444</v>
      </c>
      <c r="C261" s="2" t="s">
        <v>439</v>
      </c>
      <c r="D261" s="2" t="s">
        <v>470</v>
      </c>
      <c r="E261" s="2" t="s">
        <v>456</v>
      </c>
      <c r="F261" s="2" t="s">
        <v>442</v>
      </c>
      <c r="G261" s="2" t="s">
        <v>443</v>
      </c>
      <c r="H261" s="2">
        <v>3551</v>
      </c>
      <c r="I261" s="35">
        <v>109.28</v>
      </c>
      <c r="J261" s="35">
        <v>35.840000000000003</v>
      </c>
    </row>
    <row r="262" spans="1:10" ht="14.25" customHeight="1">
      <c r="A262" t="str">
        <f t="shared" si="4"/>
        <v>C9</v>
      </c>
      <c r="B262" s="2" t="s">
        <v>484</v>
      </c>
      <c r="C262" s="2" t="s">
        <v>433</v>
      </c>
      <c r="D262" s="2" t="s">
        <v>493</v>
      </c>
      <c r="E262" s="2" t="s">
        <v>454</v>
      </c>
      <c r="F262" s="2" t="s">
        <v>442</v>
      </c>
      <c r="G262" s="2" t="s">
        <v>443</v>
      </c>
      <c r="H262" s="2">
        <v>1965</v>
      </c>
      <c r="I262" s="35">
        <v>152.58000000000001</v>
      </c>
      <c r="J262" s="35">
        <v>97.44</v>
      </c>
    </row>
    <row r="263" spans="1:10" ht="14.25" customHeight="1">
      <c r="A263" t="str">
        <f t="shared" si="4"/>
        <v>C1</v>
      </c>
      <c r="B263" s="2" t="s">
        <v>444</v>
      </c>
      <c r="C263" s="2" t="s">
        <v>439</v>
      </c>
      <c r="D263" s="2" t="s">
        <v>579</v>
      </c>
      <c r="E263" s="2" t="s">
        <v>464</v>
      </c>
      <c r="F263" s="2" t="s">
        <v>442</v>
      </c>
      <c r="G263" s="2" t="s">
        <v>443</v>
      </c>
      <c r="H263" s="2">
        <v>1692</v>
      </c>
      <c r="I263" s="35">
        <v>154.06</v>
      </c>
      <c r="J263" s="35">
        <v>90.93</v>
      </c>
    </row>
    <row r="264" spans="1:10" ht="14.25" customHeight="1">
      <c r="A264" t="str">
        <f t="shared" si="4"/>
        <v>C5</v>
      </c>
      <c r="B264" s="2" t="s">
        <v>465</v>
      </c>
      <c r="C264" s="2" t="s">
        <v>433</v>
      </c>
      <c r="D264" s="2" t="s">
        <v>486</v>
      </c>
      <c r="E264" s="2" t="s">
        <v>477</v>
      </c>
      <c r="F264" s="2" t="s">
        <v>442</v>
      </c>
      <c r="G264" s="2" t="s">
        <v>460</v>
      </c>
      <c r="H264" s="2">
        <v>2065</v>
      </c>
      <c r="I264" s="35">
        <v>668.27</v>
      </c>
      <c r="J264" s="35">
        <v>502.54</v>
      </c>
    </row>
    <row r="265" spans="1:10" ht="14.25" customHeight="1">
      <c r="A265" t="str">
        <f t="shared" si="4"/>
        <v>C10</v>
      </c>
      <c r="B265" s="2" t="s">
        <v>472</v>
      </c>
      <c r="C265" s="2" t="s">
        <v>502</v>
      </c>
      <c r="D265" s="2" t="s">
        <v>610</v>
      </c>
      <c r="E265" s="2" t="s">
        <v>469</v>
      </c>
      <c r="F265" s="2" t="s">
        <v>436</v>
      </c>
      <c r="G265" s="2" t="s">
        <v>437</v>
      </c>
      <c r="H265" s="2">
        <v>4517</v>
      </c>
      <c r="I265" s="35">
        <v>421.89</v>
      </c>
      <c r="J265" s="35">
        <v>364.69</v>
      </c>
    </row>
    <row r="266" spans="1:10" ht="14.25" customHeight="1">
      <c r="A266" t="str">
        <f t="shared" si="4"/>
        <v>C3</v>
      </c>
      <c r="B266" s="2" t="s">
        <v>438</v>
      </c>
      <c r="C266" s="2" t="s">
        <v>433</v>
      </c>
      <c r="D266" s="2" t="s">
        <v>571</v>
      </c>
      <c r="E266" s="2" t="s">
        <v>446</v>
      </c>
      <c r="F266" s="2" t="s">
        <v>442</v>
      </c>
      <c r="G266" s="2" t="s">
        <v>460</v>
      </c>
      <c r="H266" s="2">
        <v>6675</v>
      </c>
      <c r="I266" s="35">
        <v>437.2</v>
      </c>
      <c r="J266" s="35">
        <v>263.33</v>
      </c>
    </row>
    <row r="267" spans="1:10" ht="14.25" customHeight="1">
      <c r="A267" t="str">
        <f t="shared" si="4"/>
        <v>C10</v>
      </c>
      <c r="B267" s="2" t="s">
        <v>472</v>
      </c>
      <c r="C267" s="2" t="s">
        <v>462</v>
      </c>
      <c r="D267" s="2" t="s">
        <v>611</v>
      </c>
      <c r="E267" s="2" t="s">
        <v>469</v>
      </c>
      <c r="F267" s="2" t="s">
        <v>442</v>
      </c>
      <c r="G267" s="2" t="s">
        <v>460</v>
      </c>
      <c r="H267" s="2">
        <v>4756</v>
      </c>
      <c r="I267" s="35">
        <v>421.89</v>
      </c>
      <c r="J267" s="35">
        <v>364.69</v>
      </c>
    </row>
    <row r="268" spans="1:10" ht="14.25" customHeight="1">
      <c r="A268" t="str">
        <f t="shared" si="4"/>
        <v>C3</v>
      </c>
      <c r="B268" s="2" t="s">
        <v>438</v>
      </c>
      <c r="C268" s="2" t="s">
        <v>433</v>
      </c>
      <c r="D268" s="2" t="s">
        <v>612</v>
      </c>
      <c r="E268" s="2" t="s">
        <v>480</v>
      </c>
      <c r="F268" s="2" t="s">
        <v>442</v>
      </c>
      <c r="G268" s="2" t="s">
        <v>460</v>
      </c>
      <c r="H268" s="2">
        <v>8769</v>
      </c>
      <c r="I268" s="35">
        <v>651.21</v>
      </c>
      <c r="J268" s="35">
        <v>524.96</v>
      </c>
    </row>
    <row r="269" spans="1:10" ht="14.25" customHeight="1">
      <c r="A269" t="str">
        <f t="shared" si="4"/>
        <v>C4</v>
      </c>
      <c r="B269" s="2" t="s">
        <v>432</v>
      </c>
      <c r="C269" s="2" t="s">
        <v>433</v>
      </c>
      <c r="D269" s="2" t="s">
        <v>573</v>
      </c>
      <c r="E269" s="2" t="s">
        <v>464</v>
      </c>
      <c r="F269" s="2" t="s">
        <v>436</v>
      </c>
      <c r="G269" s="2" t="s">
        <v>437</v>
      </c>
      <c r="H269" s="2">
        <v>6127</v>
      </c>
      <c r="I269" s="35">
        <v>154.06</v>
      </c>
      <c r="J269" s="35">
        <v>90.93</v>
      </c>
    </row>
    <row r="270" spans="1:10" ht="14.25" customHeight="1">
      <c r="A270" t="str">
        <f t="shared" si="4"/>
        <v>C10</v>
      </c>
      <c r="B270" s="2" t="s">
        <v>472</v>
      </c>
      <c r="C270" s="2" t="s">
        <v>462</v>
      </c>
      <c r="D270" s="2" t="s">
        <v>515</v>
      </c>
      <c r="E270" s="2" t="s">
        <v>477</v>
      </c>
      <c r="F270" s="2" t="s">
        <v>436</v>
      </c>
      <c r="G270" s="2" t="s">
        <v>443</v>
      </c>
      <c r="H270" s="2">
        <v>3585</v>
      </c>
      <c r="I270" s="35">
        <v>668.27</v>
      </c>
      <c r="J270" s="35">
        <v>502.54</v>
      </c>
    </row>
    <row r="271" spans="1:10" ht="14.25" customHeight="1">
      <c r="A271" t="str">
        <f t="shared" si="4"/>
        <v>C1</v>
      </c>
      <c r="B271" s="2" t="s">
        <v>444</v>
      </c>
      <c r="C271" s="2" t="s">
        <v>439</v>
      </c>
      <c r="D271" s="2" t="s">
        <v>543</v>
      </c>
      <c r="E271" s="2" t="s">
        <v>435</v>
      </c>
      <c r="F271" s="2" t="s">
        <v>436</v>
      </c>
      <c r="G271" s="2" t="s">
        <v>443</v>
      </c>
      <c r="H271" s="2">
        <v>2911</v>
      </c>
      <c r="I271" s="35">
        <v>255.28</v>
      </c>
      <c r="J271" s="35">
        <v>159.41999999999999</v>
      </c>
    </row>
    <row r="272" spans="1:10" ht="14.25" customHeight="1">
      <c r="A272" t="str">
        <f t="shared" si="4"/>
        <v>C1</v>
      </c>
      <c r="B272" s="2" t="s">
        <v>444</v>
      </c>
      <c r="C272" s="2" t="s">
        <v>439</v>
      </c>
      <c r="D272" s="2" t="s">
        <v>593</v>
      </c>
      <c r="E272" s="2" t="s">
        <v>477</v>
      </c>
      <c r="F272" s="2" t="s">
        <v>436</v>
      </c>
      <c r="G272" s="2" t="s">
        <v>460</v>
      </c>
      <c r="H272" s="2">
        <v>3221</v>
      </c>
      <c r="I272" s="35">
        <v>668.27</v>
      </c>
      <c r="J272" s="35">
        <v>502.54</v>
      </c>
    </row>
    <row r="273" spans="1:10" ht="14.25" customHeight="1">
      <c r="A273" t="str">
        <f t="shared" si="4"/>
        <v>C2</v>
      </c>
      <c r="B273" s="2" t="s">
        <v>448</v>
      </c>
      <c r="C273" s="2" t="s">
        <v>433</v>
      </c>
      <c r="D273" s="2" t="s">
        <v>613</v>
      </c>
      <c r="E273" s="2" t="s">
        <v>446</v>
      </c>
      <c r="F273" s="2" t="s">
        <v>442</v>
      </c>
      <c r="G273" s="2" t="s">
        <v>460</v>
      </c>
      <c r="H273" s="2">
        <v>2304</v>
      </c>
      <c r="I273" s="35">
        <v>437.2</v>
      </c>
      <c r="J273" s="35">
        <v>263.33</v>
      </c>
    </row>
    <row r="274" spans="1:10" ht="14.25" customHeight="1">
      <c r="A274" t="str">
        <f t="shared" si="4"/>
        <v>C6</v>
      </c>
      <c r="B274" s="2" t="s">
        <v>451</v>
      </c>
      <c r="C274" s="2" t="s">
        <v>433</v>
      </c>
      <c r="D274" s="2" t="s">
        <v>614</v>
      </c>
      <c r="E274" s="2" t="s">
        <v>435</v>
      </c>
      <c r="F274" s="2" t="s">
        <v>442</v>
      </c>
      <c r="G274" s="2" t="s">
        <v>437</v>
      </c>
      <c r="H274" s="2">
        <v>6329</v>
      </c>
      <c r="I274" s="35">
        <v>255.28</v>
      </c>
      <c r="J274" s="35">
        <v>159.41999999999999</v>
      </c>
    </row>
    <row r="275" spans="1:10" ht="14.25" customHeight="1">
      <c r="A275" t="str">
        <f t="shared" si="4"/>
        <v>C8</v>
      </c>
      <c r="B275" s="2" t="s">
        <v>482</v>
      </c>
      <c r="C275" s="2" t="s">
        <v>467</v>
      </c>
      <c r="D275" s="2" t="s">
        <v>588</v>
      </c>
      <c r="E275" s="2" t="s">
        <v>435</v>
      </c>
      <c r="F275" s="2" t="s">
        <v>436</v>
      </c>
      <c r="G275" s="2" t="s">
        <v>460</v>
      </c>
      <c r="H275" s="2">
        <v>7478</v>
      </c>
      <c r="I275" s="35">
        <v>255.28</v>
      </c>
      <c r="J275" s="35">
        <v>159.41999999999999</v>
      </c>
    </row>
    <row r="276" spans="1:10" ht="14.25" customHeight="1">
      <c r="A276" t="str">
        <f t="shared" si="4"/>
        <v>C5</v>
      </c>
      <c r="B276" s="2" t="s">
        <v>465</v>
      </c>
      <c r="C276" s="2" t="s">
        <v>439</v>
      </c>
      <c r="D276" s="2" t="s">
        <v>615</v>
      </c>
      <c r="E276" s="2" t="s">
        <v>454</v>
      </c>
      <c r="F276" s="2" t="s">
        <v>442</v>
      </c>
      <c r="G276" s="2" t="s">
        <v>443</v>
      </c>
      <c r="H276" s="2">
        <v>9707</v>
      </c>
      <c r="I276" s="35">
        <v>152.58000000000001</v>
      </c>
      <c r="J276" s="35">
        <v>97.44</v>
      </c>
    </row>
    <row r="277" spans="1:10" ht="14.25" customHeight="1">
      <c r="A277" t="str">
        <f t="shared" si="4"/>
        <v>C9</v>
      </c>
      <c r="B277" s="2" t="s">
        <v>484</v>
      </c>
      <c r="C277" s="2" t="s">
        <v>467</v>
      </c>
      <c r="D277" s="2" t="s">
        <v>489</v>
      </c>
      <c r="E277" s="2" t="s">
        <v>446</v>
      </c>
      <c r="F277" s="2" t="s">
        <v>436</v>
      </c>
      <c r="G277" s="2" t="s">
        <v>460</v>
      </c>
      <c r="H277" s="2">
        <v>7852</v>
      </c>
      <c r="I277" s="35">
        <v>437.2</v>
      </c>
      <c r="J277" s="35">
        <v>263.33</v>
      </c>
    </row>
    <row r="278" spans="1:10" ht="14.25" customHeight="1">
      <c r="A278" t="str">
        <f t="shared" si="4"/>
        <v>C9</v>
      </c>
      <c r="B278" s="2" t="s">
        <v>484</v>
      </c>
      <c r="C278" s="2" t="s">
        <v>452</v>
      </c>
      <c r="D278" s="2" t="s">
        <v>616</v>
      </c>
      <c r="E278" s="2" t="s">
        <v>450</v>
      </c>
      <c r="F278" s="2" t="s">
        <v>436</v>
      </c>
      <c r="G278" s="2" t="s">
        <v>460</v>
      </c>
      <c r="H278" s="2">
        <v>6845</v>
      </c>
      <c r="I278" s="35">
        <v>205.7</v>
      </c>
      <c r="J278" s="35">
        <v>117.11</v>
      </c>
    </row>
    <row r="279" spans="1:10" ht="14.25" customHeight="1">
      <c r="A279" t="str">
        <f t="shared" si="4"/>
        <v>C1</v>
      </c>
      <c r="B279" s="2" t="s">
        <v>444</v>
      </c>
      <c r="C279" s="2" t="s">
        <v>439</v>
      </c>
      <c r="D279" s="2" t="s">
        <v>617</v>
      </c>
      <c r="E279" s="2" t="s">
        <v>456</v>
      </c>
      <c r="F279" s="2" t="s">
        <v>436</v>
      </c>
      <c r="G279" s="2" t="s">
        <v>443</v>
      </c>
      <c r="H279" s="2">
        <v>8483</v>
      </c>
      <c r="I279" s="35">
        <v>109.28</v>
      </c>
      <c r="J279" s="35">
        <v>35.840000000000003</v>
      </c>
    </row>
    <row r="280" spans="1:10" ht="14.25" customHeight="1">
      <c r="A280" t="str">
        <f t="shared" si="4"/>
        <v>C3</v>
      </c>
      <c r="B280" s="2" t="s">
        <v>438</v>
      </c>
      <c r="C280" s="2" t="s">
        <v>439</v>
      </c>
      <c r="D280" s="2" t="s">
        <v>618</v>
      </c>
      <c r="E280" s="2" t="s">
        <v>475</v>
      </c>
      <c r="F280" s="2" t="s">
        <v>442</v>
      </c>
      <c r="G280" s="2" t="s">
        <v>437</v>
      </c>
      <c r="H280" s="2">
        <v>663</v>
      </c>
      <c r="I280" s="35">
        <v>81.73</v>
      </c>
      <c r="J280" s="35">
        <v>56.67</v>
      </c>
    </row>
    <row r="281" spans="1:10" ht="14.25" customHeight="1">
      <c r="A281" t="str">
        <f t="shared" si="4"/>
        <v>C8</v>
      </c>
      <c r="B281" s="2" t="s">
        <v>482</v>
      </c>
      <c r="C281" s="2" t="s">
        <v>433</v>
      </c>
      <c r="D281" s="2" t="s">
        <v>491</v>
      </c>
      <c r="E281" s="2" t="s">
        <v>480</v>
      </c>
      <c r="F281" s="2" t="s">
        <v>442</v>
      </c>
      <c r="G281" s="2" t="s">
        <v>460</v>
      </c>
      <c r="H281" s="2">
        <v>5745</v>
      </c>
      <c r="I281" s="35">
        <v>651.21</v>
      </c>
      <c r="J281" s="35">
        <v>524.96</v>
      </c>
    </row>
    <row r="282" spans="1:10" ht="14.25" customHeight="1">
      <c r="A282" t="str">
        <f t="shared" si="4"/>
        <v>C6</v>
      </c>
      <c r="B282" s="2" t="s">
        <v>451</v>
      </c>
      <c r="C282" s="2" t="s">
        <v>433</v>
      </c>
      <c r="D282" s="2" t="s">
        <v>619</v>
      </c>
      <c r="E282" s="2" t="s">
        <v>469</v>
      </c>
      <c r="F282" s="2" t="s">
        <v>442</v>
      </c>
      <c r="G282" s="2" t="s">
        <v>460</v>
      </c>
      <c r="H282" s="2">
        <v>8786</v>
      </c>
      <c r="I282" s="35">
        <v>421.89</v>
      </c>
      <c r="J282" s="35">
        <v>364.69</v>
      </c>
    </row>
    <row r="283" spans="1:10" ht="14.25" customHeight="1">
      <c r="A283" t="str">
        <f t="shared" si="4"/>
        <v>C6</v>
      </c>
      <c r="B283" s="2" t="s">
        <v>451</v>
      </c>
      <c r="C283" s="2" t="s">
        <v>433</v>
      </c>
      <c r="D283" s="2" t="s">
        <v>487</v>
      </c>
      <c r="E283" s="2" t="s">
        <v>454</v>
      </c>
      <c r="F283" s="2" t="s">
        <v>442</v>
      </c>
      <c r="G283" s="2" t="s">
        <v>443</v>
      </c>
      <c r="H283" s="2">
        <v>2163</v>
      </c>
      <c r="I283" s="35">
        <v>152.58000000000001</v>
      </c>
      <c r="J283" s="35">
        <v>97.44</v>
      </c>
    </row>
    <row r="284" spans="1:10" ht="14.25" customHeight="1">
      <c r="A284" t="str">
        <f t="shared" si="4"/>
        <v>C2</v>
      </c>
      <c r="B284" s="2" t="s">
        <v>448</v>
      </c>
      <c r="C284" s="2" t="s">
        <v>452</v>
      </c>
      <c r="D284" s="2" t="s">
        <v>620</v>
      </c>
      <c r="E284" s="2" t="s">
        <v>464</v>
      </c>
      <c r="F284" s="2" t="s">
        <v>436</v>
      </c>
      <c r="G284" s="2" t="s">
        <v>437</v>
      </c>
      <c r="H284" s="2">
        <v>6773</v>
      </c>
      <c r="I284" s="35">
        <v>154.06</v>
      </c>
      <c r="J284" s="35">
        <v>90.93</v>
      </c>
    </row>
    <row r="285" spans="1:10" ht="14.25" customHeight="1">
      <c r="A285" t="str">
        <f t="shared" si="4"/>
        <v>C6</v>
      </c>
      <c r="B285" s="2" t="s">
        <v>451</v>
      </c>
      <c r="C285" s="2" t="s">
        <v>439</v>
      </c>
      <c r="D285" s="2" t="s">
        <v>449</v>
      </c>
      <c r="E285" s="2" t="s">
        <v>441</v>
      </c>
      <c r="F285" s="2" t="s">
        <v>436</v>
      </c>
      <c r="G285" s="2" t="s">
        <v>443</v>
      </c>
      <c r="H285" s="2">
        <v>1011</v>
      </c>
      <c r="I285" s="35">
        <v>9.33</v>
      </c>
      <c r="J285" s="35">
        <v>6.92</v>
      </c>
    </row>
    <row r="286" spans="1:10" ht="14.25" customHeight="1">
      <c r="A286" t="str">
        <f t="shared" si="4"/>
        <v>C10</v>
      </c>
      <c r="B286" s="2" t="s">
        <v>472</v>
      </c>
      <c r="C286" s="2" t="s">
        <v>439</v>
      </c>
      <c r="D286" s="2" t="s">
        <v>551</v>
      </c>
      <c r="E286" s="2" t="s">
        <v>441</v>
      </c>
      <c r="F286" s="2" t="s">
        <v>436</v>
      </c>
      <c r="G286" s="2" t="s">
        <v>447</v>
      </c>
      <c r="H286" s="2">
        <v>7379</v>
      </c>
      <c r="I286" s="35">
        <v>9.33</v>
      </c>
      <c r="J286" s="35">
        <v>6.92</v>
      </c>
    </row>
    <row r="287" spans="1:10" ht="14.25" customHeight="1">
      <c r="A287" t="str">
        <f t="shared" si="4"/>
        <v>C5</v>
      </c>
      <c r="B287" s="2" t="s">
        <v>465</v>
      </c>
      <c r="C287" s="2" t="s">
        <v>452</v>
      </c>
      <c r="D287" s="2" t="s">
        <v>621</v>
      </c>
      <c r="E287" s="2" t="s">
        <v>456</v>
      </c>
      <c r="F287" s="2" t="s">
        <v>442</v>
      </c>
      <c r="G287" s="2" t="s">
        <v>460</v>
      </c>
      <c r="H287" s="2">
        <v>4010</v>
      </c>
      <c r="I287" s="35">
        <v>109.28</v>
      </c>
      <c r="J287" s="35">
        <v>35.840000000000003</v>
      </c>
    </row>
    <row r="288" spans="1:10" ht="14.25" customHeight="1">
      <c r="A288" t="str">
        <f t="shared" si="4"/>
        <v>C10</v>
      </c>
      <c r="B288" s="2" t="s">
        <v>472</v>
      </c>
      <c r="C288" s="2" t="s">
        <v>433</v>
      </c>
      <c r="D288" s="2" t="s">
        <v>513</v>
      </c>
      <c r="E288" s="2" t="s">
        <v>456</v>
      </c>
      <c r="F288" s="2" t="s">
        <v>436</v>
      </c>
      <c r="G288" s="2" t="s">
        <v>443</v>
      </c>
      <c r="H288" s="2">
        <v>3826</v>
      </c>
      <c r="I288" s="35">
        <v>109.28</v>
      </c>
      <c r="J288" s="35">
        <v>35.840000000000003</v>
      </c>
    </row>
    <row r="289" spans="1:10" ht="14.25" customHeight="1">
      <c r="A289" t="str">
        <f t="shared" si="4"/>
        <v>C1</v>
      </c>
      <c r="B289" s="2" t="s">
        <v>444</v>
      </c>
      <c r="C289" s="2" t="s">
        <v>439</v>
      </c>
      <c r="D289" s="2" t="s">
        <v>622</v>
      </c>
      <c r="E289" s="2" t="s">
        <v>450</v>
      </c>
      <c r="F289" s="2" t="s">
        <v>436</v>
      </c>
      <c r="G289" s="2" t="s">
        <v>437</v>
      </c>
      <c r="H289" s="2">
        <v>1189</v>
      </c>
      <c r="I289" s="35">
        <v>205.7</v>
      </c>
      <c r="J289" s="35">
        <v>117.11</v>
      </c>
    </row>
    <row r="290" spans="1:10" ht="14.25" customHeight="1">
      <c r="A290" t="str">
        <f t="shared" si="4"/>
        <v>C8</v>
      </c>
      <c r="B290" s="2" t="s">
        <v>482</v>
      </c>
      <c r="C290" s="2" t="s">
        <v>462</v>
      </c>
      <c r="D290" s="2" t="s">
        <v>623</v>
      </c>
      <c r="E290" s="2" t="s">
        <v>456</v>
      </c>
      <c r="F290" s="2" t="s">
        <v>442</v>
      </c>
      <c r="G290" s="2" t="s">
        <v>447</v>
      </c>
      <c r="H290" s="2">
        <v>5067</v>
      </c>
      <c r="I290" s="35">
        <v>109.28</v>
      </c>
      <c r="J290" s="35">
        <v>35.840000000000003</v>
      </c>
    </row>
    <row r="291" spans="1:10" ht="14.25" customHeight="1">
      <c r="A291" t="str">
        <f t="shared" si="4"/>
        <v>C9</v>
      </c>
      <c r="B291" s="2" t="s">
        <v>484</v>
      </c>
      <c r="C291" s="2" t="s">
        <v>433</v>
      </c>
      <c r="D291" s="2" t="s">
        <v>513</v>
      </c>
      <c r="E291" s="2" t="s">
        <v>494</v>
      </c>
      <c r="F291" s="2" t="s">
        <v>436</v>
      </c>
      <c r="G291" s="2" t="s">
        <v>437</v>
      </c>
      <c r="H291" s="2">
        <v>9628</v>
      </c>
      <c r="I291" s="35">
        <v>47.45</v>
      </c>
      <c r="J291" s="35">
        <v>31.79</v>
      </c>
    </row>
    <row r="292" spans="1:10" ht="14.25" customHeight="1">
      <c r="A292" t="str">
        <f t="shared" si="4"/>
        <v>C5</v>
      </c>
      <c r="B292" s="2" t="s">
        <v>465</v>
      </c>
      <c r="C292" s="2" t="s">
        <v>433</v>
      </c>
      <c r="D292" s="2" t="s">
        <v>506</v>
      </c>
      <c r="E292" s="2" t="s">
        <v>477</v>
      </c>
      <c r="F292" s="2" t="s">
        <v>442</v>
      </c>
      <c r="G292" s="2" t="s">
        <v>437</v>
      </c>
      <c r="H292" s="2">
        <v>5857</v>
      </c>
      <c r="I292" s="35">
        <v>668.27</v>
      </c>
      <c r="J292" s="35">
        <v>502.54</v>
      </c>
    </row>
    <row r="293" spans="1:10" ht="14.25" customHeight="1">
      <c r="A293" t="str">
        <f t="shared" si="4"/>
        <v>C5</v>
      </c>
      <c r="B293" s="2" t="s">
        <v>465</v>
      </c>
      <c r="C293" s="2" t="s">
        <v>439</v>
      </c>
      <c r="D293" s="2" t="s">
        <v>572</v>
      </c>
      <c r="E293" s="2" t="s">
        <v>469</v>
      </c>
      <c r="F293" s="2" t="s">
        <v>442</v>
      </c>
      <c r="G293" s="2" t="s">
        <v>443</v>
      </c>
      <c r="H293" s="2">
        <v>5813</v>
      </c>
      <c r="I293" s="35">
        <v>421.89</v>
      </c>
      <c r="J293" s="35">
        <v>364.69</v>
      </c>
    </row>
    <row r="294" spans="1:10" ht="14.25" customHeight="1">
      <c r="A294" t="str">
        <f t="shared" si="4"/>
        <v>C10</v>
      </c>
      <c r="B294" s="2" t="s">
        <v>472</v>
      </c>
      <c r="C294" s="2" t="s">
        <v>433</v>
      </c>
      <c r="D294" s="2" t="s">
        <v>619</v>
      </c>
      <c r="E294" s="2" t="s">
        <v>494</v>
      </c>
      <c r="F294" s="2" t="s">
        <v>436</v>
      </c>
      <c r="G294" s="2" t="s">
        <v>443</v>
      </c>
      <c r="H294" s="2">
        <v>8268</v>
      </c>
      <c r="I294" s="35">
        <v>47.45</v>
      </c>
      <c r="J294" s="35">
        <v>31.79</v>
      </c>
    </row>
    <row r="295" spans="1:10" ht="14.25" customHeight="1">
      <c r="A295" t="str">
        <f t="shared" si="4"/>
        <v>C4</v>
      </c>
      <c r="B295" s="2" t="s">
        <v>432</v>
      </c>
      <c r="C295" s="2" t="s">
        <v>433</v>
      </c>
      <c r="D295" s="2" t="s">
        <v>457</v>
      </c>
      <c r="E295" s="2" t="s">
        <v>446</v>
      </c>
      <c r="F295" s="2" t="s">
        <v>442</v>
      </c>
      <c r="G295" s="2" t="s">
        <v>443</v>
      </c>
      <c r="H295" s="2">
        <v>6069</v>
      </c>
      <c r="I295" s="35">
        <v>437.2</v>
      </c>
      <c r="J295" s="35">
        <v>263.33</v>
      </c>
    </row>
    <row r="296" spans="1:10" ht="14.25" customHeight="1">
      <c r="A296" t="str">
        <f t="shared" si="4"/>
        <v>C9</v>
      </c>
      <c r="B296" s="2" t="s">
        <v>484</v>
      </c>
      <c r="C296" s="2" t="s">
        <v>433</v>
      </c>
      <c r="D296" s="2" t="s">
        <v>601</v>
      </c>
      <c r="E296" s="2" t="s">
        <v>441</v>
      </c>
      <c r="F296" s="2" t="s">
        <v>436</v>
      </c>
      <c r="G296" s="2" t="s">
        <v>460</v>
      </c>
      <c r="H296" s="2">
        <v>2926</v>
      </c>
      <c r="I296" s="35">
        <v>9.33</v>
      </c>
      <c r="J296" s="35">
        <v>6.92</v>
      </c>
    </row>
    <row r="297" spans="1:10" ht="14.25" customHeight="1">
      <c r="A297" t="str">
        <f t="shared" si="4"/>
        <v>C6</v>
      </c>
      <c r="B297" s="2" t="s">
        <v>451</v>
      </c>
      <c r="C297" s="2" t="s">
        <v>433</v>
      </c>
      <c r="D297" s="2" t="s">
        <v>535</v>
      </c>
      <c r="E297" s="2" t="s">
        <v>477</v>
      </c>
      <c r="F297" s="2" t="s">
        <v>442</v>
      </c>
      <c r="G297" s="2" t="s">
        <v>447</v>
      </c>
      <c r="H297" s="2">
        <v>6466</v>
      </c>
      <c r="I297" s="35">
        <v>668.27</v>
      </c>
      <c r="J297" s="35">
        <v>502.54</v>
      </c>
    </row>
    <row r="298" spans="1:10" ht="14.25" customHeight="1">
      <c r="A298" t="str">
        <f t="shared" si="4"/>
        <v>C10</v>
      </c>
      <c r="B298" s="2" t="s">
        <v>472</v>
      </c>
      <c r="C298" s="2" t="s">
        <v>462</v>
      </c>
      <c r="D298" s="2" t="s">
        <v>497</v>
      </c>
      <c r="E298" s="2" t="s">
        <v>456</v>
      </c>
      <c r="F298" s="2" t="s">
        <v>442</v>
      </c>
      <c r="G298" s="2" t="s">
        <v>447</v>
      </c>
      <c r="H298" s="2">
        <v>986</v>
      </c>
      <c r="I298" s="35">
        <v>109.28</v>
      </c>
      <c r="J298" s="35">
        <v>35.840000000000003</v>
      </c>
    </row>
    <row r="299" spans="1:10" ht="14.25" customHeight="1">
      <c r="A299" t="str">
        <f t="shared" si="4"/>
        <v>C9</v>
      </c>
      <c r="B299" s="2" t="s">
        <v>484</v>
      </c>
      <c r="C299" s="2" t="s">
        <v>439</v>
      </c>
      <c r="D299" s="2" t="s">
        <v>561</v>
      </c>
      <c r="E299" s="2" t="s">
        <v>477</v>
      </c>
      <c r="F299" s="2" t="s">
        <v>442</v>
      </c>
      <c r="G299" s="2" t="s">
        <v>447</v>
      </c>
      <c r="H299" s="2">
        <v>2728</v>
      </c>
      <c r="I299" s="35">
        <v>668.27</v>
      </c>
      <c r="J299" s="35">
        <v>502.54</v>
      </c>
    </row>
    <row r="300" spans="1:10" ht="14.25" customHeight="1">
      <c r="A300" t="str">
        <f t="shared" si="4"/>
        <v>C10</v>
      </c>
      <c r="B300" s="2" t="s">
        <v>472</v>
      </c>
      <c r="C300" s="2" t="s">
        <v>439</v>
      </c>
      <c r="D300" s="2" t="s">
        <v>579</v>
      </c>
      <c r="E300" s="2" t="s">
        <v>464</v>
      </c>
      <c r="F300" s="2" t="s">
        <v>442</v>
      </c>
      <c r="G300" s="2" t="s">
        <v>460</v>
      </c>
      <c r="H300" s="2">
        <v>5824</v>
      </c>
      <c r="I300" s="35">
        <v>154.06</v>
      </c>
      <c r="J300" s="35">
        <v>90.93</v>
      </c>
    </row>
    <row r="301" spans="1:10" ht="14.25" customHeight="1">
      <c r="A301" t="str">
        <f t="shared" si="4"/>
        <v>C8</v>
      </c>
      <c r="B301" s="2" t="s">
        <v>482</v>
      </c>
      <c r="C301" s="2" t="s">
        <v>462</v>
      </c>
      <c r="D301" s="2" t="s">
        <v>473</v>
      </c>
      <c r="E301" s="2" t="s">
        <v>469</v>
      </c>
      <c r="F301" s="2" t="s">
        <v>436</v>
      </c>
      <c r="G301" s="2" t="s">
        <v>447</v>
      </c>
      <c r="H301" s="2">
        <v>2789</v>
      </c>
      <c r="I301" s="35">
        <v>421.89</v>
      </c>
      <c r="J301" s="35">
        <v>364.69</v>
      </c>
    </row>
    <row r="302" spans="1:10" ht="14.25" customHeight="1">
      <c r="A302" t="str">
        <f t="shared" si="4"/>
        <v>C7</v>
      </c>
      <c r="B302" s="2" t="s">
        <v>458</v>
      </c>
      <c r="C302" s="2" t="s">
        <v>433</v>
      </c>
      <c r="D302" s="2" t="s">
        <v>596</v>
      </c>
      <c r="E302" s="2" t="s">
        <v>454</v>
      </c>
      <c r="F302" s="2" t="s">
        <v>436</v>
      </c>
      <c r="G302" s="2" t="s">
        <v>447</v>
      </c>
      <c r="H302" s="2">
        <v>9509</v>
      </c>
      <c r="I302" s="35">
        <v>152.58000000000001</v>
      </c>
      <c r="J302" s="35">
        <v>97.44</v>
      </c>
    </row>
    <row r="303" spans="1:10" ht="14.25" customHeight="1">
      <c r="A303" t="str">
        <f t="shared" si="4"/>
        <v>C9</v>
      </c>
      <c r="B303" s="2" t="s">
        <v>484</v>
      </c>
      <c r="C303" s="2" t="s">
        <v>462</v>
      </c>
      <c r="D303" s="2" t="s">
        <v>542</v>
      </c>
      <c r="E303" s="2" t="s">
        <v>464</v>
      </c>
      <c r="F303" s="2" t="s">
        <v>436</v>
      </c>
      <c r="G303" s="2" t="s">
        <v>447</v>
      </c>
      <c r="H303" s="2">
        <v>5637</v>
      </c>
      <c r="I303" s="35">
        <v>154.06</v>
      </c>
      <c r="J303" s="35">
        <v>90.93</v>
      </c>
    </row>
    <row r="304" spans="1:10" ht="14.25" customHeight="1">
      <c r="A304" t="str">
        <f t="shared" si="4"/>
        <v>C4</v>
      </c>
      <c r="B304" s="2" t="s">
        <v>432</v>
      </c>
      <c r="C304" s="2" t="s">
        <v>452</v>
      </c>
      <c r="D304" s="2" t="s">
        <v>453</v>
      </c>
      <c r="E304" s="2" t="s">
        <v>464</v>
      </c>
      <c r="F304" s="2" t="s">
        <v>442</v>
      </c>
      <c r="G304" s="2" t="s">
        <v>460</v>
      </c>
      <c r="H304" s="2">
        <v>5651</v>
      </c>
      <c r="I304" s="35">
        <v>154.06</v>
      </c>
      <c r="J304" s="35">
        <v>90.93</v>
      </c>
    </row>
    <row r="305" spans="1:10" ht="14.25" customHeight="1">
      <c r="A305" t="str">
        <f t="shared" si="4"/>
        <v>C8</v>
      </c>
      <c r="B305" s="2" t="s">
        <v>482</v>
      </c>
      <c r="C305" s="2" t="s">
        <v>502</v>
      </c>
      <c r="D305" s="2" t="s">
        <v>578</v>
      </c>
      <c r="E305" s="2" t="s">
        <v>480</v>
      </c>
      <c r="F305" s="2" t="s">
        <v>436</v>
      </c>
      <c r="G305" s="2" t="s">
        <v>437</v>
      </c>
      <c r="H305" s="2">
        <v>3422</v>
      </c>
      <c r="I305" s="35">
        <v>651.21</v>
      </c>
      <c r="J305" s="35">
        <v>524.96</v>
      </c>
    </row>
    <row r="306" spans="1:10" ht="14.25" customHeight="1">
      <c r="A306" t="str">
        <f t="shared" si="4"/>
        <v>C6</v>
      </c>
      <c r="B306" s="2" t="s">
        <v>451</v>
      </c>
      <c r="C306" s="2" t="s">
        <v>433</v>
      </c>
      <c r="D306" s="2" t="s">
        <v>510</v>
      </c>
      <c r="E306" s="2" t="s">
        <v>435</v>
      </c>
      <c r="F306" s="2" t="s">
        <v>436</v>
      </c>
      <c r="G306" s="2" t="s">
        <v>437</v>
      </c>
      <c r="H306" s="2">
        <v>8376</v>
      </c>
      <c r="I306" s="35">
        <v>255.28</v>
      </c>
      <c r="J306" s="35">
        <v>159.41999999999999</v>
      </c>
    </row>
    <row r="307" spans="1:10" ht="14.25" customHeight="1">
      <c r="A307" t="str">
        <f t="shared" si="4"/>
        <v>C6</v>
      </c>
      <c r="B307" s="2" t="s">
        <v>451</v>
      </c>
      <c r="C307" s="2" t="s">
        <v>433</v>
      </c>
      <c r="D307" s="2" t="s">
        <v>597</v>
      </c>
      <c r="E307" s="2" t="s">
        <v>494</v>
      </c>
      <c r="F307" s="2" t="s">
        <v>442</v>
      </c>
      <c r="G307" s="2" t="s">
        <v>447</v>
      </c>
      <c r="H307" s="2">
        <v>9696</v>
      </c>
      <c r="I307" s="35">
        <v>47.45</v>
      </c>
      <c r="J307" s="35">
        <v>31.79</v>
      </c>
    </row>
    <row r="308" spans="1:10" ht="14.25" customHeight="1">
      <c r="A308" t="str">
        <f t="shared" si="4"/>
        <v>C8</v>
      </c>
      <c r="B308" s="2" t="s">
        <v>482</v>
      </c>
      <c r="C308" s="2" t="s">
        <v>433</v>
      </c>
      <c r="D308" s="2" t="s">
        <v>516</v>
      </c>
      <c r="E308" s="2" t="s">
        <v>464</v>
      </c>
      <c r="F308" s="2" t="s">
        <v>436</v>
      </c>
      <c r="G308" s="2" t="s">
        <v>460</v>
      </c>
      <c r="H308" s="2">
        <v>2773</v>
      </c>
      <c r="I308" s="35">
        <v>154.06</v>
      </c>
      <c r="J308" s="35">
        <v>90.93</v>
      </c>
    </row>
    <row r="309" spans="1:10" ht="14.25" customHeight="1">
      <c r="A309" t="str">
        <f t="shared" si="4"/>
        <v>C3</v>
      </c>
      <c r="B309" s="2" t="s">
        <v>438</v>
      </c>
      <c r="C309" s="2" t="s">
        <v>433</v>
      </c>
      <c r="D309" s="2" t="s">
        <v>604</v>
      </c>
      <c r="E309" s="2" t="s">
        <v>450</v>
      </c>
      <c r="F309" s="2" t="s">
        <v>442</v>
      </c>
      <c r="G309" s="2" t="s">
        <v>437</v>
      </c>
      <c r="H309" s="2">
        <v>5131</v>
      </c>
      <c r="I309" s="35">
        <v>205.7</v>
      </c>
      <c r="J309" s="35">
        <v>117.11</v>
      </c>
    </row>
    <row r="310" spans="1:10" ht="14.25" customHeight="1">
      <c r="A310" t="str">
        <f t="shared" si="4"/>
        <v>C6</v>
      </c>
      <c r="B310" s="2" t="s">
        <v>451</v>
      </c>
      <c r="C310" s="2" t="s">
        <v>433</v>
      </c>
      <c r="D310" s="2" t="s">
        <v>498</v>
      </c>
      <c r="E310" s="2" t="s">
        <v>469</v>
      </c>
      <c r="F310" s="2" t="s">
        <v>442</v>
      </c>
      <c r="G310" s="2" t="s">
        <v>447</v>
      </c>
      <c r="H310" s="2">
        <v>3371</v>
      </c>
      <c r="I310" s="35">
        <v>421.89</v>
      </c>
      <c r="J310" s="35">
        <v>364.69</v>
      </c>
    </row>
    <row r="311" spans="1:10" ht="14.25" customHeight="1">
      <c r="A311" t="str">
        <f t="shared" si="4"/>
        <v>C8</v>
      </c>
      <c r="B311" s="2" t="s">
        <v>482</v>
      </c>
      <c r="C311" s="2" t="s">
        <v>433</v>
      </c>
      <c r="D311" s="2" t="s">
        <v>525</v>
      </c>
      <c r="E311" s="2" t="s">
        <v>456</v>
      </c>
      <c r="F311" s="2" t="s">
        <v>442</v>
      </c>
      <c r="G311" s="2" t="s">
        <v>443</v>
      </c>
      <c r="H311" s="2">
        <v>5809</v>
      </c>
      <c r="I311" s="35">
        <v>109.28</v>
      </c>
      <c r="J311" s="35">
        <v>35.840000000000003</v>
      </c>
    </row>
    <row r="312" spans="1:10" ht="14.25" customHeight="1">
      <c r="A312" t="str">
        <f t="shared" si="4"/>
        <v>C9</v>
      </c>
      <c r="B312" s="2" t="s">
        <v>484</v>
      </c>
      <c r="C312" s="2" t="s">
        <v>439</v>
      </c>
      <c r="D312" s="2" t="s">
        <v>566</v>
      </c>
      <c r="E312" s="2" t="s">
        <v>454</v>
      </c>
      <c r="F312" s="2" t="s">
        <v>442</v>
      </c>
      <c r="G312" s="2" t="s">
        <v>443</v>
      </c>
      <c r="H312" s="2">
        <v>8043</v>
      </c>
      <c r="I312" s="35">
        <v>152.58000000000001</v>
      </c>
      <c r="J312" s="35">
        <v>97.44</v>
      </c>
    </row>
    <row r="313" spans="1:10" ht="14.25" customHeight="1">
      <c r="A313" t="str">
        <f t="shared" si="4"/>
        <v>C5</v>
      </c>
      <c r="B313" s="2" t="s">
        <v>465</v>
      </c>
      <c r="C313" s="2" t="s">
        <v>433</v>
      </c>
      <c r="D313" s="2" t="s">
        <v>597</v>
      </c>
      <c r="E313" s="2" t="s">
        <v>446</v>
      </c>
      <c r="F313" s="2" t="s">
        <v>436</v>
      </c>
      <c r="G313" s="2" t="s">
        <v>447</v>
      </c>
      <c r="H313" s="2">
        <v>1698</v>
      </c>
      <c r="I313" s="35">
        <v>437.2</v>
      </c>
      <c r="J313" s="35">
        <v>263.33</v>
      </c>
    </row>
    <row r="314" spans="1:10" ht="14.25" customHeight="1">
      <c r="A314" t="str">
        <f t="shared" si="4"/>
        <v>C9</v>
      </c>
      <c r="B314" s="2" t="s">
        <v>484</v>
      </c>
      <c r="C314" s="2" t="s">
        <v>452</v>
      </c>
      <c r="D314" s="2" t="s">
        <v>621</v>
      </c>
      <c r="E314" s="2" t="s">
        <v>454</v>
      </c>
      <c r="F314" s="2" t="s">
        <v>442</v>
      </c>
      <c r="G314" s="2" t="s">
        <v>437</v>
      </c>
      <c r="H314" s="2">
        <v>5941</v>
      </c>
      <c r="I314" s="35">
        <v>152.58000000000001</v>
      </c>
      <c r="J314" s="35">
        <v>97.44</v>
      </c>
    </row>
    <row r="315" spans="1:10" ht="14.25" customHeight="1">
      <c r="A315" t="str">
        <f t="shared" si="4"/>
        <v>C7</v>
      </c>
      <c r="B315" s="2" t="s">
        <v>458</v>
      </c>
      <c r="C315" s="2" t="s">
        <v>452</v>
      </c>
      <c r="D315" s="2" t="s">
        <v>595</v>
      </c>
      <c r="E315" s="2" t="s">
        <v>450</v>
      </c>
      <c r="F315" s="2" t="s">
        <v>436</v>
      </c>
      <c r="G315" s="2" t="s">
        <v>460</v>
      </c>
      <c r="H315" s="2">
        <v>1008</v>
      </c>
      <c r="I315" s="35">
        <v>205.7</v>
      </c>
      <c r="J315" s="35">
        <v>117.11</v>
      </c>
    </row>
    <row r="316" spans="1:10" ht="14.25" customHeight="1">
      <c r="A316" t="str">
        <f t="shared" si="4"/>
        <v>C3</v>
      </c>
      <c r="B316" s="2" t="s">
        <v>438</v>
      </c>
      <c r="C316" s="2" t="s">
        <v>433</v>
      </c>
      <c r="D316" s="2" t="s">
        <v>570</v>
      </c>
      <c r="E316" s="2" t="s">
        <v>446</v>
      </c>
      <c r="F316" s="2" t="s">
        <v>442</v>
      </c>
      <c r="G316" s="2" t="s">
        <v>447</v>
      </c>
      <c r="H316" s="2">
        <v>5607</v>
      </c>
      <c r="I316" s="35">
        <v>437.2</v>
      </c>
      <c r="J316" s="35">
        <v>263.33</v>
      </c>
    </row>
    <row r="317" spans="1:10" ht="14.25" customHeight="1">
      <c r="A317" t="str">
        <f t="shared" si="4"/>
        <v>C9</v>
      </c>
      <c r="B317" s="2" t="s">
        <v>484</v>
      </c>
      <c r="C317" s="2" t="s">
        <v>462</v>
      </c>
      <c r="D317" s="2" t="s">
        <v>624</v>
      </c>
      <c r="E317" s="2" t="s">
        <v>446</v>
      </c>
      <c r="F317" s="2" t="s">
        <v>436</v>
      </c>
      <c r="G317" s="2" t="s">
        <v>437</v>
      </c>
      <c r="H317" s="2">
        <v>1896</v>
      </c>
      <c r="I317" s="35">
        <v>437.2</v>
      </c>
      <c r="J317" s="35">
        <v>263.33</v>
      </c>
    </row>
    <row r="318" spans="1:10" ht="14.25" customHeight="1">
      <c r="A318" t="str">
        <f t="shared" si="4"/>
        <v>C1</v>
      </c>
      <c r="B318" s="2" t="s">
        <v>444</v>
      </c>
      <c r="C318" s="2" t="s">
        <v>439</v>
      </c>
      <c r="D318" s="2" t="s">
        <v>625</v>
      </c>
      <c r="E318" s="2" t="s">
        <v>456</v>
      </c>
      <c r="F318" s="2" t="s">
        <v>442</v>
      </c>
      <c r="G318" s="2" t="s">
        <v>447</v>
      </c>
      <c r="H318" s="2">
        <v>5711</v>
      </c>
      <c r="I318" s="35">
        <v>109.28</v>
      </c>
      <c r="J318" s="35">
        <v>35.840000000000003</v>
      </c>
    </row>
    <row r="319" spans="1:10" ht="14.25" customHeight="1">
      <c r="A319" t="str">
        <f t="shared" si="4"/>
        <v>C3</v>
      </c>
      <c r="B319" s="2" t="s">
        <v>438</v>
      </c>
      <c r="C319" s="2" t="s">
        <v>462</v>
      </c>
      <c r="D319" s="2" t="s">
        <v>626</v>
      </c>
      <c r="E319" s="2" t="s">
        <v>464</v>
      </c>
      <c r="F319" s="2" t="s">
        <v>442</v>
      </c>
      <c r="G319" s="2" t="s">
        <v>437</v>
      </c>
      <c r="H319" s="2">
        <v>3671</v>
      </c>
      <c r="I319" s="35">
        <v>154.06</v>
      </c>
      <c r="J319" s="35">
        <v>90.93</v>
      </c>
    </row>
    <row r="320" spans="1:10" ht="14.25" customHeight="1">
      <c r="A320" t="str">
        <f t="shared" si="4"/>
        <v>C9</v>
      </c>
      <c r="B320" s="2" t="s">
        <v>484</v>
      </c>
      <c r="C320" s="2" t="s">
        <v>433</v>
      </c>
      <c r="D320" s="2" t="s">
        <v>537</v>
      </c>
      <c r="E320" s="2" t="s">
        <v>477</v>
      </c>
      <c r="F320" s="2" t="s">
        <v>436</v>
      </c>
      <c r="G320" s="2" t="s">
        <v>443</v>
      </c>
      <c r="H320" s="2">
        <v>3282</v>
      </c>
      <c r="I320" s="35">
        <v>668.27</v>
      </c>
      <c r="J320" s="35">
        <v>502.54</v>
      </c>
    </row>
    <row r="321" spans="1:10" ht="14.25" customHeight="1">
      <c r="A321" t="str">
        <f t="shared" si="4"/>
        <v>C9</v>
      </c>
      <c r="B321" s="2" t="s">
        <v>484</v>
      </c>
      <c r="C321" s="2" t="s">
        <v>467</v>
      </c>
      <c r="D321" s="2" t="s">
        <v>489</v>
      </c>
      <c r="E321" s="2" t="s">
        <v>477</v>
      </c>
      <c r="F321" s="2" t="s">
        <v>436</v>
      </c>
      <c r="G321" s="2" t="s">
        <v>447</v>
      </c>
      <c r="H321" s="2">
        <v>3850</v>
      </c>
      <c r="I321" s="35">
        <v>668.27</v>
      </c>
      <c r="J321" s="35">
        <v>502.54</v>
      </c>
    </row>
    <row r="322" spans="1:10" ht="14.25" customHeight="1">
      <c r="A322" t="str">
        <f t="shared" si="4"/>
        <v>C1</v>
      </c>
      <c r="B322" s="2" t="s">
        <v>444</v>
      </c>
      <c r="C322" s="2" t="s">
        <v>439</v>
      </c>
      <c r="D322" s="2" t="s">
        <v>440</v>
      </c>
      <c r="E322" s="2" t="s">
        <v>441</v>
      </c>
      <c r="F322" s="2" t="s">
        <v>436</v>
      </c>
      <c r="G322" s="2" t="s">
        <v>437</v>
      </c>
      <c r="H322" s="2">
        <v>3824</v>
      </c>
      <c r="I322" s="35">
        <v>9.33</v>
      </c>
      <c r="J322" s="35">
        <v>6.92</v>
      </c>
    </row>
    <row r="323" spans="1:10" ht="14.25" customHeight="1">
      <c r="A323" t="str">
        <f t="shared" ref="A323:A386" si="5">+INDEX($M$2:$N$11,MATCH(B323,$N$2:$N$11,0),MATCH($A$1,$M$1:$N$1,0))</f>
        <v>C8</v>
      </c>
      <c r="B323" s="2" t="s">
        <v>482</v>
      </c>
      <c r="C323" s="2" t="s">
        <v>433</v>
      </c>
      <c r="D323" s="2" t="s">
        <v>601</v>
      </c>
      <c r="E323" s="2" t="s">
        <v>480</v>
      </c>
      <c r="F323" s="2" t="s">
        <v>442</v>
      </c>
      <c r="G323" s="2" t="s">
        <v>447</v>
      </c>
      <c r="H323" s="2">
        <v>4545</v>
      </c>
      <c r="I323" s="35">
        <v>651.21</v>
      </c>
      <c r="J323" s="35">
        <v>524.96</v>
      </c>
    </row>
    <row r="324" spans="1:10" ht="14.25" customHeight="1">
      <c r="A324" t="str">
        <f t="shared" si="5"/>
        <v>C7</v>
      </c>
      <c r="B324" s="2" t="s">
        <v>458</v>
      </c>
      <c r="C324" s="2" t="s">
        <v>462</v>
      </c>
      <c r="D324" s="2" t="s">
        <v>478</v>
      </c>
      <c r="E324" s="2" t="s">
        <v>441</v>
      </c>
      <c r="F324" s="2" t="s">
        <v>442</v>
      </c>
      <c r="G324" s="2" t="s">
        <v>443</v>
      </c>
      <c r="H324" s="2">
        <v>484</v>
      </c>
      <c r="I324" s="35">
        <v>9.33</v>
      </c>
      <c r="J324" s="35">
        <v>6.92</v>
      </c>
    </row>
    <row r="325" spans="1:10" ht="14.25" customHeight="1">
      <c r="A325" t="str">
        <f t="shared" si="5"/>
        <v>C8</v>
      </c>
      <c r="B325" s="2" t="s">
        <v>482</v>
      </c>
      <c r="C325" s="2" t="s">
        <v>433</v>
      </c>
      <c r="D325" s="2" t="s">
        <v>498</v>
      </c>
      <c r="E325" s="2" t="s">
        <v>464</v>
      </c>
      <c r="F325" s="2" t="s">
        <v>442</v>
      </c>
      <c r="G325" s="2" t="s">
        <v>447</v>
      </c>
      <c r="H325" s="2">
        <v>9946</v>
      </c>
      <c r="I325" s="35">
        <v>154.06</v>
      </c>
      <c r="J325" s="35">
        <v>90.93</v>
      </c>
    </row>
    <row r="326" spans="1:10" ht="14.25" customHeight="1">
      <c r="A326" t="str">
        <f t="shared" si="5"/>
        <v>C6</v>
      </c>
      <c r="B326" s="2" t="s">
        <v>451</v>
      </c>
      <c r="C326" s="2" t="s">
        <v>462</v>
      </c>
      <c r="D326" s="2" t="s">
        <v>594</v>
      </c>
      <c r="E326" s="2" t="s">
        <v>454</v>
      </c>
      <c r="F326" s="2" t="s">
        <v>442</v>
      </c>
      <c r="G326" s="2" t="s">
        <v>443</v>
      </c>
      <c r="H326" s="2">
        <v>4026</v>
      </c>
      <c r="I326" s="35">
        <v>152.58000000000001</v>
      </c>
      <c r="J326" s="35">
        <v>97.44</v>
      </c>
    </row>
    <row r="327" spans="1:10" ht="14.25" customHeight="1">
      <c r="A327" t="str">
        <f t="shared" si="5"/>
        <v>C2</v>
      </c>
      <c r="B327" s="2" t="s">
        <v>448</v>
      </c>
      <c r="C327" s="2" t="s">
        <v>433</v>
      </c>
      <c r="D327" s="2" t="s">
        <v>613</v>
      </c>
      <c r="E327" s="2" t="s">
        <v>441</v>
      </c>
      <c r="F327" s="2" t="s">
        <v>436</v>
      </c>
      <c r="G327" s="2" t="s">
        <v>443</v>
      </c>
      <c r="H327" s="2">
        <v>1620</v>
      </c>
      <c r="I327" s="35">
        <v>9.33</v>
      </c>
      <c r="J327" s="35">
        <v>6.92</v>
      </c>
    </row>
    <row r="328" spans="1:10" ht="14.25" customHeight="1">
      <c r="A328" t="str">
        <f t="shared" si="5"/>
        <v>C2</v>
      </c>
      <c r="B328" s="2" t="s">
        <v>448</v>
      </c>
      <c r="C328" s="2" t="s">
        <v>452</v>
      </c>
      <c r="D328" s="2" t="s">
        <v>595</v>
      </c>
      <c r="E328" s="2" t="s">
        <v>477</v>
      </c>
      <c r="F328" s="2" t="s">
        <v>442</v>
      </c>
      <c r="G328" s="2" t="s">
        <v>443</v>
      </c>
      <c r="H328" s="2">
        <v>5979</v>
      </c>
      <c r="I328" s="35">
        <v>668.27</v>
      </c>
      <c r="J328" s="35">
        <v>502.54</v>
      </c>
    </row>
    <row r="329" spans="1:10" ht="14.25" customHeight="1">
      <c r="A329" t="str">
        <f t="shared" si="5"/>
        <v>C2</v>
      </c>
      <c r="B329" s="2" t="s">
        <v>448</v>
      </c>
      <c r="C329" s="2" t="s">
        <v>467</v>
      </c>
      <c r="D329" s="2" t="s">
        <v>489</v>
      </c>
      <c r="E329" s="2" t="s">
        <v>454</v>
      </c>
      <c r="F329" s="2" t="s">
        <v>436</v>
      </c>
      <c r="G329" s="2" t="s">
        <v>443</v>
      </c>
      <c r="H329" s="2">
        <v>9074</v>
      </c>
      <c r="I329" s="35">
        <v>152.58000000000001</v>
      </c>
      <c r="J329" s="35">
        <v>97.44</v>
      </c>
    </row>
    <row r="330" spans="1:10" ht="14.25" customHeight="1">
      <c r="A330" t="str">
        <f t="shared" si="5"/>
        <v>C3</v>
      </c>
      <c r="B330" s="2" t="s">
        <v>438</v>
      </c>
      <c r="C330" s="2" t="s">
        <v>452</v>
      </c>
      <c r="D330" s="2" t="s">
        <v>580</v>
      </c>
      <c r="E330" s="2" t="s">
        <v>454</v>
      </c>
      <c r="F330" s="2" t="s">
        <v>436</v>
      </c>
      <c r="G330" s="2" t="s">
        <v>447</v>
      </c>
      <c r="H330" s="2">
        <v>6669</v>
      </c>
      <c r="I330" s="35">
        <v>152.58000000000001</v>
      </c>
      <c r="J330" s="35">
        <v>97.44</v>
      </c>
    </row>
    <row r="331" spans="1:10" ht="14.25" customHeight="1">
      <c r="A331" t="str">
        <f t="shared" si="5"/>
        <v>C3</v>
      </c>
      <c r="B331" s="2" t="s">
        <v>438</v>
      </c>
      <c r="C331" s="2" t="s">
        <v>452</v>
      </c>
      <c r="D331" s="2" t="s">
        <v>544</v>
      </c>
      <c r="E331" s="2" t="s">
        <v>435</v>
      </c>
      <c r="F331" s="2" t="s">
        <v>442</v>
      </c>
      <c r="G331" s="2" t="s">
        <v>447</v>
      </c>
      <c r="H331" s="2">
        <v>7730</v>
      </c>
      <c r="I331" s="35">
        <v>255.28</v>
      </c>
      <c r="J331" s="35">
        <v>159.41999999999999</v>
      </c>
    </row>
    <row r="332" spans="1:10" ht="14.25" customHeight="1">
      <c r="A332" t="str">
        <f t="shared" si="5"/>
        <v>C6</v>
      </c>
      <c r="B332" s="2" t="s">
        <v>451</v>
      </c>
      <c r="C332" s="2" t="s">
        <v>462</v>
      </c>
      <c r="D332" s="2" t="s">
        <v>627</v>
      </c>
      <c r="E332" s="2" t="s">
        <v>494</v>
      </c>
      <c r="F332" s="2" t="s">
        <v>436</v>
      </c>
      <c r="G332" s="2" t="s">
        <v>443</v>
      </c>
      <c r="H332" s="2">
        <v>4822</v>
      </c>
      <c r="I332" s="35">
        <v>47.45</v>
      </c>
      <c r="J332" s="35">
        <v>31.79</v>
      </c>
    </row>
    <row r="333" spans="1:10" ht="14.25" customHeight="1">
      <c r="A333" t="str">
        <f t="shared" si="5"/>
        <v>C6</v>
      </c>
      <c r="B333" s="2" t="s">
        <v>451</v>
      </c>
      <c r="C333" s="2" t="s">
        <v>433</v>
      </c>
      <c r="D333" s="2" t="s">
        <v>505</v>
      </c>
      <c r="E333" s="2" t="s">
        <v>446</v>
      </c>
      <c r="F333" s="2" t="s">
        <v>442</v>
      </c>
      <c r="G333" s="2" t="s">
        <v>443</v>
      </c>
      <c r="H333" s="2">
        <v>3535</v>
      </c>
      <c r="I333" s="35">
        <v>437.2</v>
      </c>
      <c r="J333" s="35">
        <v>263.33</v>
      </c>
    </row>
    <row r="334" spans="1:10" ht="14.25" customHeight="1">
      <c r="A334" t="str">
        <f t="shared" si="5"/>
        <v>C4</v>
      </c>
      <c r="B334" s="2" t="s">
        <v>432</v>
      </c>
      <c r="C334" s="2" t="s">
        <v>433</v>
      </c>
      <c r="D334" s="2" t="s">
        <v>523</v>
      </c>
      <c r="E334" s="2" t="s">
        <v>441</v>
      </c>
      <c r="F334" s="2" t="s">
        <v>436</v>
      </c>
      <c r="G334" s="2" t="s">
        <v>447</v>
      </c>
      <c r="H334" s="2">
        <v>7749</v>
      </c>
      <c r="I334" s="35">
        <v>9.33</v>
      </c>
      <c r="J334" s="35">
        <v>6.92</v>
      </c>
    </row>
    <row r="335" spans="1:10" ht="14.25" customHeight="1">
      <c r="A335" t="str">
        <f t="shared" si="5"/>
        <v>C9</v>
      </c>
      <c r="B335" s="2" t="s">
        <v>484</v>
      </c>
      <c r="C335" s="2" t="s">
        <v>462</v>
      </c>
      <c r="D335" s="2" t="s">
        <v>628</v>
      </c>
      <c r="E335" s="2" t="s">
        <v>441</v>
      </c>
      <c r="F335" s="2" t="s">
        <v>436</v>
      </c>
      <c r="G335" s="2" t="s">
        <v>437</v>
      </c>
      <c r="H335" s="2">
        <v>1766</v>
      </c>
      <c r="I335" s="35">
        <v>9.33</v>
      </c>
      <c r="J335" s="35">
        <v>6.92</v>
      </c>
    </row>
    <row r="336" spans="1:10" ht="14.25" customHeight="1">
      <c r="A336" t="str">
        <f t="shared" si="5"/>
        <v>C2</v>
      </c>
      <c r="B336" s="2" t="s">
        <v>448</v>
      </c>
      <c r="C336" s="2" t="s">
        <v>462</v>
      </c>
      <c r="D336" s="2" t="s">
        <v>490</v>
      </c>
      <c r="E336" s="2" t="s">
        <v>441</v>
      </c>
      <c r="F336" s="2" t="s">
        <v>442</v>
      </c>
      <c r="G336" s="2" t="s">
        <v>447</v>
      </c>
      <c r="H336" s="2">
        <v>4487</v>
      </c>
      <c r="I336" s="35">
        <v>9.33</v>
      </c>
      <c r="J336" s="35">
        <v>6.92</v>
      </c>
    </row>
    <row r="337" spans="1:10" ht="14.25" customHeight="1">
      <c r="A337" t="str">
        <f t="shared" si="5"/>
        <v>C4</v>
      </c>
      <c r="B337" s="2" t="s">
        <v>432</v>
      </c>
      <c r="C337" s="2" t="s">
        <v>433</v>
      </c>
      <c r="D337" s="2" t="s">
        <v>508</v>
      </c>
      <c r="E337" s="2" t="s">
        <v>456</v>
      </c>
      <c r="F337" s="2" t="s">
        <v>442</v>
      </c>
      <c r="G337" s="2" t="s">
        <v>437</v>
      </c>
      <c r="H337" s="2">
        <v>4302</v>
      </c>
      <c r="I337" s="35">
        <v>109.28</v>
      </c>
      <c r="J337" s="35">
        <v>35.840000000000003</v>
      </c>
    </row>
    <row r="338" spans="1:10" ht="14.25" customHeight="1">
      <c r="A338" t="str">
        <f t="shared" si="5"/>
        <v>C5</v>
      </c>
      <c r="B338" s="2" t="s">
        <v>465</v>
      </c>
      <c r="C338" s="2" t="s">
        <v>462</v>
      </c>
      <c r="D338" s="2" t="s">
        <v>499</v>
      </c>
      <c r="E338" s="2" t="s">
        <v>441</v>
      </c>
      <c r="F338" s="2" t="s">
        <v>436</v>
      </c>
      <c r="G338" s="2" t="s">
        <v>447</v>
      </c>
      <c r="H338" s="2">
        <v>1793</v>
      </c>
      <c r="I338" s="35">
        <v>9.33</v>
      </c>
      <c r="J338" s="35">
        <v>6.92</v>
      </c>
    </row>
    <row r="339" spans="1:10" ht="14.25" customHeight="1">
      <c r="A339" t="str">
        <f t="shared" si="5"/>
        <v>C5</v>
      </c>
      <c r="B339" s="2" t="s">
        <v>465</v>
      </c>
      <c r="C339" s="2" t="s">
        <v>462</v>
      </c>
      <c r="D339" s="2" t="s">
        <v>552</v>
      </c>
      <c r="E339" s="2" t="s">
        <v>480</v>
      </c>
      <c r="F339" s="2" t="s">
        <v>436</v>
      </c>
      <c r="G339" s="2" t="s">
        <v>460</v>
      </c>
      <c r="H339" s="2">
        <v>7531</v>
      </c>
      <c r="I339" s="35">
        <v>651.21</v>
      </c>
      <c r="J339" s="35">
        <v>524.96</v>
      </c>
    </row>
    <row r="340" spans="1:10" ht="14.25" customHeight="1">
      <c r="A340" t="str">
        <f t="shared" si="5"/>
        <v>C10</v>
      </c>
      <c r="B340" s="2" t="s">
        <v>472</v>
      </c>
      <c r="C340" s="2" t="s">
        <v>462</v>
      </c>
      <c r="D340" s="2" t="s">
        <v>490</v>
      </c>
      <c r="E340" s="2" t="s">
        <v>441</v>
      </c>
      <c r="F340" s="2" t="s">
        <v>436</v>
      </c>
      <c r="G340" s="2" t="s">
        <v>443</v>
      </c>
      <c r="H340" s="2">
        <v>314</v>
      </c>
      <c r="I340" s="35">
        <v>9.33</v>
      </c>
      <c r="J340" s="35">
        <v>6.92</v>
      </c>
    </row>
    <row r="341" spans="1:10" ht="14.25" customHeight="1">
      <c r="A341" t="str">
        <f t="shared" si="5"/>
        <v>C10</v>
      </c>
      <c r="B341" s="2" t="s">
        <v>472</v>
      </c>
      <c r="C341" s="2" t="s">
        <v>452</v>
      </c>
      <c r="D341" s="2" t="s">
        <v>565</v>
      </c>
      <c r="E341" s="2" t="s">
        <v>441</v>
      </c>
      <c r="F341" s="2" t="s">
        <v>436</v>
      </c>
      <c r="G341" s="2" t="s">
        <v>447</v>
      </c>
      <c r="H341" s="2">
        <v>1555</v>
      </c>
      <c r="I341" s="35">
        <v>9.33</v>
      </c>
      <c r="J341" s="35">
        <v>6.92</v>
      </c>
    </row>
    <row r="342" spans="1:10" ht="14.25" customHeight="1">
      <c r="A342" t="str">
        <f t="shared" si="5"/>
        <v>C10</v>
      </c>
      <c r="B342" s="2" t="s">
        <v>472</v>
      </c>
      <c r="C342" s="2" t="s">
        <v>439</v>
      </c>
      <c r="D342" s="2" t="s">
        <v>551</v>
      </c>
      <c r="E342" s="2" t="s">
        <v>494</v>
      </c>
      <c r="F342" s="2" t="s">
        <v>436</v>
      </c>
      <c r="G342" s="2" t="s">
        <v>447</v>
      </c>
      <c r="H342" s="2">
        <v>4982</v>
      </c>
      <c r="I342" s="35">
        <v>47.45</v>
      </c>
      <c r="J342" s="35">
        <v>31.79</v>
      </c>
    </row>
    <row r="343" spans="1:10" ht="14.25" customHeight="1">
      <c r="A343" t="str">
        <f t="shared" si="5"/>
        <v>C2</v>
      </c>
      <c r="B343" s="2" t="s">
        <v>448</v>
      </c>
      <c r="C343" s="2" t="s">
        <v>439</v>
      </c>
      <c r="D343" s="2" t="s">
        <v>617</v>
      </c>
      <c r="E343" s="2" t="s">
        <v>446</v>
      </c>
      <c r="F343" s="2" t="s">
        <v>442</v>
      </c>
      <c r="G343" s="2" t="s">
        <v>460</v>
      </c>
      <c r="H343" s="2">
        <v>4168</v>
      </c>
      <c r="I343" s="35">
        <v>437.2</v>
      </c>
      <c r="J343" s="35">
        <v>263.33</v>
      </c>
    </row>
    <row r="344" spans="1:10" ht="14.25" customHeight="1">
      <c r="A344" t="str">
        <f t="shared" si="5"/>
        <v>C5</v>
      </c>
      <c r="B344" s="2" t="s">
        <v>465</v>
      </c>
      <c r="C344" s="2" t="s">
        <v>433</v>
      </c>
      <c r="D344" s="2" t="s">
        <v>434</v>
      </c>
      <c r="E344" s="2" t="s">
        <v>454</v>
      </c>
      <c r="F344" s="2" t="s">
        <v>442</v>
      </c>
      <c r="G344" s="2" t="s">
        <v>437</v>
      </c>
      <c r="H344" s="2">
        <v>4200</v>
      </c>
      <c r="I344" s="35">
        <v>152.58000000000001</v>
      </c>
      <c r="J344" s="35">
        <v>97.44</v>
      </c>
    </row>
    <row r="345" spans="1:10" ht="14.25" customHeight="1">
      <c r="A345" t="str">
        <f t="shared" si="5"/>
        <v>C8</v>
      </c>
      <c r="B345" s="2" t="s">
        <v>482</v>
      </c>
      <c r="C345" s="2" t="s">
        <v>467</v>
      </c>
      <c r="D345" s="2" t="s">
        <v>489</v>
      </c>
      <c r="E345" s="2" t="s">
        <v>435</v>
      </c>
      <c r="F345" s="2" t="s">
        <v>436</v>
      </c>
      <c r="G345" s="2" t="s">
        <v>443</v>
      </c>
      <c r="H345" s="2">
        <v>7917</v>
      </c>
      <c r="I345" s="35">
        <v>255.28</v>
      </c>
      <c r="J345" s="35">
        <v>159.41999999999999</v>
      </c>
    </row>
    <row r="346" spans="1:10" ht="14.25" customHeight="1">
      <c r="A346" t="str">
        <f t="shared" si="5"/>
        <v>C6</v>
      </c>
      <c r="B346" s="2" t="s">
        <v>451</v>
      </c>
      <c r="C346" s="2" t="s">
        <v>502</v>
      </c>
      <c r="D346" s="2" t="s">
        <v>563</v>
      </c>
      <c r="E346" s="2" t="s">
        <v>441</v>
      </c>
      <c r="F346" s="2" t="s">
        <v>442</v>
      </c>
      <c r="G346" s="2" t="s">
        <v>447</v>
      </c>
      <c r="H346" s="2">
        <v>4474</v>
      </c>
      <c r="I346" s="35">
        <v>9.33</v>
      </c>
      <c r="J346" s="35">
        <v>6.92</v>
      </c>
    </row>
    <row r="347" spans="1:10" ht="14.25" customHeight="1">
      <c r="A347" t="str">
        <f t="shared" si="5"/>
        <v>C1</v>
      </c>
      <c r="B347" s="2" t="s">
        <v>444</v>
      </c>
      <c r="C347" s="2" t="s">
        <v>439</v>
      </c>
      <c r="D347" s="2" t="s">
        <v>625</v>
      </c>
      <c r="E347" s="2" t="s">
        <v>480</v>
      </c>
      <c r="F347" s="2" t="s">
        <v>436</v>
      </c>
      <c r="G347" s="2" t="s">
        <v>443</v>
      </c>
      <c r="H347" s="2">
        <v>817</v>
      </c>
      <c r="I347" s="35">
        <v>651.21</v>
      </c>
      <c r="J347" s="35">
        <v>524.96</v>
      </c>
    </row>
    <row r="348" spans="1:10" ht="14.25" customHeight="1">
      <c r="A348" t="str">
        <f t="shared" si="5"/>
        <v>C10</v>
      </c>
      <c r="B348" s="2" t="s">
        <v>472</v>
      </c>
      <c r="C348" s="2" t="s">
        <v>452</v>
      </c>
      <c r="D348" s="2" t="s">
        <v>580</v>
      </c>
      <c r="E348" s="2" t="s">
        <v>477</v>
      </c>
      <c r="F348" s="2" t="s">
        <v>442</v>
      </c>
      <c r="G348" s="2" t="s">
        <v>437</v>
      </c>
      <c r="H348" s="2">
        <v>7129</v>
      </c>
      <c r="I348" s="35">
        <v>668.27</v>
      </c>
      <c r="J348" s="35">
        <v>502.54</v>
      </c>
    </row>
    <row r="349" spans="1:10" ht="14.25" customHeight="1">
      <c r="A349" t="str">
        <f t="shared" si="5"/>
        <v>C1</v>
      </c>
      <c r="B349" s="2" t="s">
        <v>444</v>
      </c>
      <c r="C349" s="2" t="s">
        <v>439</v>
      </c>
      <c r="D349" s="2" t="s">
        <v>629</v>
      </c>
      <c r="E349" s="2" t="s">
        <v>477</v>
      </c>
      <c r="F349" s="2" t="s">
        <v>442</v>
      </c>
      <c r="G349" s="2" t="s">
        <v>460</v>
      </c>
      <c r="H349" s="2">
        <v>404</v>
      </c>
      <c r="I349" s="35">
        <v>668.27</v>
      </c>
      <c r="J349" s="35">
        <v>502.54</v>
      </c>
    </row>
    <row r="350" spans="1:10" ht="14.25" customHeight="1">
      <c r="A350" t="str">
        <f t="shared" si="5"/>
        <v>C6</v>
      </c>
      <c r="B350" s="2" t="s">
        <v>451</v>
      </c>
      <c r="C350" s="2" t="s">
        <v>439</v>
      </c>
      <c r="D350" s="2" t="s">
        <v>449</v>
      </c>
      <c r="E350" s="2" t="s">
        <v>480</v>
      </c>
      <c r="F350" s="2" t="s">
        <v>436</v>
      </c>
      <c r="G350" s="2" t="s">
        <v>437</v>
      </c>
      <c r="H350" s="2">
        <v>6130</v>
      </c>
      <c r="I350" s="35">
        <v>651.21</v>
      </c>
      <c r="J350" s="35">
        <v>524.96</v>
      </c>
    </row>
    <row r="351" spans="1:10" ht="14.25" customHeight="1">
      <c r="A351" t="str">
        <f t="shared" si="5"/>
        <v>C6</v>
      </c>
      <c r="B351" s="2" t="s">
        <v>451</v>
      </c>
      <c r="C351" s="2" t="s">
        <v>433</v>
      </c>
      <c r="D351" s="2" t="s">
        <v>466</v>
      </c>
      <c r="E351" s="2" t="s">
        <v>435</v>
      </c>
      <c r="F351" s="2" t="s">
        <v>442</v>
      </c>
      <c r="G351" s="2" t="s">
        <v>447</v>
      </c>
      <c r="H351" s="2">
        <v>5155</v>
      </c>
      <c r="I351" s="35">
        <v>255.28</v>
      </c>
      <c r="J351" s="35">
        <v>159.41999999999999</v>
      </c>
    </row>
    <row r="352" spans="1:10" ht="14.25" customHeight="1">
      <c r="A352" t="str">
        <f t="shared" si="5"/>
        <v>C5</v>
      </c>
      <c r="B352" s="2" t="s">
        <v>465</v>
      </c>
      <c r="C352" s="2" t="s">
        <v>439</v>
      </c>
      <c r="D352" s="2" t="s">
        <v>561</v>
      </c>
      <c r="E352" s="2" t="s">
        <v>477</v>
      </c>
      <c r="F352" s="2" t="s">
        <v>436</v>
      </c>
      <c r="G352" s="2" t="s">
        <v>447</v>
      </c>
      <c r="H352" s="2">
        <v>656</v>
      </c>
      <c r="I352" s="35">
        <v>668.27</v>
      </c>
      <c r="J352" s="35">
        <v>502.54</v>
      </c>
    </row>
    <row r="353" spans="1:10" ht="14.25" customHeight="1">
      <c r="A353" t="str">
        <f t="shared" si="5"/>
        <v>C5</v>
      </c>
      <c r="B353" s="2" t="s">
        <v>465</v>
      </c>
      <c r="C353" s="2" t="s">
        <v>439</v>
      </c>
      <c r="D353" s="2" t="s">
        <v>470</v>
      </c>
      <c r="E353" s="2" t="s">
        <v>469</v>
      </c>
      <c r="F353" s="2" t="s">
        <v>436</v>
      </c>
      <c r="G353" s="2" t="s">
        <v>447</v>
      </c>
      <c r="H353" s="2">
        <v>8616</v>
      </c>
      <c r="I353" s="35">
        <v>421.89</v>
      </c>
      <c r="J353" s="35">
        <v>364.69</v>
      </c>
    </row>
    <row r="354" spans="1:10" ht="14.25" customHeight="1">
      <c r="A354" t="str">
        <f t="shared" si="5"/>
        <v>C7</v>
      </c>
      <c r="B354" s="2" t="s">
        <v>458</v>
      </c>
      <c r="C354" s="2" t="s">
        <v>452</v>
      </c>
      <c r="D354" s="2" t="s">
        <v>608</v>
      </c>
      <c r="E354" s="2" t="s">
        <v>475</v>
      </c>
      <c r="F354" s="2" t="s">
        <v>442</v>
      </c>
      <c r="G354" s="2" t="s">
        <v>437</v>
      </c>
      <c r="H354" s="2">
        <v>8513</v>
      </c>
      <c r="I354" s="35">
        <v>81.73</v>
      </c>
      <c r="J354" s="35">
        <v>56.67</v>
      </c>
    </row>
    <row r="355" spans="1:10" ht="14.25" customHeight="1">
      <c r="A355" t="str">
        <f t="shared" si="5"/>
        <v>C3</v>
      </c>
      <c r="B355" s="2" t="s">
        <v>438</v>
      </c>
      <c r="C355" s="2" t="s">
        <v>439</v>
      </c>
      <c r="D355" s="2" t="s">
        <v>625</v>
      </c>
      <c r="E355" s="2" t="s">
        <v>441</v>
      </c>
      <c r="F355" s="2" t="s">
        <v>442</v>
      </c>
      <c r="G355" s="2" t="s">
        <v>437</v>
      </c>
      <c r="H355" s="2">
        <v>4093</v>
      </c>
      <c r="I355" s="35">
        <v>9.33</v>
      </c>
      <c r="J355" s="35">
        <v>6.92</v>
      </c>
    </row>
    <row r="356" spans="1:10" ht="14.25" customHeight="1">
      <c r="A356" t="str">
        <f t="shared" si="5"/>
        <v>C3</v>
      </c>
      <c r="B356" s="2" t="s">
        <v>438</v>
      </c>
      <c r="C356" s="2" t="s">
        <v>433</v>
      </c>
      <c r="D356" s="2" t="s">
        <v>612</v>
      </c>
      <c r="E356" s="2" t="s">
        <v>494</v>
      </c>
      <c r="F356" s="2" t="s">
        <v>436</v>
      </c>
      <c r="G356" s="2" t="s">
        <v>447</v>
      </c>
      <c r="H356" s="2">
        <v>3805</v>
      </c>
      <c r="I356" s="35">
        <v>47.45</v>
      </c>
      <c r="J356" s="35">
        <v>31.79</v>
      </c>
    </row>
    <row r="357" spans="1:10" ht="14.25" customHeight="1">
      <c r="A357" t="str">
        <f t="shared" si="5"/>
        <v>C7</v>
      </c>
      <c r="B357" s="2" t="s">
        <v>458</v>
      </c>
      <c r="C357" s="2" t="s">
        <v>433</v>
      </c>
      <c r="D357" s="2" t="s">
        <v>630</v>
      </c>
      <c r="E357" s="2" t="s">
        <v>456</v>
      </c>
      <c r="F357" s="2" t="s">
        <v>436</v>
      </c>
      <c r="G357" s="2" t="s">
        <v>460</v>
      </c>
      <c r="H357" s="2">
        <v>183</v>
      </c>
      <c r="I357" s="35">
        <v>109.28</v>
      </c>
      <c r="J357" s="35">
        <v>35.840000000000003</v>
      </c>
    </row>
    <row r="358" spans="1:10" ht="14.25" customHeight="1">
      <c r="A358" t="str">
        <f t="shared" si="5"/>
        <v>C10</v>
      </c>
      <c r="B358" s="2" t="s">
        <v>472</v>
      </c>
      <c r="C358" s="2" t="s">
        <v>439</v>
      </c>
      <c r="D358" s="2" t="s">
        <v>543</v>
      </c>
      <c r="E358" s="2" t="s">
        <v>475</v>
      </c>
      <c r="F358" s="2" t="s">
        <v>436</v>
      </c>
      <c r="G358" s="2" t="s">
        <v>437</v>
      </c>
      <c r="H358" s="2">
        <v>8408</v>
      </c>
      <c r="I358" s="35">
        <v>81.73</v>
      </c>
      <c r="J358" s="35">
        <v>56.67</v>
      </c>
    </row>
    <row r="359" spans="1:10" ht="14.25" customHeight="1">
      <c r="A359" t="str">
        <f t="shared" si="5"/>
        <v>C6</v>
      </c>
      <c r="B359" s="2" t="s">
        <v>451</v>
      </c>
      <c r="C359" s="2" t="s">
        <v>433</v>
      </c>
      <c r="D359" s="2" t="s">
        <v>582</v>
      </c>
      <c r="E359" s="2" t="s">
        <v>475</v>
      </c>
      <c r="F359" s="2" t="s">
        <v>436</v>
      </c>
      <c r="G359" s="2" t="s">
        <v>460</v>
      </c>
      <c r="H359" s="2">
        <v>8857</v>
      </c>
      <c r="I359" s="35">
        <v>81.73</v>
      </c>
      <c r="J359" s="35">
        <v>56.67</v>
      </c>
    </row>
    <row r="360" spans="1:10" ht="14.25" customHeight="1">
      <c r="A360" t="str">
        <f t="shared" si="5"/>
        <v>C3</v>
      </c>
      <c r="B360" s="2" t="s">
        <v>438</v>
      </c>
      <c r="C360" s="2" t="s">
        <v>433</v>
      </c>
      <c r="D360" s="2" t="s">
        <v>526</v>
      </c>
      <c r="E360" s="2" t="s">
        <v>456</v>
      </c>
      <c r="F360" s="2" t="s">
        <v>442</v>
      </c>
      <c r="G360" s="2" t="s">
        <v>437</v>
      </c>
      <c r="H360" s="2">
        <v>6431</v>
      </c>
      <c r="I360" s="35">
        <v>109.28</v>
      </c>
      <c r="J360" s="35">
        <v>35.840000000000003</v>
      </c>
    </row>
    <row r="361" spans="1:10" ht="14.25" customHeight="1">
      <c r="A361" t="str">
        <f t="shared" si="5"/>
        <v>C1</v>
      </c>
      <c r="B361" s="2" t="s">
        <v>444</v>
      </c>
      <c r="C361" s="2" t="s">
        <v>439</v>
      </c>
      <c r="D361" s="2" t="s">
        <v>449</v>
      </c>
      <c r="E361" s="2" t="s">
        <v>477</v>
      </c>
      <c r="F361" s="2" t="s">
        <v>442</v>
      </c>
      <c r="G361" s="2" t="s">
        <v>447</v>
      </c>
      <c r="H361" s="2">
        <v>8421</v>
      </c>
      <c r="I361" s="35">
        <v>668.27</v>
      </c>
      <c r="J361" s="35">
        <v>502.54</v>
      </c>
    </row>
    <row r="362" spans="1:10" ht="14.25" customHeight="1">
      <c r="A362" t="str">
        <f t="shared" si="5"/>
        <v>C1</v>
      </c>
      <c r="B362" s="2" t="s">
        <v>444</v>
      </c>
      <c r="C362" s="2" t="s">
        <v>439</v>
      </c>
      <c r="D362" s="2" t="s">
        <v>521</v>
      </c>
      <c r="E362" s="2" t="s">
        <v>477</v>
      </c>
      <c r="F362" s="2" t="s">
        <v>442</v>
      </c>
      <c r="G362" s="2" t="s">
        <v>460</v>
      </c>
      <c r="H362" s="2">
        <v>7353</v>
      </c>
      <c r="I362" s="35">
        <v>668.27</v>
      </c>
      <c r="J362" s="35">
        <v>502.54</v>
      </c>
    </row>
    <row r="363" spans="1:10" ht="14.25" customHeight="1">
      <c r="A363" t="str">
        <f t="shared" si="5"/>
        <v>C8</v>
      </c>
      <c r="B363" s="2" t="s">
        <v>482</v>
      </c>
      <c r="C363" s="2" t="s">
        <v>462</v>
      </c>
      <c r="D363" s="2" t="s">
        <v>574</v>
      </c>
      <c r="E363" s="2" t="s">
        <v>441</v>
      </c>
      <c r="F363" s="2" t="s">
        <v>442</v>
      </c>
      <c r="G363" s="2" t="s">
        <v>447</v>
      </c>
      <c r="H363" s="2">
        <v>6879</v>
      </c>
      <c r="I363" s="35">
        <v>9.33</v>
      </c>
      <c r="J363" s="35">
        <v>6.92</v>
      </c>
    </row>
    <row r="364" spans="1:10" ht="14.25" customHeight="1">
      <c r="A364" t="str">
        <f t="shared" si="5"/>
        <v>C9</v>
      </c>
      <c r="B364" s="2" t="s">
        <v>484</v>
      </c>
      <c r="C364" s="2" t="s">
        <v>433</v>
      </c>
      <c r="D364" s="2" t="s">
        <v>630</v>
      </c>
      <c r="E364" s="2" t="s">
        <v>454</v>
      </c>
      <c r="F364" s="2" t="s">
        <v>442</v>
      </c>
      <c r="G364" s="2" t="s">
        <v>437</v>
      </c>
      <c r="H364" s="2">
        <v>5455</v>
      </c>
      <c r="I364" s="35">
        <v>152.58000000000001</v>
      </c>
      <c r="J364" s="35">
        <v>97.44</v>
      </c>
    </row>
    <row r="365" spans="1:10" ht="14.25" customHeight="1">
      <c r="A365" t="str">
        <f t="shared" si="5"/>
        <v>C10</v>
      </c>
      <c r="B365" s="2" t="s">
        <v>472</v>
      </c>
      <c r="C365" s="2" t="s">
        <v>433</v>
      </c>
      <c r="D365" s="2" t="s">
        <v>496</v>
      </c>
      <c r="E365" s="2" t="s">
        <v>456</v>
      </c>
      <c r="F365" s="2" t="s">
        <v>436</v>
      </c>
      <c r="G365" s="2" t="s">
        <v>460</v>
      </c>
      <c r="H365" s="2">
        <v>7169</v>
      </c>
      <c r="I365" s="35">
        <v>109.28</v>
      </c>
      <c r="J365" s="35">
        <v>35.840000000000003</v>
      </c>
    </row>
    <row r="366" spans="1:10" ht="14.25" customHeight="1">
      <c r="A366" t="str">
        <f t="shared" si="5"/>
        <v>C10</v>
      </c>
      <c r="B366" s="2" t="s">
        <v>472</v>
      </c>
      <c r="C366" s="2" t="s">
        <v>462</v>
      </c>
      <c r="D366" s="2" t="s">
        <v>485</v>
      </c>
      <c r="E366" s="2" t="s">
        <v>450</v>
      </c>
      <c r="F366" s="2" t="s">
        <v>442</v>
      </c>
      <c r="G366" s="2" t="s">
        <v>447</v>
      </c>
      <c r="H366" s="2">
        <v>9280</v>
      </c>
      <c r="I366" s="35">
        <v>205.7</v>
      </c>
      <c r="J366" s="35">
        <v>117.11</v>
      </c>
    </row>
    <row r="367" spans="1:10" ht="14.25" customHeight="1">
      <c r="A367" t="str">
        <f t="shared" si="5"/>
        <v>C5</v>
      </c>
      <c r="B367" s="2" t="s">
        <v>465</v>
      </c>
      <c r="C367" s="2" t="s">
        <v>462</v>
      </c>
      <c r="D367" s="2" t="s">
        <v>628</v>
      </c>
      <c r="E367" s="2" t="s">
        <v>494</v>
      </c>
      <c r="F367" s="2" t="s">
        <v>442</v>
      </c>
      <c r="G367" s="2" t="s">
        <v>437</v>
      </c>
      <c r="H367" s="2">
        <v>9223</v>
      </c>
      <c r="I367" s="35">
        <v>47.45</v>
      </c>
      <c r="J367" s="35">
        <v>31.79</v>
      </c>
    </row>
    <row r="368" spans="1:10" ht="14.25" customHeight="1">
      <c r="A368" t="str">
        <f t="shared" si="5"/>
        <v>C9</v>
      </c>
      <c r="B368" s="2" t="s">
        <v>484</v>
      </c>
      <c r="C368" s="2" t="s">
        <v>467</v>
      </c>
      <c r="D368" s="2" t="s">
        <v>599</v>
      </c>
      <c r="E368" s="2" t="s">
        <v>464</v>
      </c>
      <c r="F368" s="2" t="s">
        <v>436</v>
      </c>
      <c r="G368" s="2" t="s">
        <v>443</v>
      </c>
      <c r="H368" s="2">
        <v>4953</v>
      </c>
      <c r="I368" s="35">
        <v>154.06</v>
      </c>
      <c r="J368" s="35">
        <v>90.93</v>
      </c>
    </row>
    <row r="369" spans="1:10" ht="14.25" customHeight="1">
      <c r="A369" t="str">
        <f t="shared" si="5"/>
        <v>C8</v>
      </c>
      <c r="B369" s="2" t="s">
        <v>482</v>
      </c>
      <c r="C369" s="2" t="s">
        <v>433</v>
      </c>
      <c r="D369" s="2" t="s">
        <v>457</v>
      </c>
      <c r="E369" s="2" t="s">
        <v>469</v>
      </c>
      <c r="F369" s="2" t="s">
        <v>442</v>
      </c>
      <c r="G369" s="2" t="s">
        <v>447</v>
      </c>
      <c r="H369" s="2">
        <v>8088</v>
      </c>
      <c r="I369" s="35">
        <v>421.89</v>
      </c>
      <c r="J369" s="35">
        <v>364.69</v>
      </c>
    </row>
    <row r="370" spans="1:10" ht="14.25" customHeight="1">
      <c r="A370" t="str">
        <f t="shared" si="5"/>
        <v>C8</v>
      </c>
      <c r="B370" s="2" t="s">
        <v>482</v>
      </c>
      <c r="C370" s="2" t="s">
        <v>462</v>
      </c>
      <c r="D370" s="2" t="s">
        <v>514</v>
      </c>
      <c r="E370" s="2" t="s">
        <v>475</v>
      </c>
      <c r="F370" s="2" t="s">
        <v>442</v>
      </c>
      <c r="G370" s="2" t="s">
        <v>460</v>
      </c>
      <c r="H370" s="2">
        <v>7126</v>
      </c>
      <c r="I370" s="35">
        <v>81.73</v>
      </c>
      <c r="J370" s="35">
        <v>56.67</v>
      </c>
    </row>
    <row r="371" spans="1:10" ht="14.25" customHeight="1">
      <c r="A371" t="str">
        <f t="shared" si="5"/>
        <v>C8</v>
      </c>
      <c r="B371" s="2" t="s">
        <v>482</v>
      </c>
      <c r="C371" s="2" t="s">
        <v>433</v>
      </c>
      <c r="D371" s="2" t="s">
        <v>471</v>
      </c>
      <c r="E371" s="2" t="s">
        <v>480</v>
      </c>
      <c r="F371" s="2" t="s">
        <v>442</v>
      </c>
      <c r="G371" s="2" t="s">
        <v>437</v>
      </c>
      <c r="H371" s="2">
        <v>6830</v>
      </c>
      <c r="I371" s="35">
        <v>651.21</v>
      </c>
      <c r="J371" s="35">
        <v>524.96</v>
      </c>
    </row>
    <row r="372" spans="1:10" ht="14.25" customHeight="1">
      <c r="A372" t="str">
        <f t="shared" si="5"/>
        <v>C9</v>
      </c>
      <c r="B372" s="2" t="s">
        <v>484</v>
      </c>
      <c r="C372" s="2" t="s">
        <v>439</v>
      </c>
      <c r="D372" s="2" t="s">
        <v>622</v>
      </c>
      <c r="E372" s="2" t="s">
        <v>456</v>
      </c>
      <c r="F372" s="2" t="s">
        <v>436</v>
      </c>
      <c r="G372" s="2" t="s">
        <v>443</v>
      </c>
      <c r="H372" s="2">
        <v>5941</v>
      </c>
      <c r="I372" s="35">
        <v>109.28</v>
      </c>
      <c r="J372" s="35">
        <v>35.840000000000003</v>
      </c>
    </row>
    <row r="373" spans="1:10" ht="14.25" customHeight="1">
      <c r="A373" t="str">
        <f t="shared" si="5"/>
        <v>C10</v>
      </c>
      <c r="B373" s="2" t="s">
        <v>472</v>
      </c>
      <c r="C373" s="2" t="s">
        <v>462</v>
      </c>
      <c r="D373" s="2" t="s">
        <v>631</v>
      </c>
      <c r="E373" s="2" t="s">
        <v>450</v>
      </c>
      <c r="F373" s="2" t="s">
        <v>442</v>
      </c>
      <c r="G373" s="2" t="s">
        <v>437</v>
      </c>
      <c r="H373" s="2">
        <v>9121</v>
      </c>
      <c r="I373" s="35">
        <v>205.7</v>
      </c>
      <c r="J373" s="35">
        <v>117.11</v>
      </c>
    </row>
    <row r="374" spans="1:10" ht="14.25" customHeight="1">
      <c r="A374" t="str">
        <f t="shared" si="5"/>
        <v>C6</v>
      </c>
      <c r="B374" s="2" t="s">
        <v>451</v>
      </c>
      <c r="C374" s="2" t="s">
        <v>462</v>
      </c>
      <c r="D374" s="2" t="s">
        <v>592</v>
      </c>
      <c r="E374" s="2" t="s">
        <v>456</v>
      </c>
      <c r="F374" s="2" t="s">
        <v>442</v>
      </c>
      <c r="G374" s="2" t="s">
        <v>443</v>
      </c>
      <c r="H374" s="2">
        <v>5057</v>
      </c>
      <c r="I374" s="35">
        <v>109.28</v>
      </c>
      <c r="J374" s="35">
        <v>35.840000000000003</v>
      </c>
    </row>
    <row r="375" spans="1:10" ht="14.25" customHeight="1">
      <c r="A375" t="str">
        <f t="shared" si="5"/>
        <v>C2</v>
      </c>
      <c r="B375" s="2" t="s">
        <v>448</v>
      </c>
      <c r="C375" s="2" t="s">
        <v>439</v>
      </c>
      <c r="D375" s="2" t="s">
        <v>572</v>
      </c>
      <c r="E375" s="2" t="s">
        <v>441</v>
      </c>
      <c r="F375" s="2" t="s">
        <v>442</v>
      </c>
      <c r="G375" s="2" t="s">
        <v>443</v>
      </c>
      <c r="H375" s="2">
        <v>9232</v>
      </c>
      <c r="I375" s="35">
        <v>9.33</v>
      </c>
      <c r="J375" s="35">
        <v>6.92</v>
      </c>
    </row>
    <row r="376" spans="1:10" ht="14.25" customHeight="1">
      <c r="A376" t="str">
        <f t="shared" si="5"/>
        <v>C10</v>
      </c>
      <c r="B376" s="2" t="s">
        <v>472</v>
      </c>
      <c r="C376" s="2" t="s">
        <v>462</v>
      </c>
      <c r="D376" s="2" t="s">
        <v>549</v>
      </c>
      <c r="E376" s="2" t="s">
        <v>477</v>
      </c>
      <c r="F376" s="2" t="s">
        <v>436</v>
      </c>
      <c r="G376" s="2" t="s">
        <v>447</v>
      </c>
      <c r="H376" s="2">
        <v>4394</v>
      </c>
      <c r="I376" s="35">
        <v>668.27</v>
      </c>
      <c r="J376" s="35">
        <v>502.54</v>
      </c>
    </row>
    <row r="377" spans="1:10" ht="14.25" customHeight="1">
      <c r="A377" t="str">
        <f t="shared" si="5"/>
        <v>C8</v>
      </c>
      <c r="B377" s="2" t="s">
        <v>482</v>
      </c>
      <c r="C377" s="2" t="s">
        <v>433</v>
      </c>
      <c r="D377" s="2" t="s">
        <v>523</v>
      </c>
      <c r="E377" s="2" t="s">
        <v>475</v>
      </c>
      <c r="F377" s="2" t="s">
        <v>442</v>
      </c>
      <c r="G377" s="2" t="s">
        <v>447</v>
      </c>
      <c r="H377" s="2">
        <v>4326</v>
      </c>
      <c r="I377" s="35">
        <v>81.73</v>
      </c>
      <c r="J377" s="35">
        <v>56.67</v>
      </c>
    </row>
    <row r="378" spans="1:10" ht="14.25" customHeight="1">
      <c r="A378" t="str">
        <f t="shared" si="5"/>
        <v>C10</v>
      </c>
      <c r="B378" s="2" t="s">
        <v>472</v>
      </c>
      <c r="C378" s="2" t="s">
        <v>433</v>
      </c>
      <c r="D378" s="2" t="s">
        <v>510</v>
      </c>
      <c r="E378" s="2" t="s">
        <v>469</v>
      </c>
      <c r="F378" s="2" t="s">
        <v>442</v>
      </c>
      <c r="G378" s="2" t="s">
        <v>437</v>
      </c>
      <c r="H378" s="2">
        <v>3241</v>
      </c>
      <c r="I378" s="35">
        <v>421.89</v>
      </c>
      <c r="J378" s="35">
        <v>364.69</v>
      </c>
    </row>
    <row r="379" spans="1:10" ht="14.25" customHeight="1">
      <c r="A379" t="str">
        <f t="shared" si="5"/>
        <v>C10</v>
      </c>
      <c r="B379" s="2" t="s">
        <v>472</v>
      </c>
      <c r="C379" s="2" t="s">
        <v>462</v>
      </c>
      <c r="D379" s="2" t="s">
        <v>632</v>
      </c>
      <c r="E379" s="2" t="s">
        <v>456</v>
      </c>
      <c r="F379" s="2" t="s">
        <v>442</v>
      </c>
      <c r="G379" s="2" t="s">
        <v>447</v>
      </c>
      <c r="H379" s="2">
        <v>2560</v>
      </c>
      <c r="I379" s="35">
        <v>109.28</v>
      </c>
      <c r="J379" s="35">
        <v>35.840000000000003</v>
      </c>
    </row>
    <row r="380" spans="1:10" ht="14.25" customHeight="1">
      <c r="A380" t="str">
        <f t="shared" si="5"/>
        <v>C4</v>
      </c>
      <c r="B380" s="2" t="s">
        <v>432</v>
      </c>
      <c r="C380" s="2" t="s">
        <v>462</v>
      </c>
      <c r="D380" s="2" t="s">
        <v>500</v>
      </c>
      <c r="E380" s="2" t="s">
        <v>477</v>
      </c>
      <c r="F380" s="2" t="s">
        <v>442</v>
      </c>
      <c r="G380" s="2" t="s">
        <v>460</v>
      </c>
      <c r="H380" s="2">
        <v>9785</v>
      </c>
      <c r="I380" s="35">
        <v>668.27</v>
      </c>
      <c r="J380" s="35">
        <v>502.54</v>
      </c>
    </row>
    <row r="381" spans="1:10" ht="14.25" customHeight="1">
      <c r="A381" t="str">
        <f t="shared" si="5"/>
        <v>C3</v>
      </c>
      <c r="B381" s="2" t="s">
        <v>438</v>
      </c>
      <c r="C381" s="2" t="s">
        <v>467</v>
      </c>
      <c r="D381" s="2" t="s">
        <v>633</v>
      </c>
      <c r="E381" s="2" t="s">
        <v>475</v>
      </c>
      <c r="F381" s="2" t="s">
        <v>442</v>
      </c>
      <c r="G381" s="2" t="s">
        <v>460</v>
      </c>
      <c r="H381" s="2">
        <v>8779</v>
      </c>
      <c r="I381" s="35">
        <v>81.73</v>
      </c>
      <c r="J381" s="35">
        <v>56.67</v>
      </c>
    </row>
    <row r="382" spans="1:10" ht="14.25" customHeight="1">
      <c r="A382" t="str">
        <f t="shared" si="5"/>
        <v>C8</v>
      </c>
      <c r="B382" s="2" t="s">
        <v>482</v>
      </c>
      <c r="C382" s="2" t="s">
        <v>433</v>
      </c>
      <c r="D382" s="2" t="s">
        <v>491</v>
      </c>
      <c r="E382" s="2" t="s">
        <v>464</v>
      </c>
      <c r="F382" s="2" t="s">
        <v>442</v>
      </c>
      <c r="G382" s="2" t="s">
        <v>437</v>
      </c>
      <c r="H382" s="2">
        <v>8031</v>
      </c>
      <c r="I382" s="35">
        <v>154.06</v>
      </c>
      <c r="J382" s="35">
        <v>90.93</v>
      </c>
    </row>
    <row r="383" spans="1:10" ht="14.25" customHeight="1">
      <c r="A383" t="str">
        <f t="shared" si="5"/>
        <v>C4</v>
      </c>
      <c r="B383" s="2" t="s">
        <v>432</v>
      </c>
      <c r="C383" s="2" t="s">
        <v>462</v>
      </c>
      <c r="D383" s="2" t="s">
        <v>479</v>
      </c>
      <c r="E383" s="2" t="s">
        <v>480</v>
      </c>
      <c r="F383" s="2" t="s">
        <v>442</v>
      </c>
      <c r="G383" s="2" t="s">
        <v>443</v>
      </c>
      <c r="H383" s="2">
        <v>6660</v>
      </c>
      <c r="I383" s="35">
        <v>651.21</v>
      </c>
      <c r="J383" s="35">
        <v>524.96</v>
      </c>
    </row>
    <row r="384" spans="1:10" ht="14.25" customHeight="1">
      <c r="A384" t="str">
        <f t="shared" si="5"/>
        <v>C5</v>
      </c>
      <c r="B384" s="2" t="s">
        <v>465</v>
      </c>
      <c r="C384" s="2" t="s">
        <v>439</v>
      </c>
      <c r="D384" s="2" t="s">
        <v>622</v>
      </c>
      <c r="E384" s="2" t="s">
        <v>464</v>
      </c>
      <c r="F384" s="2" t="s">
        <v>436</v>
      </c>
      <c r="G384" s="2" t="s">
        <v>443</v>
      </c>
      <c r="H384" s="2">
        <v>1201</v>
      </c>
      <c r="I384" s="35">
        <v>154.06</v>
      </c>
      <c r="J384" s="35">
        <v>90.93</v>
      </c>
    </row>
    <row r="385" spans="1:10" ht="14.25" customHeight="1">
      <c r="A385" t="str">
        <f t="shared" si="5"/>
        <v>C1</v>
      </c>
      <c r="B385" s="2" t="s">
        <v>444</v>
      </c>
      <c r="C385" s="2" t="s">
        <v>439</v>
      </c>
      <c r="D385" s="2" t="s">
        <v>530</v>
      </c>
      <c r="E385" s="2" t="s">
        <v>450</v>
      </c>
      <c r="F385" s="2" t="s">
        <v>442</v>
      </c>
      <c r="G385" s="2" t="s">
        <v>443</v>
      </c>
      <c r="H385" s="2">
        <v>4552</v>
      </c>
      <c r="I385" s="35">
        <v>205.7</v>
      </c>
      <c r="J385" s="35">
        <v>117.11</v>
      </c>
    </row>
    <row r="386" spans="1:10" ht="14.25" customHeight="1">
      <c r="A386" t="str">
        <f t="shared" si="5"/>
        <v>C9</v>
      </c>
      <c r="B386" s="2" t="s">
        <v>484</v>
      </c>
      <c r="C386" s="2" t="s">
        <v>439</v>
      </c>
      <c r="D386" s="2" t="s">
        <v>470</v>
      </c>
      <c r="E386" s="2" t="s">
        <v>454</v>
      </c>
      <c r="F386" s="2" t="s">
        <v>436</v>
      </c>
      <c r="G386" s="2" t="s">
        <v>460</v>
      </c>
      <c r="H386" s="2">
        <v>1863</v>
      </c>
      <c r="I386" s="35">
        <v>152.58000000000001</v>
      </c>
      <c r="J386" s="35">
        <v>97.44</v>
      </c>
    </row>
    <row r="387" spans="1:10" ht="14.25" customHeight="1">
      <c r="A387" t="str">
        <f t="shared" ref="A387:A450" si="6">+INDEX($M$2:$N$11,MATCH(B387,$N$2:$N$11,0),MATCH($A$1,$M$1:$N$1,0))</f>
        <v>C7</v>
      </c>
      <c r="B387" s="2" t="s">
        <v>458</v>
      </c>
      <c r="C387" s="2" t="s">
        <v>462</v>
      </c>
      <c r="D387" s="2" t="s">
        <v>624</v>
      </c>
      <c r="E387" s="2" t="s">
        <v>477</v>
      </c>
      <c r="F387" s="2" t="s">
        <v>436</v>
      </c>
      <c r="G387" s="2" t="s">
        <v>460</v>
      </c>
      <c r="H387" s="2">
        <v>6098</v>
      </c>
      <c r="I387" s="35">
        <v>668.27</v>
      </c>
      <c r="J387" s="35">
        <v>502.54</v>
      </c>
    </row>
    <row r="388" spans="1:10" ht="14.25" customHeight="1">
      <c r="A388" t="str">
        <f t="shared" si="6"/>
        <v>C3</v>
      </c>
      <c r="B388" s="2" t="s">
        <v>438</v>
      </c>
      <c r="C388" s="2" t="s">
        <v>433</v>
      </c>
      <c r="D388" s="2" t="s">
        <v>506</v>
      </c>
      <c r="E388" s="2" t="s">
        <v>441</v>
      </c>
      <c r="F388" s="2" t="s">
        <v>436</v>
      </c>
      <c r="G388" s="2" t="s">
        <v>437</v>
      </c>
      <c r="H388" s="2">
        <v>5851</v>
      </c>
      <c r="I388" s="35">
        <v>9.33</v>
      </c>
      <c r="J388" s="35">
        <v>6.92</v>
      </c>
    </row>
    <row r="389" spans="1:10" ht="14.25" customHeight="1">
      <c r="A389" t="str">
        <f t="shared" si="6"/>
        <v>C2</v>
      </c>
      <c r="B389" s="2" t="s">
        <v>448</v>
      </c>
      <c r="C389" s="2" t="s">
        <v>502</v>
      </c>
      <c r="D389" s="2" t="s">
        <v>578</v>
      </c>
      <c r="E389" s="2" t="s">
        <v>450</v>
      </c>
      <c r="F389" s="2" t="s">
        <v>442</v>
      </c>
      <c r="G389" s="2" t="s">
        <v>460</v>
      </c>
      <c r="H389" s="2">
        <v>8699</v>
      </c>
      <c r="I389" s="35">
        <v>205.7</v>
      </c>
      <c r="J389" s="35">
        <v>117.11</v>
      </c>
    </row>
    <row r="390" spans="1:10" ht="14.25" customHeight="1">
      <c r="A390" t="str">
        <f t="shared" si="6"/>
        <v>C3</v>
      </c>
      <c r="B390" s="2" t="s">
        <v>438</v>
      </c>
      <c r="C390" s="2" t="s">
        <v>452</v>
      </c>
      <c r="D390" s="2" t="s">
        <v>565</v>
      </c>
      <c r="E390" s="2" t="s">
        <v>464</v>
      </c>
      <c r="F390" s="2" t="s">
        <v>442</v>
      </c>
      <c r="G390" s="2" t="s">
        <v>443</v>
      </c>
      <c r="H390" s="2">
        <v>3633</v>
      </c>
      <c r="I390" s="35">
        <v>154.06</v>
      </c>
      <c r="J390" s="35">
        <v>90.93</v>
      </c>
    </row>
    <row r="391" spans="1:10" ht="14.25" customHeight="1">
      <c r="A391" t="str">
        <f t="shared" si="6"/>
        <v>C2</v>
      </c>
      <c r="B391" s="2" t="s">
        <v>448</v>
      </c>
      <c r="C391" s="2" t="s">
        <v>433</v>
      </c>
      <c r="D391" s="2" t="s">
        <v>524</v>
      </c>
      <c r="E391" s="2" t="s">
        <v>446</v>
      </c>
      <c r="F391" s="2" t="s">
        <v>442</v>
      </c>
      <c r="G391" s="2" t="s">
        <v>437</v>
      </c>
      <c r="H391" s="2">
        <v>2783</v>
      </c>
      <c r="I391" s="35">
        <v>437.2</v>
      </c>
      <c r="J391" s="35">
        <v>263.33</v>
      </c>
    </row>
    <row r="392" spans="1:10" ht="14.25" customHeight="1">
      <c r="A392" t="str">
        <f t="shared" si="6"/>
        <v>C9</v>
      </c>
      <c r="B392" s="2" t="s">
        <v>484</v>
      </c>
      <c r="C392" s="2" t="s">
        <v>433</v>
      </c>
      <c r="D392" s="2" t="s">
        <v>630</v>
      </c>
      <c r="E392" s="2" t="s">
        <v>441</v>
      </c>
      <c r="F392" s="2" t="s">
        <v>442</v>
      </c>
      <c r="G392" s="2" t="s">
        <v>460</v>
      </c>
      <c r="H392" s="2">
        <v>1174</v>
      </c>
      <c r="I392" s="35">
        <v>9.33</v>
      </c>
      <c r="J392" s="35">
        <v>6.92</v>
      </c>
    </row>
    <row r="393" spans="1:10" ht="14.25" customHeight="1">
      <c r="A393" t="str">
        <f t="shared" si="6"/>
        <v>C10</v>
      </c>
      <c r="B393" s="2" t="s">
        <v>472</v>
      </c>
      <c r="C393" s="2" t="s">
        <v>433</v>
      </c>
      <c r="D393" s="2" t="s">
        <v>606</v>
      </c>
      <c r="E393" s="2" t="s">
        <v>446</v>
      </c>
      <c r="F393" s="2" t="s">
        <v>442</v>
      </c>
      <c r="G393" s="2" t="s">
        <v>443</v>
      </c>
      <c r="H393" s="2">
        <v>8569</v>
      </c>
      <c r="I393" s="35">
        <v>437.2</v>
      </c>
      <c r="J393" s="35">
        <v>263.33</v>
      </c>
    </row>
    <row r="394" spans="1:10" ht="14.25" customHeight="1">
      <c r="A394" t="str">
        <f t="shared" si="6"/>
        <v>C1</v>
      </c>
      <c r="B394" s="2" t="s">
        <v>444</v>
      </c>
      <c r="C394" s="2" t="s">
        <v>439</v>
      </c>
      <c r="D394" s="2" t="s">
        <v>622</v>
      </c>
      <c r="E394" s="2" t="s">
        <v>475</v>
      </c>
      <c r="F394" s="2" t="s">
        <v>442</v>
      </c>
      <c r="G394" s="2" t="s">
        <v>447</v>
      </c>
      <c r="H394" s="2">
        <v>3686</v>
      </c>
      <c r="I394" s="35">
        <v>81.73</v>
      </c>
      <c r="J394" s="35">
        <v>56.67</v>
      </c>
    </row>
    <row r="395" spans="1:10" ht="14.25" customHeight="1">
      <c r="A395" t="str">
        <f t="shared" si="6"/>
        <v>C7</v>
      </c>
      <c r="B395" s="2" t="s">
        <v>458</v>
      </c>
      <c r="C395" s="2" t="s">
        <v>439</v>
      </c>
      <c r="D395" s="2" t="s">
        <v>530</v>
      </c>
      <c r="E395" s="2" t="s">
        <v>469</v>
      </c>
      <c r="F395" s="2" t="s">
        <v>442</v>
      </c>
      <c r="G395" s="2" t="s">
        <v>447</v>
      </c>
      <c r="H395" s="2">
        <v>3466</v>
      </c>
      <c r="I395" s="35">
        <v>421.89</v>
      </c>
      <c r="J395" s="35">
        <v>364.69</v>
      </c>
    </row>
    <row r="396" spans="1:10" ht="14.25" customHeight="1">
      <c r="A396" t="str">
        <f t="shared" si="6"/>
        <v>C6</v>
      </c>
      <c r="B396" s="2" t="s">
        <v>451</v>
      </c>
      <c r="C396" s="2" t="s">
        <v>439</v>
      </c>
      <c r="D396" s="2" t="s">
        <v>617</v>
      </c>
      <c r="E396" s="2" t="s">
        <v>454</v>
      </c>
      <c r="F396" s="2" t="s">
        <v>436</v>
      </c>
      <c r="G396" s="2" t="s">
        <v>443</v>
      </c>
      <c r="H396" s="2">
        <v>3713</v>
      </c>
      <c r="I396" s="35">
        <v>152.58000000000001</v>
      </c>
      <c r="J396" s="35">
        <v>97.44</v>
      </c>
    </row>
    <row r="397" spans="1:10" ht="14.25" customHeight="1">
      <c r="A397" t="str">
        <f t="shared" si="6"/>
        <v>C8</v>
      </c>
      <c r="B397" s="2" t="s">
        <v>482</v>
      </c>
      <c r="C397" s="2" t="s">
        <v>467</v>
      </c>
      <c r="D397" s="2" t="s">
        <v>481</v>
      </c>
      <c r="E397" s="2" t="s">
        <v>480</v>
      </c>
      <c r="F397" s="2" t="s">
        <v>436</v>
      </c>
      <c r="G397" s="2" t="s">
        <v>460</v>
      </c>
      <c r="H397" s="2">
        <v>1772</v>
      </c>
      <c r="I397" s="35">
        <v>651.21</v>
      </c>
      <c r="J397" s="35">
        <v>524.96</v>
      </c>
    </row>
    <row r="398" spans="1:10" ht="14.25" customHeight="1">
      <c r="A398" t="str">
        <f t="shared" si="6"/>
        <v>C5</v>
      </c>
      <c r="B398" s="2" t="s">
        <v>465</v>
      </c>
      <c r="C398" s="2" t="s">
        <v>433</v>
      </c>
      <c r="D398" s="2" t="s">
        <v>571</v>
      </c>
      <c r="E398" s="2" t="s">
        <v>477</v>
      </c>
      <c r="F398" s="2" t="s">
        <v>442</v>
      </c>
      <c r="G398" s="2" t="s">
        <v>437</v>
      </c>
      <c r="H398" s="2">
        <v>9904</v>
      </c>
      <c r="I398" s="35">
        <v>668.27</v>
      </c>
      <c r="J398" s="35">
        <v>502.54</v>
      </c>
    </row>
    <row r="399" spans="1:10" ht="14.25" customHeight="1">
      <c r="A399" t="str">
        <f t="shared" si="6"/>
        <v>C6</v>
      </c>
      <c r="B399" s="2" t="s">
        <v>451</v>
      </c>
      <c r="C399" s="2" t="s">
        <v>462</v>
      </c>
      <c r="D399" s="2" t="s">
        <v>536</v>
      </c>
      <c r="E399" s="2" t="s">
        <v>477</v>
      </c>
      <c r="F399" s="2" t="s">
        <v>436</v>
      </c>
      <c r="G399" s="2" t="s">
        <v>437</v>
      </c>
      <c r="H399" s="2">
        <v>3299</v>
      </c>
      <c r="I399" s="35">
        <v>668.27</v>
      </c>
      <c r="J399" s="35">
        <v>502.54</v>
      </c>
    </row>
    <row r="400" spans="1:10" ht="14.25" customHeight="1">
      <c r="A400" t="str">
        <f t="shared" si="6"/>
        <v>C1</v>
      </c>
      <c r="B400" s="2" t="s">
        <v>444</v>
      </c>
      <c r="C400" s="2" t="s">
        <v>439</v>
      </c>
      <c r="D400" s="2" t="s">
        <v>559</v>
      </c>
      <c r="E400" s="2" t="s">
        <v>475</v>
      </c>
      <c r="F400" s="2" t="s">
        <v>436</v>
      </c>
      <c r="G400" s="2" t="s">
        <v>437</v>
      </c>
      <c r="H400" s="2">
        <v>6275</v>
      </c>
      <c r="I400" s="35">
        <v>81.73</v>
      </c>
      <c r="J400" s="35">
        <v>56.67</v>
      </c>
    </row>
    <row r="401" spans="1:10" ht="14.25" customHeight="1">
      <c r="A401" t="str">
        <f t="shared" si="6"/>
        <v>C9</v>
      </c>
      <c r="B401" s="2" t="s">
        <v>484</v>
      </c>
      <c r="C401" s="2" t="s">
        <v>462</v>
      </c>
      <c r="D401" s="2" t="s">
        <v>634</v>
      </c>
      <c r="E401" s="2" t="s">
        <v>480</v>
      </c>
      <c r="F401" s="2" t="s">
        <v>442</v>
      </c>
      <c r="G401" s="2" t="s">
        <v>437</v>
      </c>
      <c r="H401" s="2">
        <v>6225</v>
      </c>
      <c r="I401" s="35">
        <v>651.21</v>
      </c>
      <c r="J401" s="35">
        <v>524.96</v>
      </c>
    </row>
    <row r="402" spans="1:10" ht="14.25" customHeight="1">
      <c r="A402" t="str">
        <f t="shared" si="6"/>
        <v>C3</v>
      </c>
      <c r="B402" s="2" t="s">
        <v>438</v>
      </c>
      <c r="C402" s="2" t="s">
        <v>433</v>
      </c>
      <c r="D402" s="2" t="s">
        <v>586</v>
      </c>
      <c r="E402" s="2" t="s">
        <v>435</v>
      </c>
      <c r="F402" s="2" t="s">
        <v>436</v>
      </c>
      <c r="G402" s="2" t="s">
        <v>447</v>
      </c>
      <c r="H402" s="2">
        <v>1604</v>
      </c>
      <c r="I402" s="35">
        <v>255.28</v>
      </c>
      <c r="J402" s="35">
        <v>159.41999999999999</v>
      </c>
    </row>
    <row r="403" spans="1:10" ht="14.25" customHeight="1">
      <c r="A403" t="str">
        <f t="shared" si="6"/>
        <v>C3</v>
      </c>
      <c r="B403" s="2" t="s">
        <v>438</v>
      </c>
      <c r="C403" s="2" t="s">
        <v>462</v>
      </c>
      <c r="D403" s="2" t="s">
        <v>631</v>
      </c>
      <c r="E403" s="2" t="s">
        <v>464</v>
      </c>
      <c r="F403" s="2" t="s">
        <v>442</v>
      </c>
      <c r="G403" s="2" t="s">
        <v>443</v>
      </c>
      <c r="H403" s="2">
        <v>6830</v>
      </c>
      <c r="I403" s="35">
        <v>154.06</v>
      </c>
      <c r="J403" s="35">
        <v>90.93</v>
      </c>
    </row>
    <row r="404" spans="1:10" ht="14.25" customHeight="1">
      <c r="A404" t="str">
        <f t="shared" si="6"/>
        <v>C5</v>
      </c>
      <c r="B404" s="2" t="s">
        <v>465</v>
      </c>
      <c r="C404" s="2" t="s">
        <v>467</v>
      </c>
      <c r="D404" s="2" t="s">
        <v>538</v>
      </c>
      <c r="E404" s="2" t="s">
        <v>477</v>
      </c>
      <c r="F404" s="2" t="s">
        <v>436</v>
      </c>
      <c r="G404" s="2" t="s">
        <v>460</v>
      </c>
      <c r="H404" s="2">
        <v>7261</v>
      </c>
      <c r="I404" s="35">
        <v>668.27</v>
      </c>
      <c r="J404" s="35">
        <v>502.54</v>
      </c>
    </row>
    <row r="405" spans="1:10" ht="14.25" customHeight="1">
      <c r="A405" t="str">
        <f t="shared" si="6"/>
        <v>C6</v>
      </c>
      <c r="B405" s="2" t="s">
        <v>451</v>
      </c>
      <c r="C405" s="2" t="s">
        <v>439</v>
      </c>
      <c r="D405" s="2" t="s">
        <v>566</v>
      </c>
      <c r="E405" s="2" t="s">
        <v>480</v>
      </c>
      <c r="F405" s="2" t="s">
        <v>436</v>
      </c>
      <c r="G405" s="2" t="s">
        <v>447</v>
      </c>
      <c r="H405" s="2">
        <v>6674</v>
      </c>
      <c r="I405" s="35">
        <v>651.21</v>
      </c>
      <c r="J405" s="35">
        <v>524.96</v>
      </c>
    </row>
    <row r="406" spans="1:10" ht="14.25" customHeight="1">
      <c r="A406" t="str">
        <f t="shared" si="6"/>
        <v>C1</v>
      </c>
      <c r="B406" s="2" t="s">
        <v>444</v>
      </c>
      <c r="C406" s="2" t="s">
        <v>439</v>
      </c>
      <c r="D406" s="2" t="s">
        <v>629</v>
      </c>
      <c r="E406" s="2" t="s">
        <v>456</v>
      </c>
      <c r="F406" s="2" t="s">
        <v>436</v>
      </c>
      <c r="G406" s="2" t="s">
        <v>447</v>
      </c>
      <c r="H406" s="2">
        <v>7417</v>
      </c>
      <c r="I406" s="35">
        <v>109.28</v>
      </c>
      <c r="J406" s="35">
        <v>35.840000000000003</v>
      </c>
    </row>
    <row r="407" spans="1:10" ht="14.25" customHeight="1">
      <c r="A407" t="str">
        <f t="shared" si="6"/>
        <v>C4</v>
      </c>
      <c r="B407" s="2" t="s">
        <v>432</v>
      </c>
      <c r="C407" s="2" t="s">
        <v>452</v>
      </c>
      <c r="D407" s="2" t="s">
        <v>621</v>
      </c>
      <c r="E407" s="2" t="s">
        <v>480</v>
      </c>
      <c r="F407" s="2" t="s">
        <v>436</v>
      </c>
      <c r="G407" s="2" t="s">
        <v>443</v>
      </c>
      <c r="H407" s="2">
        <v>2606</v>
      </c>
      <c r="I407" s="35">
        <v>651.21</v>
      </c>
      <c r="J407" s="35">
        <v>524.96</v>
      </c>
    </row>
    <row r="408" spans="1:10" ht="14.25" customHeight="1">
      <c r="A408" t="str">
        <f t="shared" si="6"/>
        <v>C7</v>
      </c>
      <c r="B408" s="2" t="s">
        <v>458</v>
      </c>
      <c r="C408" s="2" t="s">
        <v>433</v>
      </c>
      <c r="D408" s="2" t="s">
        <v>570</v>
      </c>
      <c r="E408" s="2" t="s">
        <v>494</v>
      </c>
      <c r="F408" s="2" t="s">
        <v>442</v>
      </c>
      <c r="G408" s="2" t="s">
        <v>437</v>
      </c>
      <c r="H408" s="2">
        <v>703</v>
      </c>
      <c r="I408" s="35">
        <v>47.45</v>
      </c>
      <c r="J408" s="35">
        <v>31.79</v>
      </c>
    </row>
    <row r="409" spans="1:10" ht="14.25" customHeight="1">
      <c r="A409" t="str">
        <f t="shared" si="6"/>
        <v>C7</v>
      </c>
      <c r="B409" s="2" t="s">
        <v>458</v>
      </c>
      <c r="C409" s="2" t="s">
        <v>462</v>
      </c>
      <c r="D409" s="2" t="s">
        <v>478</v>
      </c>
      <c r="E409" s="2" t="s">
        <v>464</v>
      </c>
      <c r="F409" s="2" t="s">
        <v>442</v>
      </c>
      <c r="G409" s="2" t="s">
        <v>447</v>
      </c>
      <c r="H409" s="2">
        <v>7715</v>
      </c>
      <c r="I409" s="35">
        <v>154.06</v>
      </c>
      <c r="J409" s="35">
        <v>90.93</v>
      </c>
    </row>
    <row r="410" spans="1:10" ht="14.25" customHeight="1">
      <c r="A410" t="str">
        <f t="shared" si="6"/>
        <v>C6</v>
      </c>
      <c r="B410" s="2" t="s">
        <v>451</v>
      </c>
      <c r="C410" s="2" t="s">
        <v>462</v>
      </c>
      <c r="D410" s="2" t="s">
        <v>598</v>
      </c>
      <c r="E410" s="2" t="s">
        <v>454</v>
      </c>
      <c r="F410" s="2" t="s">
        <v>442</v>
      </c>
      <c r="G410" s="2" t="s">
        <v>460</v>
      </c>
      <c r="H410" s="2">
        <v>3131</v>
      </c>
      <c r="I410" s="35">
        <v>152.58000000000001</v>
      </c>
      <c r="J410" s="35">
        <v>97.44</v>
      </c>
    </row>
    <row r="411" spans="1:10" ht="14.25" customHeight="1">
      <c r="A411" t="str">
        <f t="shared" si="6"/>
        <v>C4</v>
      </c>
      <c r="B411" s="2" t="s">
        <v>432</v>
      </c>
      <c r="C411" s="2" t="s">
        <v>439</v>
      </c>
      <c r="D411" s="2" t="s">
        <v>625</v>
      </c>
      <c r="E411" s="2" t="s">
        <v>464</v>
      </c>
      <c r="F411" s="2" t="s">
        <v>436</v>
      </c>
      <c r="G411" s="2" t="s">
        <v>447</v>
      </c>
      <c r="H411" s="2">
        <v>5616</v>
      </c>
      <c r="I411" s="35">
        <v>154.06</v>
      </c>
      <c r="J411" s="35">
        <v>90.93</v>
      </c>
    </row>
    <row r="412" spans="1:10" ht="14.25" customHeight="1">
      <c r="A412" t="str">
        <f t="shared" si="6"/>
        <v>C6</v>
      </c>
      <c r="B412" s="2" t="s">
        <v>451</v>
      </c>
      <c r="C412" s="2" t="s">
        <v>439</v>
      </c>
      <c r="D412" s="2" t="s">
        <v>507</v>
      </c>
      <c r="E412" s="2" t="s">
        <v>477</v>
      </c>
      <c r="F412" s="2" t="s">
        <v>442</v>
      </c>
      <c r="G412" s="2" t="s">
        <v>437</v>
      </c>
      <c r="H412" s="2">
        <v>9139</v>
      </c>
      <c r="I412" s="35">
        <v>668.27</v>
      </c>
      <c r="J412" s="35">
        <v>502.54</v>
      </c>
    </row>
    <row r="413" spans="1:10" ht="14.25" customHeight="1">
      <c r="A413" t="str">
        <f t="shared" si="6"/>
        <v>C7</v>
      </c>
      <c r="B413" s="2" t="s">
        <v>458</v>
      </c>
      <c r="C413" s="2" t="s">
        <v>467</v>
      </c>
      <c r="D413" s="2" t="s">
        <v>538</v>
      </c>
      <c r="E413" s="2" t="s">
        <v>477</v>
      </c>
      <c r="F413" s="2" t="s">
        <v>436</v>
      </c>
      <c r="G413" s="2" t="s">
        <v>437</v>
      </c>
      <c r="H413" s="2">
        <v>4765</v>
      </c>
      <c r="I413" s="35">
        <v>668.27</v>
      </c>
      <c r="J413" s="35">
        <v>502.54</v>
      </c>
    </row>
    <row r="414" spans="1:10" ht="14.25" customHeight="1">
      <c r="A414" t="str">
        <f t="shared" si="6"/>
        <v>C9</v>
      </c>
      <c r="B414" s="2" t="s">
        <v>484</v>
      </c>
      <c r="C414" s="2" t="s">
        <v>433</v>
      </c>
      <c r="D414" s="2" t="s">
        <v>520</v>
      </c>
      <c r="E414" s="2" t="s">
        <v>456</v>
      </c>
      <c r="F414" s="2" t="s">
        <v>442</v>
      </c>
      <c r="G414" s="2" t="s">
        <v>443</v>
      </c>
      <c r="H414" s="2">
        <v>6775</v>
      </c>
      <c r="I414" s="35">
        <v>109.28</v>
      </c>
      <c r="J414" s="35">
        <v>35.840000000000003</v>
      </c>
    </row>
    <row r="415" spans="1:10" ht="14.25" customHeight="1">
      <c r="A415" t="str">
        <f t="shared" si="6"/>
        <v>C5</v>
      </c>
      <c r="B415" s="2" t="s">
        <v>465</v>
      </c>
      <c r="C415" s="2" t="s">
        <v>462</v>
      </c>
      <c r="D415" s="2" t="s">
        <v>517</v>
      </c>
      <c r="E415" s="2" t="s">
        <v>477</v>
      </c>
      <c r="F415" s="2" t="s">
        <v>436</v>
      </c>
      <c r="G415" s="2" t="s">
        <v>437</v>
      </c>
      <c r="H415" s="2">
        <v>3669</v>
      </c>
      <c r="I415" s="35">
        <v>668.27</v>
      </c>
      <c r="J415" s="35">
        <v>502.54</v>
      </c>
    </row>
    <row r="416" spans="1:10" ht="14.25" customHeight="1">
      <c r="A416" t="str">
        <f t="shared" si="6"/>
        <v>C3</v>
      </c>
      <c r="B416" s="2" t="s">
        <v>438</v>
      </c>
      <c r="C416" s="2" t="s">
        <v>433</v>
      </c>
      <c r="D416" s="2" t="s">
        <v>524</v>
      </c>
      <c r="E416" s="2" t="s">
        <v>469</v>
      </c>
      <c r="F416" s="2" t="s">
        <v>436</v>
      </c>
      <c r="G416" s="2" t="s">
        <v>447</v>
      </c>
      <c r="H416" s="2">
        <v>8527</v>
      </c>
      <c r="I416" s="35">
        <v>421.89</v>
      </c>
      <c r="J416" s="35">
        <v>364.69</v>
      </c>
    </row>
    <row r="417" spans="1:10" ht="14.25" customHeight="1">
      <c r="A417" t="str">
        <f t="shared" si="6"/>
        <v>C9</v>
      </c>
      <c r="B417" s="2" t="s">
        <v>484</v>
      </c>
      <c r="C417" s="2" t="s">
        <v>433</v>
      </c>
      <c r="D417" s="2" t="s">
        <v>461</v>
      </c>
      <c r="E417" s="2" t="s">
        <v>450</v>
      </c>
      <c r="F417" s="2" t="s">
        <v>442</v>
      </c>
      <c r="G417" s="2" t="s">
        <v>443</v>
      </c>
      <c r="H417" s="2">
        <v>8767</v>
      </c>
      <c r="I417" s="35">
        <v>205.7</v>
      </c>
      <c r="J417" s="35">
        <v>117.11</v>
      </c>
    </row>
    <row r="418" spans="1:10" ht="14.25" customHeight="1">
      <c r="A418" t="str">
        <f t="shared" si="6"/>
        <v>C4</v>
      </c>
      <c r="B418" s="2" t="s">
        <v>432</v>
      </c>
      <c r="C418" s="2" t="s">
        <v>467</v>
      </c>
      <c r="D418" s="2" t="s">
        <v>538</v>
      </c>
      <c r="E418" s="2" t="s">
        <v>469</v>
      </c>
      <c r="F418" s="2" t="s">
        <v>436</v>
      </c>
      <c r="G418" s="2" t="s">
        <v>437</v>
      </c>
      <c r="H418" s="2">
        <v>1605</v>
      </c>
      <c r="I418" s="35">
        <v>421.89</v>
      </c>
      <c r="J418" s="35">
        <v>364.69</v>
      </c>
    </row>
    <row r="419" spans="1:10" ht="14.25" customHeight="1">
      <c r="A419" t="str">
        <f t="shared" si="6"/>
        <v>C10</v>
      </c>
      <c r="B419" s="2" t="s">
        <v>472</v>
      </c>
      <c r="C419" s="2" t="s">
        <v>433</v>
      </c>
      <c r="D419" s="2" t="s">
        <v>523</v>
      </c>
      <c r="E419" s="2" t="s">
        <v>475</v>
      </c>
      <c r="F419" s="2" t="s">
        <v>442</v>
      </c>
      <c r="G419" s="2" t="s">
        <v>447</v>
      </c>
      <c r="H419" s="2">
        <v>4751</v>
      </c>
      <c r="I419" s="35">
        <v>81.73</v>
      </c>
      <c r="J419" s="35">
        <v>56.67</v>
      </c>
    </row>
    <row r="420" spans="1:10" ht="14.25" customHeight="1">
      <c r="A420" t="str">
        <f t="shared" si="6"/>
        <v>C6</v>
      </c>
      <c r="B420" s="2" t="s">
        <v>451</v>
      </c>
      <c r="C420" s="2" t="s">
        <v>433</v>
      </c>
      <c r="D420" s="2" t="s">
        <v>488</v>
      </c>
      <c r="E420" s="2" t="s">
        <v>441</v>
      </c>
      <c r="F420" s="2" t="s">
        <v>442</v>
      </c>
      <c r="G420" s="2" t="s">
        <v>443</v>
      </c>
      <c r="H420" s="2">
        <v>6116</v>
      </c>
      <c r="I420" s="35">
        <v>9.33</v>
      </c>
      <c r="J420" s="35">
        <v>6.92</v>
      </c>
    </row>
    <row r="421" spans="1:10" ht="14.25" customHeight="1">
      <c r="A421" t="str">
        <f t="shared" si="6"/>
        <v>C7</v>
      </c>
      <c r="B421" s="2" t="s">
        <v>458</v>
      </c>
      <c r="C421" s="2" t="s">
        <v>462</v>
      </c>
      <c r="D421" s="2" t="s">
        <v>497</v>
      </c>
      <c r="E421" s="2" t="s">
        <v>450</v>
      </c>
      <c r="F421" s="2" t="s">
        <v>442</v>
      </c>
      <c r="G421" s="2" t="s">
        <v>460</v>
      </c>
      <c r="H421" s="2">
        <v>2875</v>
      </c>
      <c r="I421" s="35">
        <v>205.7</v>
      </c>
      <c r="J421" s="35">
        <v>117.11</v>
      </c>
    </row>
    <row r="422" spans="1:10" ht="14.25" customHeight="1">
      <c r="A422" t="str">
        <f t="shared" si="6"/>
        <v>C1</v>
      </c>
      <c r="B422" s="2" t="s">
        <v>444</v>
      </c>
      <c r="C422" s="2" t="s">
        <v>439</v>
      </c>
      <c r="D422" s="2" t="s">
        <v>530</v>
      </c>
      <c r="E422" s="2" t="s">
        <v>464</v>
      </c>
      <c r="F422" s="2" t="s">
        <v>442</v>
      </c>
      <c r="G422" s="2" t="s">
        <v>437</v>
      </c>
      <c r="H422" s="2">
        <v>5979</v>
      </c>
      <c r="I422" s="35">
        <v>154.06</v>
      </c>
      <c r="J422" s="35">
        <v>90.93</v>
      </c>
    </row>
    <row r="423" spans="1:10" ht="14.25" customHeight="1">
      <c r="A423" t="str">
        <f t="shared" si="6"/>
        <v>C9</v>
      </c>
      <c r="B423" s="2" t="s">
        <v>484</v>
      </c>
      <c r="C423" s="2" t="s">
        <v>452</v>
      </c>
      <c r="D423" s="2" t="s">
        <v>565</v>
      </c>
      <c r="E423" s="2" t="s">
        <v>456</v>
      </c>
      <c r="F423" s="2" t="s">
        <v>436</v>
      </c>
      <c r="G423" s="2" t="s">
        <v>447</v>
      </c>
      <c r="H423" s="2">
        <v>2707</v>
      </c>
      <c r="I423" s="35">
        <v>109.28</v>
      </c>
      <c r="J423" s="35">
        <v>35.840000000000003</v>
      </c>
    </row>
    <row r="424" spans="1:10" ht="14.25" customHeight="1">
      <c r="A424" t="str">
        <f t="shared" si="6"/>
        <v>C3</v>
      </c>
      <c r="B424" s="2" t="s">
        <v>438</v>
      </c>
      <c r="C424" s="2" t="s">
        <v>462</v>
      </c>
      <c r="D424" s="2" t="s">
        <v>536</v>
      </c>
      <c r="E424" s="2" t="s">
        <v>480</v>
      </c>
      <c r="F424" s="2" t="s">
        <v>436</v>
      </c>
      <c r="G424" s="2" t="s">
        <v>447</v>
      </c>
      <c r="H424" s="2">
        <v>3228</v>
      </c>
      <c r="I424" s="35">
        <v>651.21</v>
      </c>
      <c r="J424" s="35">
        <v>524.96</v>
      </c>
    </row>
    <row r="425" spans="1:10" ht="14.25" customHeight="1">
      <c r="A425" t="str">
        <f t="shared" si="6"/>
        <v>C10</v>
      </c>
      <c r="B425" s="2" t="s">
        <v>472</v>
      </c>
      <c r="C425" s="2" t="s">
        <v>452</v>
      </c>
      <c r="D425" s="2" t="s">
        <v>544</v>
      </c>
      <c r="E425" s="2" t="s">
        <v>464</v>
      </c>
      <c r="F425" s="2" t="s">
        <v>442</v>
      </c>
      <c r="G425" s="2" t="s">
        <v>443</v>
      </c>
      <c r="H425" s="2">
        <v>1548</v>
      </c>
      <c r="I425" s="35">
        <v>154.06</v>
      </c>
      <c r="J425" s="35">
        <v>90.93</v>
      </c>
    </row>
    <row r="426" spans="1:10" ht="14.25" customHeight="1">
      <c r="A426" t="str">
        <f t="shared" si="6"/>
        <v>C3</v>
      </c>
      <c r="B426" s="2" t="s">
        <v>438</v>
      </c>
      <c r="C426" s="2" t="s">
        <v>462</v>
      </c>
      <c r="D426" s="2" t="s">
        <v>605</v>
      </c>
      <c r="E426" s="2" t="s">
        <v>494</v>
      </c>
      <c r="F426" s="2" t="s">
        <v>436</v>
      </c>
      <c r="G426" s="2" t="s">
        <v>447</v>
      </c>
      <c r="H426" s="2">
        <v>6702</v>
      </c>
      <c r="I426" s="35">
        <v>47.45</v>
      </c>
      <c r="J426" s="35">
        <v>31.79</v>
      </c>
    </row>
    <row r="427" spans="1:10" ht="14.25" customHeight="1">
      <c r="A427" t="str">
        <f t="shared" si="6"/>
        <v>C1</v>
      </c>
      <c r="B427" s="2" t="s">
        <v>444</v>
      </c>
      <c r="C427" s="2" t="s">
        <v>439</v>
      </c>
      <c r="D427" s="2" t="s">
        <v>622</v>
      </c>
      <c r="E427" s="2" t="s">
        <v>475</v>
      </c>
      <c r="F427" s="2" t="s">
        <v>442</v>
      </c>
      <c r="G427" s="2" t="s">
        <v>447</v>
      </c>
      <c r="H427" s="2">
        <v>7625</v>
      </c>
      <c r="I427" s="35">
        <v>81.73</v>
      </c>
      <c r="J427" s="35">
        <v>56.67</v>
      </c>
    </row>
    <row r="428" spans="1:10" ht="14.25" customHeight="1">
      <c r="A428" t="str">
        <f t="shared" si="6"/>
        <v>C9</v>
      </c>
      <c r="B428" s="2" t="s">
        <v>484</v>
      </c>
      <c r="C428" s="2" t="s">
        <v>462</v>
      </c>
      <c r="D428" s="2" t="s">
        <v>634</v>
      </c>
      <c r="E428" s="2" t="s">
        <v>494</v>
      </c>
      <c r="F428" s="2" t="s">
        <v>436</v>
      </c>
      <c r="G428" s="2" t="s">
        <v>447</v>
      </c>
      <c r="H428" s="2">
        <v>1366</v>
      </c>
      <c r="I428" s="35">
        <v>47.45</v>
      </c>
      <c r="J428" s="35">
        <v>31.79</v>
      </c>
    </row>
    <row r="429" spans="1:10" ht="14.25" customHeight="1">
      <c r="A429" t="str">
        <f t="shared" si="6"/>
        <v>C1</v>
      </c>
      <c r="B429" s="2" t="s">
        <v>444</v>
      </c>
      <c r="C429" s="2" t="s">
        <v>439</v>
      </c>
      <c r="D429" s="2" t="s">
        <v>576</v>
      </c>
      <c r="E429" s="2" t="s">
        <v>456</v>
      </c>
      <c r="F429" s="2" t="s">
        <v>442</v>
      </c>
      <c r="G429" s="2" t="s">
        <v>443</v>
      </c>
      <c r="H429" s="2">
        <v>1229</v>
      </c>
      <c r="I429" s="35">
        <v>109.28</v>
      </c>
      <c r="J429" s="35">
        <v>35.840000000000003</v>
      </c>
    </row>
    <row r="430" spans="1:10" ht="14.25" customHeight="1">
      <c r="A430" t="str">
        <f t="shared" si="6"/>
        <v>C2</v>
      </c>
      <c r="B430" s="2" t="s">
        <v>448</v>
      </c>
      <c r="C430" s="2" t="s">
        <v>433</v>
      </c>
      <c r="D430" s="2" t="s">
        <v>434</v>
      </c>
      <c r="E430" s="2" t="s">
        <v>454</v>
      </c>
      <c r="F430" s="2" t="s">
        <v>436</v>
      </c>
      <c r="G430" s="2" t="s">
        <v>443</v>
      </c>
      <c r="H430" s="2">
        <v>6727</v>
      </c>
      <c r="I430" s="35">
        <v>152.58000000000001</v>
      </c>
      <c r="J430" s="35">
        <v>97.44</v>
      </c>
    </row>
    <row r="431" spans="1:10" ht="14.25" customHeight="1">
      <c r="A431" t="str">
        <f t="shared" si="6"/>
        <v>C4</v>
      </c>
      <c r="B431" s="2" t="s">
        <v>432</v>
      </c>
      <c r="C431" s="2" t="s">
        <v>433</v>
      </c>
      <c r="D431" s="2" t="s">
        <v>612</v>
      </c>
      <c r="E431" s="2" t="s">
        <v>475</v>
      </c>
      <c r="F431" s="2" t="s">
        <v>442</v>
      </c>
      <c r="G431" s="2" t="s">
        <v>443</v>
      </c>
      <c r="H431" s="2">
        <v>7248</v>
      </c>
      <c r="I431" s="35">
        <v>81.73</v>
      </c>
      <c r="J431" s="35">
        <v>56.67</v>
      </c>
    </row>
    <row r="432" spans="1:10" ht="14.25" customHeight="1">
      <c r="A432" t="str">
        <f t="shared" si="6"/>
        <v>C2</v>
      </c>
      <c r="B432" s="2" t="s">
        <v>448</v>
      </c>
      <c r="C432" s="2" t="s">
        <v>433</v>
      </c>
      <c r="D432" s="2" t="s">
        <v>564</v>
      </c>
      <c r="E432" s="2" t="s">
        <v>480</v>
      </c>
      <c r="F432" s="2" t="s">
        <v>436</v>
      </c>
      <c r="G432" s="2" t="s">
        <v>437</v>
      </c>
      <c r="H432" s="2">
        <v>7837</v>
      </c>
      <c r="I432" s="35">
        <v>651.21</v>
      </c>
      <c r="J432" s="35">
        <v>524.96</v>
      </c>
    </row>
    <row r="433" spans="1:10" ht="14.25" customHeight="1">
      <c r="A433" t="str">
        <f t="shared" si="6"/>
        <v>C7</v>
      </c>
      <c r="B433" s="2" t="s">
        <v>458</v>
      </c>
      <c r="C433" s="2" t="s">
        <v>433</v>
      </c>
      <c r="D433" s="2" t="s">
        <v>434</v>
      </c>
      <c r="E433" s="2" t="s">
        <v>477</v>
      </c>
      <c r="F433" s="2" t="s">
        <v>442</v>
      </c>
      <c r="G433" s="2" t="s">
        <v>460</v>
      </c>
      <c r="H433" s="2">
        <v>7765</v>
      </c>
      <c r="I433" s="35">
        <v>668.27</v>
      </c>
      <c r="J433" s="35">
        <v>502.54</v>
      </c>
    </row>
    <row r="434" spans="1:10" ht="14.25" customHeight="1">
      <c r="A434" t="str">
        <f t="shared" si="6"/>
        <v>C6</v>
      </c>
      <c r="B434" s="2" t="s">
        <v>451</v>
      </c>
      <c r="C434" s="2" t="s">
        <v>433</v>
      </c>
      <c r="D434" s="2" t="s">
        <v>613</v>
      </c>
      <c r="E434" s="2" t="s">
        <v>477</v>
      </c>
      <c r="F434" s="2" t="s">
        <v>442</v>
      </c>
      <c r="G434" s="2" t="s">
        <v>437</v>
      </c>
      <c r="H434" s="2">
        <v>7924</v>
      </c>
      <c r="I434" s="35">
        <v>668.27</v>
      </c>
      <c r="J434" s="35">
        <v>502.54</v>
      </c>
    </row>
    <row r="435" spans="1:10" ht="14.25" customHeight="1">
      <c r="A435" t="str">
        <f t="shared" si="6"/>
        <v>C8</v>
      </c>
      <c r="B435" s="2" t="s">
        <v>482</v>
      </c>
      <c r="C435" s="2" t="s">
        <v>452</v>
      </c>
      <c r="D435" s="2" t="s">
        <v>556</v>
      </c>
      <c r="E435" s="2" t="s">
        <v>480</v>
      </c>
      <c r="F435" s="2" t="s">
        <v>442</v>
      </c>
      <c r="G435" s="2" t="s">
        <v>443</v>
      </c>
      <c r="H435" s="2">
        <v>9000</v>
      </c>
      <c r="I435" s="35">
        <v>651.21</v>
      </c>
      <c r="J435" s="35">
        <v>524.96</v>
      </c>
    </row>
    <row r="436" spans="1:10" ht="14.25" customHeight="1">
      <c r="A436" t="str">
        <f t="shared" si="6"/>
        <v>C2</v>
      </c>
      <c r="B436" s="2" t="s">
        <v>448</v>
      </c>
      <c r="C436" s="2" t="s">
        <v>433</v>
      </c>
      <c r="D436" s="2" t="s">
        <v>560</v>
      </c>
      <c r="E436" s="2" t="s">
        <v>480</v>
      </c>
      <c r="F436" s="2" t="s">
        <v>442</v>
      </c>
      <c r="G436" s="2" t="s">
        <v>437</v>
      </c>
      <c r="H436" s="2">
        <v>864</v>
      </c>
      <c r="I436" s="35">
        <v>651.21</v>
      </c>
      <c r="J436" s="35">
        <v>524.96</v>
      </c>
    </row>
    <row r="437" spans="1:10" ht="14.25" customHeight="1">
      <c r="A437" t="str">
        <f t="shared" si="6"/>
        <v>C3</v>
      </c>
      <c r="B437" s="2" t="s">
        <v>438</v>
      </c>
      <c r="C437" s="2" t="s">
        <v>467</v>
      </c>
      <c r="D437" s="2" t="s">
        <v>476</v>
      </c>
      <c r="E437" s="2" t="s">
        <v>477</v>
      </c>
      <c r="F437" s="2" t="s">
        <v>436</v>
      </c>
      <c r="G437" s="2" t="s">
        <v>460</v>
      </c>
      <c r="H437" s="2">
        <v>9880</v>
      </c>
      <c r="I437" s="35">
        <v>668.27</v>
      </c>
      <c r="J437" s="35">
        <v>502.54</v>
      </c>
    </row>
    <row r="438" spans="1:10" ht="14.25" customHeight="1">
      <c r="A438" t="str">
        <f t="shared" si="6"/>
        <v>C10</v>
      </c>
      <c r="B438" s="2" t="s">
        <v>472</v>
      </c>
      <c r="C438" s="2" t="s">
        <v>433</v>
      </c>
      <c r="D438" s="2" t="s">
        <v>525</v>
      </c>
      <c r="E438" s="2" t="s">
        <v>450</v>
      </c>
      <c r="F438" s="2" t="s">
        <v>442</v>
      </c>
      <c r="G438" s="2" t="s">
        <v>447</v>
      </c>
      <c r="H438" s="2">
        <v>9110</v>
      </c>
      <c r="I438" s="35">
        <v>205.7</v>
      </c>
      <c r="J438" s="35">
        <v>117.11</v>
      </c>
    </row>
    <row r="439" spans="1:10" ht="14.25" customHeight="1">
      <c r="A439" t="str">
        <f t="shared" si="6"/>
        <v>C3</v>
      </c>
      <c r="B439" s="2" t="s">
        <v>438</v>
      </c>
      <c r="C439" s="2" t="s">
        <v>462</v>
      </c>
      <c r="D439" s="2" t="s">
        <v>490</v>
      </c>
      <c r="E439" s="2" t="s">
        <v>456</v>
      </c>
      <c r="F439" s="2" t="s">
        <v>442</v>
      </c>
      <c r="G439" s="2" t="s">
        <v>460</v>
      </c>
      <c r="H439" s="2">
        <v>9115</v>
      </c>
      <c r="I439" s="35">
        <v>109.28</v>
      </c>
      <c r="J439" s="35">
        <v>35.840000000000003</v>
      </c>
    </row>
    <row r="440" spans="1:10" ht="14.25" customHeight="1">
      <c r="A440" t="str">
        <f t="shared" si="6"/>
        <v>C7</v>
      </c>
      <c r="B440" s="2" t="s">
        <v>458</v>
      </c>
      <c r="C440" s="2" t="s">
        <v>502</v>
      </c>
      <c r="D440" s="2" t="s">
        <v>610</v>
      </c>
      <c r="E440" s="2" t="s">
        <v>450</v>
      </c>
      <c r="F440" s="2" t="s">
        <v>436</v>
      </c>
      <c r="G440" s="2" t="s">
        <v>447</v>
      </c>
      <c r="H440" s="2">
        <v>1212</v>
      </c>
      <c r="I440" s="35">
        <v>205.7</v>
      </c>
      <c r="J440" s="35">
        <v>117.11</v>
      </c>
    </row>
    <row r="441" spans="1:10" ht="14.25" customHeight="1">
      <c r="A441" t="str">
        <f t="shared" si="6"/>
        <v>C10</v>
      </c>
      <c r="B441" s="2" t="s">
        <v>472</v>
      </c>
      <c r="C441" s="2" t="s">
        <v>452</v>
      </c>
      <c r="D441" s="2" t="s">
        <v>453</v>
      </c>
      <c r="E441" s="2" t="s">
        <v>435</v>
      </c>
      <c r="F441" s="2" t="s">
        <v>436</v>
      </c>
      <c r="G441" s="2" t="s">
        <v>443</v>
      </c>
      <c r="H441" s="2">
        <v>6070</v>
      </c>
      <c r="I441" s="35">
        <v>255.28</v>
      </c>
      <c r="J441" s="35">
        <v>159.41999999999999</v>
      </c>
    </row>
    <row r="442" spans="1:10" ht="14.25" customHeight="1">
      <c r="A442" t="str">
        <f t="shared" si="6"/>
        <v>C4</v>
      </c>
      <c r="B442" s="2" t="s">
        <v>432</v>
      </c>
      <c r="C442" s="2" t="s">
        <v>433</v>
      </c>
      <c r="D442" s="2" t="s">
        <v>533</v>
      </c>
      <c r="E442" s="2" t="s">
        <v>454</v>
      </c>
      <c r="F442" s="2" t="s">
        <v>436</v>
      </c>
      <c r="G442" s="2" t="s">
        <v>447</v>
      </c>
      <c r="H442" s="2">
        <v>5893</v>
      </c>
      <c r="I442" s="35">
        <v>152.58000000000001</v>
      </c>
      <c r="J442" s="35">
        <v>97.44</v>
      </c>
    </row>
    <row r="443" spans="1:10" ht="14.25" customHeight="1">
      <c r="A443" t="str">
        <f t="shared" si="6"/>
        <v>C3</v>
      </c>
      <c r="B443" s="2" t="s">
        <v>438</v>
      </c>
      <c r="C443" s="2" t="s">
        <v>452</v>
      </c>
      <c r="D443" s="2" t="s">
        <v>580</v>
      </c>
      <c r="E443" s="2" t="s">
        <v>446</v>
      </c>
      <c r="F443" s="2" t="s">
        <v>436</v>
      </c>
      <c r="G443" s="2" t="s">
        <v>437</v>
      </c>
      <c r="H443" s="2">
        <v>790</v>
      </c>
      <c r="I443" s="35">
        <v>437.2</v>
      </c>
      <c r="J443" s="35">
        <v>263.33</v>
      </c>
    </row>
    <row r="444" spans="1:10" ht="14.25" customHeight="1">
      <c r="A444" t="str">
        <f t="shared" si="6"/>
        <v>C5</v>
      </c>
      <c r="B444" s="2" t="s">
        <v>465</v>
      </c>
      <c r="C444" s="2" t="s">
        <v>462</v>
      </c>
      <c r="D444" s="2" t="s">
        <v>478</v>
      </c>
      <c r="E444" s="2" t="s">
        <v>494</v>
      </c>
      <c r="F444" s="2" t="s">
        <v>442</v>
      </c>
      <c r="G444" s="2" t="s">
        <v>437</v>
      </c>
      <c r="H444" s="2">
        <v>1723</v>
      </c>
      <c r="I444" s="35">
        <v>47.45</v>
      </c>
      <c r="J444" s="35">
        <v>31.79</v>
      </c>
    </row>
    <row r="445" spans="1:10" ht="14.25" customHeight="1">
      <c r="A445" t="str">
        <f t="shared" si="6"/>
        <v>C4</v>
      </c>
      <c r="B445" s="2" t="s">
        <v>432</v>
      </c>
      <c r="C445" s="2" t="s">
        <v>433</v>
      </c>
      <c r="D445" s="2" t="s">
        <v>630</v>
      </c>
      <c r="E445" s="2" t="s">
        <v>435</v>
      </c>
      <c r="F445" s="2" t="s">
        <v>436</v>
      </c>
      <c r="G445" s="2" t="s">
        <v>447</v>
      </c>
      <c r="H445" s="2">
        <v>9876</v>
      </c>
      <c r="I445" s="35">
        <v>255.28</v>
      </c>
      <c r="J445" s="35">
        <v>159.41999999999999</v>
      </c>
    </row>
    <row r="446" spans="1:10" ht="14.25" customHeight="1">
      <c r="A446" t="str">
        <f t="shared" si="6"/>
        <v>C7</v>
      </c>
      <c r="B446" s="2" t="s">
        <v>458</v>
      </c>
      <c r="C446" s="2" t="s">
        <v>439</v>
      </c>
      <c r="D446" s="2" t="s">
        <v>559</v>
      </c>
      <c r="E446" s="2" t="s">
        <v>456</v>
      </c>
      <c r="F446" s="2" t="s">
        <v>442</v>
      </c>
      <c r="G446" s="2" t="s">
        <v>443</v>
      </c>
      <c r="H446" s="2">
        <v>754</v>
      </c>
      <c r="I446" s="35">
        <v>109.28</v>
      </c>
      <c r="J446" s="35">
        <v>35.840000000000003</v>
      </c>
    </row>
    <row r="447" spans="1:10" ht="14.25" customHeight="1">
      <c r="A447" t="str">
        <f t="shared" si="6"/>
        <v>C7</v>
      </c>
      <c r="B447" s="2" t="s">
        <v>458</v>
      </c>
      <c r="C447" s="2" t="s">
        <v>433</v>
      </c>
      <c r="D447" s="2" t="s">
        <v>512</v>
      </c>
      <c r="E447" s="2" t="s">
        <v>441</v>
      </c>
      <c r="F447" s="2" t="s">
        <v>436</v>
      </c>
      <c r="G447" s="2" t="s">
        <v>437</v>
      </c>
      <c r="H447" s="2">
        <v>5191</v>
      </c>
      <c r="I447" s="35">
        <v>9.33</v>
      </c>
      <c r="J447" s="35">
        <v>6.92</v>
      </c>
    </row>
    <row r="448" spans="1:10" ht="14.25" customHeight="1">
      <c r="A448" t="str">
        <f t="shared" si="6"/>
        <v>C8</v>
      </c>
      <c r="B448" s="2" t="s">
        <v>482</v>
      </c>
      <c r="C448" s="2" t="s">
        <v>452</v>
      </c>
      <c r="D448" s="2" t="s">
        <v>539</v>
      </c>
      <c r="E448" s="2" t="s">
        <v>456</v>
      </c>
      <c r="F448" s="2" t="s">
        <v>436</v>
      </c>
      <c r="G448" s="2" t="s">
        <v>437</v>
      </c>
      <c r="H448" s="2">
        <v>7397</v>
      </c>
      <c r="I448" s="35">
        <v>109.28</v>
      </c>
      <c r="J448" s="35">
        <v>35.840000000000003</v>
      </c>
    </row>
    <row r="449" spans="1:10" ht="14.25" customHeight="1">
      <c r="A449" t="str">
        <f t="shared" si="6"/>
        <v>C4</v>
      </c>
      <c r="B449" s="2" t="s">
        <v>432</v>
      </c>
      <c r="C449" s="2" t="s">
        <v>467</v>
      </c>
      <c r="D449" s="2" t="s">
        <v>519</v>
      </c>
      <c r="E449" s="2" t="s">
        <v>450</v>
      </c>
      <c r="F449" s="2" t="s">
        <v>442</v>
      </c>
      <c r="G449" s="2" t="s">
        <v>460</v>
      </c>
      <c r="H449" s="2">
        <v>2678</v>
      </c>
      <c r="I449" s="35">
        <v>205.7</v>
      </c>
      <c r="J449" s="35">
        <v>117.11</v>
      </c>
    </row>
    <row r="450" spans="1:10" ht="14.25" customHeight="1">
      <c r="A450" t="str">
        <f t="shared" si="6"/>
        <v>C6</v>
      </c>
      <c r="B450" s="2" t="s">
        <v>451</v>
      </c>
      <c r="C450" s="2" t="s">
        <v>433</v>
      </c>
      <c r="D450" s="2" t="s">
        <v>575</v>
      </c>
      <c r="E450" s="2" t="s">
        <v>480</v>
      </c>
      <c r="F450" s="2" t="s">
        <v>442</v>
      </c>
      <c r="G450" s="2" t="s">
        <v>437</v>
      </c>
      <c r="H450" s="2">
        <v>3333</v>
      </c>
      <c r="I450" s="35">
        <v>651.21</v>
      </c>
      <c r="J450" s="35">
        <v>524.96</v>
      </c>
    </row>
    <row r="451" spans="1:10" ht="14.25" customHeight="1">
      <c r="A451" t="str">
        <f t="shared" ref="A451:A514" si="7">+INDEX($M$2:$N$11,MATCH(B451,$N$2:$N$11,0),MATCH($A$1,$M$1:$N$1,0))</f>
        <v>C4</v>
      </c>
      <c r="B451" s="2" t="s">
        <v>432</v>
      </c>
      <c r="C451" s="2" t="s">
        <v>502</v>
      </c>
      <c r="D451" s="2" t="s">
        <v>578</v>
      </c>
      <c r="E451" s="2" t="s">
        <v>480</v>
      </c>
      <c r="F451" s="2" t="s">
        <v>442</v>
      </c>
      <c r="G451" s="2" t="s">
        <v>443</v>
      </c>
      <c r="H451" s="2">
        <v>718</v>
      </c>
      <c r="I451" s="35">
        <v>651.21</v>
      </c>
      <c r="J451" s="35">
        <v>524.96</v>
      </c>
    </row>
    <row r="452" spans="1:10" ht="14.25" customHeight="1">
      <c r="A452" t="str">
        <f t="shared" si="7"/>
        <v>C1</v>
      </c>
      <c r="B452" s="2" t="s">
        <v>444</v>
      </c>
      <c r="C452" s="2" t="s">
        <v>439</v>
      </c>
      <c r="D452" s="2" t="s">
        <v>576</v>
      </c>
      <c r="E452" s="2" t="s">
        <v>464</v>
      </c>
      <c r="F452" s="2" t="s">
        <v>436</v>
      </c>
      <c r="G452" s="2" t="s">
        <v>447</v>
      </c>
      <c r="H452" s="2">
        <v>9305</v>
      </c>
      <c r="I452" s="35">
        <v>154.06</v>
      </c>
      <c r="J452" s="35">
        <v>90.93</v>
      </c>
    </row>
    <row r="453" spans="1:10" ht="14.25" customHeight="1">
      <c r="A453" t="str">
        <f t="shared" si="7"/>
        <v>C9</v>
      </c>
      <c r="B453" s="2" t="s">
        <v>484</v>
      </c>
      <c r="C453" s="2" t="s">
        <v>433</v>
      </c>
      <c r="D453" s="2" t="s">
        <v>635</v>
      </c>
      <c r="E453" s="2" t="s">
        <v>480</v>
      </c>
      <c r="F453" s="2" t="s">
        <v>442</v>
      </c>
      <c r="G453" s="2" t="s">
        <v>447</v>
      </c>
      <c r="H453" s="2">
        <v>1670</v>
      </c>
      <c r="I453" s="35">
        <v>651.21</v>
      </c>
      <c r="J453" s="35">
        <v>524.96</v>
      </c>
    </row>
    <row r="454" spans="1:10" ht="14.25" customHeight="1">
      <c r="A454" t="str">
        <f t="shared" si="7"/>
        <v>C7</v>
      </c>
      <c r="B454" s="2" t="s">
        <v>458</v>
      </c>
      <c r="C454" s="2" t="s">
        <v>433</v>
      </c>
      <c r="D454" s="2" t="s">
        <v>636</v>
      </c>
      <c r="E454" s="2" t="s">
        <v>477</v>
      </c>
      <c r="F454" s="2" t="s">
        <v>442</v>
      </c>
      <c r="G454" s="2" t="s">
        <v>460</v>
      </c>
      <c r="H454" s="2">
        <v>1268</v>
      </c>
      <c r="I454" s="35">
        <v>668.27</v>
      </c>
      <c r="J454" s="35">
        <v>502.54</v>
      </c>
    </row>
    <row r="455" spans="1:10" ht="14.25" customHeight="1">
      <c r="A455" t="str">
        <f t="shared" si="7"/>
        <v>C4</v>
      </c>
      <c r="B455" s="2" t="s">
        <v>432</v>
      </c>
      <c r="C455" s="2" t="s">
        <v>433</v>
      </c>
      <c r="D455" s="2" t="s">
        <v>516</v>
      </c>
      <c r="E455" s="2" t="s">
        <v>494</v>
      </c>
      <c r="F455" s="2" t="s">
        <v>442</v>
      </c>
      <c r="G455" s="2" t="s">
        <v>460</v>
      </c>
      <c r="H455" s="2">
        <v>6281</v>
      </c>
      <c r="I455" s="35">
        <v>47.45</v>
      </c>
      <c r="J455" s="35">
        <v>31.79</v>
      </c>
    </row>
    <row r="456" spans="1:10" ht="14.25" customHeight="1">
      <c r="A456" t="str">
        <f t="shared" si="7"/>
        <v>C9</v>
      </c>
      <c r="B456" s="2" t="s">
        <v>484</v>
      </c>
      <c r="C456" s="2" t="s">
        <v>433</v>
      </c>
      <c r="D456" s="2" t="s">
        <v>491</v>
      </c>
      <c r="E456" s="2" t="s">
        <v>450</v>
      </c>
      <c r="F456" s="2" t="s">
        <v>442</v>
      </c>
      <c r="G456" s="2" t="s">
        <v>443</v>
      </c>
      <c r="H456" s="2">
        <v>8556</v>
      </c>
      <c r="I456" s="35">
        <v>205.7</v>
      </c>
      <c r="J456" s="35">
        <v>117.11</v>
      </c>
    </row>
    <row r="457" spans="1:10" ht="14.25" customHeight="1">
      <c r="A457" t="str">
        <f t="shared" si="7"/>
        <v>C6</v>
      </c>
      <c r="B457" s="2" t="s">
        <v>451</v>
      </c>
      <c r="C457" s="2" t="s">
        <v>433</v>
      </c>
      <c r="D457" s="2" t="s">
        <v>597</v>
      </c>
      <c r="E457" s="2" t="s">
        <v>454</v>
      </c>
      <c r="F457" s="2" t="s">
        <v>442</v>
      </c>
      <c r="G457" s="2" t="s">
        <v>437</v>
      </c>
      <c r="H457" s="2">
        <v>6727</v>
      </c>
      <c r="I457" s="35">
        <v>152.58000000000001</v>
      </c>
      <c r="J457" s="35">
        <v>97.44</v>
      </c>
    </row>
    <row r="458" spans="1:10" ht="14.25" customHeight="1">
      <c r="A458" t="str">
        <f t="shared" si="7"/>
        <v>C8</v>
      </c>
      <c r="B458" s="2" t="s">
        <v>482</v>
      </c>
      <c r="C458" s="2" t="s">
        <v>433</v>
      </c>
      <c r="D458" s="2" t="s">
        <v>597</v>
      </c>
      <c r="E458" s="2" t="s">
        <v>446</v>
      </c>
      <c r="F458" s="2" t="s">
        <v>436</v>
      </c>
      <c r="G458" s="2" t="s">
        <v>443</v>
      </c>
      <c r="H458" s="2">
        <v>936</v>
      </c>
      <c r="I458" s="35">
        <v>437.2</v>
      </c>
      <c r="J458" s="35">
        <v>263.33</v>
      </c>
    </row>
    <row r="459" spans="1:10" ht="14.25" customHeight="1">
      <c r="A459" t="str">
        <f t="shared" si="7"/>
        <v>C10</v>
      </c>
      <c r="B459" s="2" t="s">
        <v>472</v>
      </c>
      <c r="C459" s="2" t="s">
        <v>462</v>
      </c>
      <c r="D459" s="2" t="s">
        <v>490</v>
      </c>
      <c r="E459" s="2" t="s">
        <v>454</v>
      </c>
      <c r="F459" s="2" t="s">
        <v>436</v>
      </c>
      <c r="G459" s="2" t="s">
        <v>460</v>
      </c>
      <c r="H459" s="2">
        <v>3543</v>
      </c>
      <c r="I459" s="35">
        <v>152.58000000000001</v>
      </c>
      <c r="J459" s="35">
        <v>97.44</v>
      </c>
    </row>
    <row r="460" spans="1:10" ht="14.25" customHeight="1">
      <c r="A460" t="str">
        <f t="shared" si="7"/>
        <v>C6</v>
      </c>
      <c r="B460" s="2" t="s">
        <v>451</v>
      </c>
      <c r="C460" s="2" t="s">
        <v>433</v>
      </c>
      <c r="D460" s="2" t="s">
        <v>604</v>
      </c>
      <c r="E460" s="2" t="s">
        <v>469</v>
      </c>
      <c r="F460" s="2" t="s">
        <v>442</v>
      </c>
      <c r="G460" s="2" t="s">
        <v>460</v>
      </c>
      <c r="H460" s="2">
        <v>4115</v>
      </c>
      <c r="I460" s="35">
        <v>421.89</v>
      </c>
      <c r="J460" s="35">
        <v>364.69</v>
      </c>
    </row>
    <row r="461" spans="1:10" ht="14.25" customHeight="1">
      <c r="A461" t="str">
        <f t="shared" si="7"/>
        <v>C9</v>
      </c>
      <c r="B461" s="2" t="s">
        <v>484</v>
      </c>
      <c r="C461" s="2" t="s">
        <v>433</v>
      </c>
      <c r="D461" s="2" t="s">
        <v>537</v>
      </c>
      <c r="E461" s="2" t="s">
        <v>446</v>
      </c>
      <c r="F461" s="2" t="s">
        <v>436</v>
      </c>
      <c r="G461" s="2" t="s">
        <v>460</v>
      </c>
      <c r="H461" s="2">
        <v>5402</v>
      </c>
      <c r="I461" s="35">
        <v>437.2</v>
      </c>
      <c r="J461" s="35">
        <v>263.33</v>
      </c>
    </row>
    <row r="462" spans="1:10" ht="14.25" customHeight="1">
      <c r="A462" t="str">
        <f t="shared" si="7"/>
        <v>C3</v>
      </c>
      <c r="B462" s="2" t="s">
        <v>438</v>
      </c>
      <c r="C462" s="2" t="s">
        <v>462</v>
      </c>
      <c r="D462" s="2" t="s">
        <v>541</v>
      </c>
      <c r="E462" s="2" t="s">
        <v>480</v>
      </c>
      <c r="F462" s="2" t="s">
        <v>436</v>
      </c>
      <c r="G462" s="2" t="s">
        <v>447</v>
      </c>
      <c r="H462" s="2">
        <v>3507</v>
      </c>
      <c r="I462" s="35">
        <v>651.21</v>
      </c>
      <c r="J462" s="35">
        <v>524.96</v>
      </c>
    </row>
    <row r="463" spans="1:10" ht="14.25" customHeight="1">
      <c r="A463" t="str">
        <f t="shared" si="7"/>
        <v>C8</v>
      </c>
      <c r="B463" s="2" t="s">
        <v>482</v>
      </c>
      <c r="C463" s="2" t="s">
        <v>433</v>
      </c>
      <c r="D463" s="2" t="s">
        <v>537</v>
      </c>
      <c r="E463" s="2" t="s">
        <v>441</v>
      </c>
      <c r="F463" s="2" t="s">
        <v>442</v>
      </c>
      <c r="G463" s="2" t="s">
        <v>437</v>
      </c>
      <c r="H463" s="2">
        <v>1229</v>
      </c>
      <c r="I463" s="35">
        <v>9.33</v>
      </c>
      <c r="J463" s="35">
        <v>6.92</v>
      </c>
    </row>
    <row r="464" spans="1:10" ht="14.25" customHeight="1">
      <c r="A464" t="str">
        <f t="shared" si="7"/>
        <v>C3</v>
      </c>
      <c r="B464" s="2" t="s">
        <v>438</v>
      </c>
      <c r="C464" s="2" t="s">
        <v>433</v>
      </c>
      <c r="D464" s="2" t="s">
        <v>637</v>
      </c>
      <c r="E464" s="2" t="s">
        <v>477</v>
      </c>
      <c r="F464" s="2" t="s">
        <v>436</v>
      </c>
      <c r="G464" s="2" t="s">
        <v>443</v>
      </c>
      <c r="H464" s="2">
        <v>6894</v>
      </c>
      <c r="I464" s="35">
        <v>668.27</v>
      </c>
      <c r="J464" s="35">
        <v>502.54</v>
      </c>
    </row>
    <row r="465" spans="1:10" ht="14.25" customHeight="1">
      <c r="A465" t="str">
        <f t="shared" si="7"/>
        <v>C4</v>
      </c>
      <c r="B465" s="2" t="s">
        <v>432</v>
      </c>
      <c r="C465" s="2" t="s">
        <v>433</v>
      </c>
      <c r="D465" s="2" t="s">
        <v>523</v>
      </c>
      <c r="E465" s="2" t="s">
        <v>441</v>
      </c>
      <c r="F465" s="2" t="s">
        <v>436</v>
      </c>
      <c r="G465" s="2" t="s">
        <v>447</v>
      </c>
      <c r="H465" s="2">
        <v>6263</v>
      </c>
      <c r="I465" s="35">
        <v>9.33</v>
      </c>
      <c r="J465" s="35">
        <v>6.92</v>
      </c>
    </row>
    <row r="466" spans="1:10" ht="14.25" customHeight="1">
      <c r="A466" t="str">
        <f t="shared" si="7"/>
        <v>C7</v>
      </c>
      <c r="B466" s="2" t="s">
        <v>458</v>
      </c>
      <c r="C466" s="2" t="s">
        <v>433</v>
      </c>
      <c r="D466" s="2" t="s">
        <v>506</v>
      </c>
      <c r="E466" s="2" t="s">
        <v>475</v>
      </c>
      <c r="F466" s="2" t="s">
        <v>436</v>
      </c>
      <c r="G466" s="2" t="s">
        <v>437</v>
      </c>
      <c r="H466" s="2">
        <v>8306</v>
      </c>
      <c r="I466" s="35">
        <v>81.73</v>
      </c>
      <c r="J466" s="35">
        <v>56.67</v>
      </c>
    </row>
    <row r="467" spans="1:10" ht="14.25" customHeight="1">
      <c r="A467" t="str">
        <f t="shared" si="7"/>
        <v>C1</v>
      </c>
      <c r="B467" s="2" t="s">
        <v>444</v>
      </c>
      <c r="C467" s="2" t="s">
        <v>439</v>
      </c>
      <c r="D467" s="2" t="s">
        <v>561</v>
      </c>
      <c r="E467" s="2" t="s">
        <v>469</v>
      </c>
      <c r="F467" s="2" t="s">
        <v>436</v>
      </c>
      <c r="G467" s="2" t="s">
        <v>437</v>
      </c>
      <c r="H467" s="2">
        <v>7740</v>
      </c>
      <c r="I467" s="35">
        <v>421.89</v>
      </c>
      <c r="J467" s="35">
        <v>364.69</v>
      </c>
    </row>
    <row r="468" spans="1:10" ht="14.25" customHeight="1">
      <c r="A468" t="str">
        <f t="shared" si="7"/>
        <v>C4</v>
      </c>
      <c r="B468" s="2" t="s">
        <v>432</v>
      </c>
      <c r="C468" s="2" t="s">
        <v>439</v>
      </c>
      <c r="D468" s="2" t="s">
        <v>521</v>
      </c>
      <c r="E468" s="2" t="s">
        <v>464</v>
      </c>
      <c r="F468" s="2" t="s">
        <v>436</v>
      </c>
      <c r="G468" s="2" t="s">
        <v>447</v>
      </c>
      <c r="H468" s="2">
        <v>7177</v>
      </c>
      <c r="I468" s="35">
        <v>154.06</v>
      </c>
      <c r="J468" s="35">
        <v>90.93</v>
      </c>
    </row>
    <row r="469" spans="1:10" ht="14.25" customHeight="1">
      <c r="A469" t="str">
        <f t="shared" si="7"/>
        <v>C9</v>
      </c>
      <c r="B469" s="2" t="s">
        <v>484</v>
      </c>
      <c r="C469" s="2" t="s">
        <v>452</v>
      </c>
      <c r="D469" s="2" t="s">
        <v>603</v>
      </c>
      <c r="E469" s="2" t="s">
        <v>464</v>
      </c>
      <c r="F469" s="2" t="s">
        <v>436</v>
      </c>
      <c r="G469" s="2" t="s">
        <v>447</v>
      </c>
      <c r="H469" s="2">
        <v>585</v>
      </c>
      <c r="I469" s="35">
        <v>154.06</v>
      </c>
      <c r="J469" s="35">
        <v>90.93</v>
      </c>
    </row>
    <row r="470" spans="1:10" ht="14.25" customHeight="1">
      <c r="A470" t="str">
        <f t="shared" si="7"/>
        <v>C3</v>
      </c>
      <c r="B470" s="2" t="s">
        <v>438</v>
      </c>
      <c r="C470" s="2" t="s">
        <v>462</v>
      </c>
      <c r="D470" s="2" t="s">
        <v>624</v>
      </c>
      <c r="E470" s="2" t="s">
        <v>494</v>
      </c>
      <c r="F470" s="2" t="s">
        <v>436</v>
      </c>
      <c r="G470" s="2" t="s">
        <v>437</v>
      </c>
      <c r="H470" s="2">
        <v>6056</v>
      </c>
      <c r="I470" s="35">
        <v>47.45</v>
      </c>
      <c r="J470" s="35">
        <v>31.79</v>
      </c>
    </row>
    <row r="471" spans="1:10" ht="14.25" customHeight="1">
      <c r="A471" t="str">
        <f t="shared" si="7"/>
        <v>C1</v>
      </c>
      <c r="B471" s="2" t="s">
        <v>444</v>
      </c>
      <c r="C471" s="2" t="s">
        <v>439</v>
      </c>
      <c r="D471" s="2" t="s">
        <v>566</v>
      </c>
      <c r="E471" s="2" t="s">
        <v>494</v>
      </c>
      <c r="F471" s="2" t="s">
        <v>436</v>
      </c>
      <c r="G471" s="2" t="s">
        <v>437</v>
      </c>
      <c r="H471" s="2">
        <v>1915</v>
      </c>
      <c r="I471" s="35">
        <v>47.45</v>
      </c>
      <c r="J471" s="35">
        <v>31.79</v>
      </c>
    </row>
    <row r="472" spans="1:10" ht="14.25" customHeight="1">
      <c r="A472" t="str">
        <f t="shared" si="7"/>
        <v>C1</v>
      </c>
      <c r="B472" s="2" t="s">
        <v>444</v>
      </c>
      <c r="C472" s="2" t="s">
        <v>452</v>
      </c>
      <c r="D472" s="2" t="s">
        <v>621</v>
      </c>
      <c r="E472" s="2" t="s">
        <v>469</v>
      </c>
      <c r="F472" s="2" t="s">
        <v>436</v>
      </c>
      <c r="G472" s="2" t="s">
        <v>460</v>
      </c>
      <c r="H472" s="2">
        <v>7311</v>
      </c>
      <c r="I472" s="35">
        <v>421.89</v>
      </c>
      <c r="J472" s="35">
        <v>364.69</v>
      </c>
    </row>
    <row r="473" spans="1:10" ht="14.25" customHeight="1">
      <c r="A473" t="str">
        <f t="shared" si="7"/>
        <v>C6</v>
      </c>
      <c r="B473" s="2" t="s">
        <v>451</v>
      </c>
      <c r="C473" s="2" t="s">
        <v>462</v>
      </c>
      <c r="D473" s="2" t="s">
        <v>517</v>
      </c>
      <c r="E473" s="2" t="s">
        <v>446</v>
      </c>
      <c r="F473" s="2" t="s">
        <v>442</v>
      </c>
      <c r="G473" s="2" t="s">
        <v>437</v>
      </c>
      <c r="H473" s="2">
        <v>5930</v>
      </c>
      <c r="I473" s="35">
        <v>437.2</v>
      </c>
      <c r="J473" s="35">
        <v>263.33</v>
      </c>
    </row>
    <row r="474" spans="1:10" ht="14.25" customHeight="1">
      <c r="A474" t="str">
        <f t="shared" si="7"/>
        <v>C7</v>
      </c>
      <c r="B474" s="2" t="s">
        <v>458</v>
      </c>
      <c r="C474" s="2" t="s">
        <v>462</v>
      </c>
      <c r="D474" s="2" t="s">
        <v>568</v>
      </c>
      <c r="E474" s="2" t="s">
        <v>475</v>
      </c>
      <c r="F474" s="2" t="s">
        <v>442</v>
      </c>
      <c r="G474" s="2" t="s">
        <v>447</v>
      </c>
      <c r="H474" s="2">
        <v>5690</v>
      </c>
      <c r="I474" s="35">
        <v>81.73</v>
      </c>
      <c r="J474" s="35">
        <v>56.67</v>
      </c>
    </row>
    <row r="475" spans="1:10" ht="14.25" customHeight="1">
      <c r="A475" t="str">
        <f t="shared" si="7"/>
        <v>C4</v>
      </c>
      <c r="B475" s="2" t="s">
        <v>432</v>
      </c>
      <c r="C475" s="2" t="s">
        <v>502</v>
      </c>
      <c r="D475" s="2" t="s">
        <v>578</v>
      </c>
      <c r="E475" s="2" t="s">
        <v>469</v>
      </c>
      <c r="F475" s="2" t="s">
        <v>436</v>
      </c>
      <c r="G475" s="2" t="s">
        <v>447</v>
      </c>
      <c r="H475" s="2">
        <v>4857</v>
      </c>
      <c r="I475" s="35">
        <v>421.89</v>
      </c>
      <c r="J475" s="35">
        <v>364.69</v>
      </c>
    </row>
    <row r="476" spans="1:10" ht="14.25" customHeight="1">
      <c r="A476" t="str">
        <f t="shared" si="7"/>
        <v>C2</v>
      </c>
      <c r="B476" s="2" t="s">
        <v>448</v>
      </c>
      <c r="C476" s="2" t="s">
        <v>433</v>
      </c>
      <c r="D476" s="2" t="s">
        <v>582</v>
      </c>
      <c r="E476" s="2" t="s">
        <v>454</v>
      </c>
      <c r="F476" s="2" t="s">
        <v>442</v>
      </c>
      <c r="G476" s="2" t="s">
        <v>443</v>
      </c>
      <c r="H476" s="2">
        <v>7876</v>
      </c>
      <c r="I476" s="35">
        <v>152.58000000000001</v>
      </c>
      <c r="J476" s="35">
        <v>97.44</v>
      </c>
    </row>
    <row r="477" spans="1:10" ht="14.25" customHeight="1">
      <c r="A477" t="str">
        <f t="shared" si="7"/>
        <v>C6</v>
      </c>
      <c r="B477" s="2" t="s">
        <v>451</v>
      </c>
      <c r="C477" s="2" t="s">
        <v>462</v>
      </c>
      <c r="D477" s="2" t="s">
        <v>634</v>
      </c>
      <c r="E477" s="2" t="s">
        <v>477</v>
      </c>
      <c r="F477" s="2" t="s">
        <v>436</v>
      </c>
      <c r="G477" s="2" t="s">
        <v>437</v>
      </c>
      <c r="H477" s="2">
        <v>8679</v>
      </c>
      <c r="I477" s="35">
        <v>668.27</v>
      </c>
      <c r="J477" s="35">
        <v>502.54</v>
      </c>
    </row>
    <row r="478" spans="1:10" ht="14.25" customHeight="1">
      <c r="A478" t="str">
        <f t="shared" si="7"/>
        <v>C10</v>
      </c>
      <c r="B478" s="2" t="s">
        <v>472</v>
      </c>
      <c r="C478" s="2" t="s">
        <v>502</v>
      </c>
      <c r="D478" s="2" t="s">
        <v>610</v>
      </c>
      <c r="E478" s="2" t="s">
        <v>494</v>
      </c>
      <c r="F478" s="2" t="s">
        <v>436</v>
      </c>
      <c r="G478" s="2" t="s">
        <v>447</v>
      </c>
      <c r="H478" s="2">
        <v>4206</v>
      </c>
      <c r="I478" s="35">
        <v>47.45</v>
      </c>
      <c r="J478" s="35">
        <v>31.79</v>
      </c>
    </row>
    <row r="479" spans="1:10" ht="14.25" customHeight="1">
      <c r="A479" t="str">
        <f t="shared" si="7"/>
        <v>C10</v>
      </c>
      <c r="B479" s="2" t="s">
        <v>472</v>
      </c>
      <c r="C479" s="2" t="s">
        <v>433</v>
      </c>
      <c r="D479" s="2" t="s">
        <v>606</v>
      </c>
      <c r="E479" s="2" t="s">
        <v>454</v>
      </c>
      <c r="F479" s="2" t="s">
        <v>442</v>
      </c>
      <c r="G479" s="2" t="s">
        <v>447</v>
      </c>
      <c r="H479" s="2">
        <v>505</v>
      </c>
      <c r="I479" s="35">
        <v>152.58000000000001</v>
      </c>
      <c r="J479" s="35">
        <v>97.44</v>
      </c>
    </row>
    <row r="480" spans="1:10" ht="14.25" customHeight="1">
      <c r="A480" t="str">
        <f t="shared" si="7"/>
        <v>C7</v>
      </c>
      <c r="B480" s="2" t="s">
        <v>458</v>
      </c>
      <c r="C480" s="2" t="s">
        <v>462</v>
      </c>
      <c r="D480" s="2" t="s">
        <v>534</v>
      </c>
      <c r="E480" s="2" t="s">
        <v>480</v>
      </c>
      <c r="F480" s="2" t="s">
        <v>442</v>
      </c>
      <c r="G480" s="2" t="s">
        <v>460</v>
      </c>
      <c r="H480" s="2">
        <v>6704</v>
      </c>
      <c r="I480" s="35">
        <v>651.21</v>
      </c>
      <c r="J480" s="35">
        <v>524.96</v>
      </c>
    </row>
    <row r="481" spans="1:10" ht="14.25" customHeight="1">
      <c r="A481" t="str">
        <f t="shared" si="7"/>
        <v>C7</v>
      </c>
      <c r="B481" s="2" t="s">
        <v>458</v>
      </c>
      <c r="C481" s="2" t="s">
        <v>439</v>
      </c>
      <c r="D481" s="2" t="s">
        <v>615</v>
      </c>
      <c r="E481" s="2" t="s">
        <v>454</v>
      </c>
      <c r="F481" s="2" t="s">
        <v>442</v>
      </c>
      <c r="G481" s="2" t="s">
        <v>460</v>
      </c>
      <c r="H481" s="2">
        <v>5764</v>
      </c>
      <c r="I481" s="35">
        <v>152.58000000000001</v>
      </c>
      <c r="J481" s="35">
        <v>97.44</v>
      </c>
    </row>
    <row r="482" spans="1:10" ht="14.25" customHeight="1">
      <c r="A482" t="str">
        <f t="shared" si="7"/>
        <v>C5</v>
      </c>
      <c r="B482" s="2" t="s">
        <v>465</v>
      </c>
      <c r="C482" s="2" t="s">
        <v>433</v>
      </c>
      <c r="D482" s="2" t="s">
        <v>584</v>
      </c>
      <c r="E482" s="2" t="s">
        <v>441</v>
      </c>
      <c r="F482" s="2" t="s">
        <v>442</v>
      </c>
      <c r="G482" s="2" t="s">
        <v>460</v>
      </c>
      <c r="H482" s="2">
        <v>3239</v>
      </c>
      <c r="I482" s="35">
        <v>9.33</v>
      </c>
      <c r="J482" s="35">
        <v>6.92</v>
      </c>
    </row>
    <row r="483" spans="1:10" ht="14.25" customHeight="1">
      <c r="A483" t="str">
        <f t="shared" si="7"/>
        <v>C2</v>
      </c>
      <c r="B483" s="2" t="s">
        <v>448</v>
      </c>
      <c r="C483" s="2" t="s">
        <v>439</v>
      </c>
      <c r="D483" s="2" t="s">
        <v>567</v>
      </c>
      <c r="E483" s="2" t="s">
        <v>480</v>
      </c>
      <c r="F483" s="2" t="s">
        <v>436</v>
      </c>
      <c r="G483" s="2" t="s">
        <v>437</v>
      </c>
      <c r="H483" s="2">
        <v>3772</v>
      </c>
      <c r="I483" s="35">
        <v>651.21</v>
      </c>
      <c r="J483" s="35">
        <v>524.96</v>
      </c>
    </row>
    <row r="484" spans="1:10" ht="14.25" customHeight="1">
      <c r="A484" t="str">
        <f t="shared" si="7"/>
        <v>C10</v>
      </c>
      <c r="B484" s="2" t="s">
        <v>472</v>
      </c>
      <c r="C484" s="2" t="s">
        <v>433</v>
      </c>
      <c r="D484" s="2" t="s">
        <v>564</v>
      </c>
      <c r="E484" s="2" t="s">
        <v>446</v>
      </c>
      <c r="F484" s="2" t="s">
        <v>442</v>
      </c>
      <c r="G484" s="2" t="s">
        <v>460</v>
      </c>
      <c r="H484" s="2">
        <v>3474</v>
      </c>
      <c r="I484" s="35">
        <v>437.2</v>
      </c>
      <c r="J484" s="35">
        <v>263.33</v>
      </c>
    </row>
    <row r="485" spans="1:10" ht="14.25" customHeight="1">
      <c r="A485" t="str">
        <f t="shared" si="7"/>
        <v>C10</v>
      </c>
      <c r="B485" s="2" t="s">
        <v>472</v>
      </c>
      <c r="C485" s="2" t="s">
        <v>462</v>
      </c>
      <c r="D485" s="2" t="s">
        <v>628</v>
      </c>
      <c r="E485" s="2" t="s">
        <v>469</v>
      </c>
      <c r="F485" s="2" t="s">
        <v>442</v>
      </c>
      <c r="G485" s="2" t="s">
        <v>437</v>
      </c>
      <c r="H485" s="2">
        <v>6626</v>
      </c>
      <c r="I485" s="35">
        <v>421.89</v>
      </c>
      <c r="J485" s="35">
        <v>364.69</v>
      </c>
    </row>
    <row r="486" spans="1:10" ht="14.25" customHeight="1">
      <c r="A486" t="str">
        <f t="shared" si="7"/>
        <v>C10</v>
      </c>
      <c r="B486" s="2" t="s">
        <v>472</v>
      </c>
      <c r="C486" s="2" t="s">
        <v>452</v>
      </c>
      <c r="D486" s="2" t="s">
        <v>621</v>
      </c>
      <c r="E486" s="2" t="s">
        <v>450</v>
      </c>
      <c r="F486" s="2" t="s">
        <v>436</v>
      </c>
      <c r="G486" s="2" t="s">
        <v>460</v>
      </c>
      <c r="H486" s="2">
        <v>8981</v>
      </c>
      <c r="I486" s="35">
        <v>205.7</v>
      </c>
      <c r="J486" s="35">
        <v>117.11</v>
      </c>
    </row>
    <row r="487" spans="1:10" ht="14.25" customHeight="1">
      <c r="A487" t="str">
        <f t="shared" si="7"/>
        <v>C7</v>
      </c>
      <c r="B487" s="2" t="s">
        <v>458</v>
      </c>
      <c r="C487" s="2" t="s">
        <v>462</v>
      </c>
      <c r="D487" s="2" t="s">
        <v>7</v>
      </c>
      <c r="E487" s="2" t="s">
        <v>450</v>
      </c>
      <c r="F487" s="2" t="s">
        <v>436</v>
      </c>
      <c r="G487" s="2" t="s">
        <v>437</v>
      </c>
      <c r="H487" s="2">
        <v>5572</v>
      </c>
      <c r="I487" s="35">
        <v>205.7</v>
      </c>
      <c r="J487" s="35">
        <v>117.11</v>
      </c>
    </row>
    <row r="488" spans="1:10" ht="14.25" customHeight="1">
      <c r="A488" t="str">
        <f t="shared" si="7"/>
        <v>C4</v>
      </c>
      <c r="B488" s="2" t="s">
        <v>432</v>
      </c>
      <c r="C488" s="2" t="s">
        <v>433</v>
      </c>
      <c r="D488" s="2" t="s">
        <v>636</v>
      </c>
      <c r="E488" s="2" t="s">
        <v>469</v>
      </c>
      <c r="F488" s="2" t="s">
        <v>436</v>
      </c>
      <c r="G488" s="2" t="s">
        <v>437</v>
      </c>
      <c r="H488" s="2">
        <v>2874</v>
      </c>
      <c r="I488" s="35">
        <v>421.89</v>
      </c>
      <c r="J488" s="35">
        <v>364.69</v>
      </c>
    </row>
    <row r="489" spans="1:10" ht="14.25" customHeight="1">
      <c r="A489" t="str">
        <f t="shared" si="7"/>
        <v>C10</v>
      </c>
      <c r="B489" s="2" t="s">
        <v>472</v>
      </c>
      <c r="C489" s="2" t="s">
        <v>433</v>
      </c>
      <c r="D489" s="2" t="s">
        <v>602</v>
      </c>
      <c r="E489" s="2" t="s">
        <v>464</v>
      </c>
      <c r="F489" s="2" t="s">
        <v>442</v>
      </c>
      <c r="G489" s="2" t="s">
        <v>460</v>
      </c>
      <c r="H489" s="2">
        <v>5143</v>
      </c>
      <c r="I489" s="35">
        <v>154.06</v>
      </c>
      <c r="J489" s="35">
        <v>90.93</v>
      </c>
    </row>
    <row r="490" spans="1:10" ht="14.25" customHeight="1">
      <c r="A490" t="str">
        <f t="shared" si="7"/>
        <v>C6</v>
      </c>
      <c r="B490" s="2" t="s">
        <v>451</v>
      </c>
      <c r="C490" s="2" t="s">
        <v>467</v>
      </c>
      <c r="D490" s="2" t="s">
        <v>638</v>
      </c>
      <c r="E490" s="2" t="s">
        <v>456</v>
      </c>
      <c r="F490" s="2" t="s">
        <v>442</v>
      </c>
      <c r="G490" s="2" t="s">
        <v>437</v>
      </c>
      <c r="H490" s="2">
        <v>3489</v>
      </c>
      <c r="I490" s="35">
        <v>109.28</v>
      </c>
      <c r="J490" s="35">
        <v>35.840000000000003</v>
      </c>
    </row>
    <row r="491" spans="1:10" ht="14.25" customHeight="1">
      <c r="A491" t="str">
        <f t="shared" si="7"/>
        <v>C3</v>
      </c>
      <c r="B491" s="2" t="s">
        <v>438</v>
      </c>
      <c r="C491" s="2" t="s">
        <v>439</v>
      </c>
      <c r="D491" s="2" t="s">
        <v>543</v>
      </c>
      <c r="E491" s="2" t="s">
        <v>435</v>
      </c>
      <c r="F491" s="2" t="s">
        <v>442</v>
      </c>
      <c r="G491" s="2" t="s">
        <v>447</v>
      </c>
      <c r="H491" s="2">
        <v>154</v>
      </c>
      <c r="I491" s="35">
        <v>255.28</v>
      </c>
      <c r="J491" s="35">
        <v>159.41999999999999</v>
      </c>
    </row>
    <row r="492" spans="1:10" ht="14.25" customHeight="1">
      <c r="A492" t="str">
        <f t="shared" si="7"/>
        <v>C5</v>
      </c>
      <c r="B492" s="2" t="s">
        <v>465</v>
      </c>
      <c r="C492" s="2" t="s">
        <v>462</v>
      </c>
      <c r="D492" s="2" t="s">
        <v>473</v>
      </c>
      <c r="E492" s="2" t="s">
        <v>480</v>
      </c>
      <c r="F492" s="2" t="s">
        <v>436</v>
      </c>
      <c r="G492" s="2" t="s">
        <v>460</v>
      </c>
      <c r="H492" s="2">
        <v>245</v>
      </c>
      <c r="I492" s="35">
        <v>651.21</v>
      </c>
      <c r="J492" s="35">
        <v>524.96</v>
      </c>
    </row>
    <row r="493" spans="1:10" ht="14.25" customHeight="1">
      <c r="A493" t="str">
        <f t="shared" si="7"/>
        <v>C2</v>
      </c>
      <c r="B493" s="2" t="s">
        <v>448</v>
      </c>
      <c r="C493" s="2" t="s">
        <v>433</v>
      </c>
      <c r="D493" s="2" t="s">
        <v>571</v>
      </c>
      <c r="E493" s="2" t="s">
        <v>446</v>
      </c>
      <c r="F493" s="2" t="s">
        <v>436</v>
      </c>
      <c r="G493" s="2" t="s">
        <v>460</v>
      </c>
      <c r="H493" s="2">
        <v>912</v>
      </c>
      <c r="I493" s="35">
        <v>437.2</v>
      </c>
      <c r="J493" s="35">
        <v>263.33</v>
      </c>
    </row>
    <row r="494" spans="1:10" ht="14.25" customHeight="1">
      <c r="A494" t="str">
        <f t="shared" si="7"/>
        <v>C6</v>
      </c>
      <c r="B494" s="2" t="s">
        <v>451</v>
      </c>
      <c r="C494" s="2" t="s">
        <v>462</v>
      </c>
      <c r="D494" s="2" t="s">
        <v>611</v>
      </c>
      <c r="E494" s="2" t="s">
        <v>494</v>
      </c>
      <c r="F494" s="2" t="s">
        <v>436</v>
      </c>
      <c r="G494" s="2" t="s">
        <v>437</v>
      </c>
      <c r="H494" s="2">
        <v>5145</v>
      </c>
      <c r="I494" s="35">
        <v>47.45</v>
      </c>
      <c r="J494" s="35">
        <v>31.79</v>
      </c>
    </row>
    <row r="495" spans="1:10" ht="14.25" customHeight="1">
      <c r="A495" t="str">
        <f t="shared" si="7"/>
        <v>C5</v>
      </c>
      <c r="B495" s="2" t="s">
        <v>465</v>
      </c>
      <c r="C495" s="2" t="s">
        <v>433</v>
      </c>
      <c r="D495" s="2" t="s">
        <v>591</v>
      </c>
      <c r="E495" s="2" t="s">
        <v>464</v>
      </c>
      <c r="F495" s="2" t="s">
        <v>436</v>
      </c>
      <c r="G495" s="2" t="s">
        <v>460</v>
      </c>
      <c r="H495" s="2">
        <v>388</v>
      </c>
      <c r="I495" s="35">
        <v>154.06</v>
      </c>
      <c r="J495" s="35">
        <v>90.93</v>
      </c>
    </row>
    <row r="496" spans="1:10" ht="14.25" customHeight="1">
      <c r="A496" t="str">
        <f t="shared" si="7"/>
        <v>C7</v>
      </c>
      <c r="B496" s="2" t="s">
        <v>458</v>
      </c>
      <c r="C496" s="2" t="s">
        <v>467</v>
      </c>
      <c r="D496" s="2" t="s">
        <v>577</v>
      </c>
      <c r="E496" s="2" t="s">
        <v>464</v>
      </c>
      <c r="F496" s="2" t="s">
        <v>436</v>
      </c>
      <c r="G496" s="2" t="s">
        <v>460</v>
      </c>
      <c r="H496" s="2">
        <v>4323</v>
      </c>
      <c r="I496" s="35">
        <v>154.06</v>
      </c>
      <c r="J496" s="35">
        <v>90.93</v>
      </c>
    </row>
    <row r="497" spans="1:10" ht="14.25" customHeight="1">
      <c r="A497" t="str">
        <f t="shared" si="7"/>
        <v>C8</v>
      </c>
      <c r="B497" s="2" t="s">
        <v>482</v>
      </c>
      <c r="C497" s="2" t="s">
        <v>439</v>
      </c>
      <c r="D497" s="2" t="s">
        <v>639</v>
      </c>
      <c r="E497" s="2" t="s">
        <v>446</v>
      </c>
      <c r="F497" s="2" t="s">
        <v>436</v>
      </c>
      <c r="G497" s="2" t="s">
        <v>437</v>
      </c>
      <c r="H497" s="2">
        <v>290</v>
      </c>
      <c r="I497" s="35">
        <v>437.2</v>
      </c>
      <c r="J497" s="35">
        <v>263.33</v>
      </c>
    </row>
    <row r="498" spans="1:10" ht="14.25" customHeight="1">
      <c r="A498" t="str">
        <f t="shared" si="7"/>
        <v>C7</v>
      </c>
      <c r="B498" s="2" t="s">
        <v>458</v>
      </c>
      <c r="C498" s="2" t="s">
        <v>452</v>
      </c>
      <c r="D498" s="2" t="s">
        <v>565</v>
      </c>
      <c r="E498" s="2" t="s">
        <v>480</v>
      </c>
      <c r="F498" s="2" t="s">
        <v>436</v>
      </c>
      <c r="G498" s="2" t="s">
        <v>447</v>
      </c>
      <c r="H498" s="2">
        <v>9347</v>
      </c>
      <c r="I498" s="35">
        <v>651.21</v>
      </c>
      <c r="J498" s="35">
        <v>524.96</v>
      </c>
    </row>
    <row r="499" spans="1:10" ht="14.25" customHeight="1">
      <c r="A499" t="str">
        <f t="shared" si="7"/>
        <v>C5</v>
      </c>
      <c r="B499" s="2" t="s">
        <v>465</v>
      </c>
      <c r="C499" s="2" t="s">
        <v>433</v>
      </c>
      <c r="D499" s="2" t="s">
        <v>640</v>
      </c>
      <c r="E499" s="2" t="s">
        <v>446</v>
      </c>
      <c r="F499" s="2" t="s">
        <v>436</v>
      </c>
      <c r="G499" s="2" t="s">
        <v>447</v>
      </c>
      <c r="H499" s="2">
        <v>6103</v>
      </c>
      <c r="I499" s="35">
        <v>437.2</v>
      </c>
      <c r="J499" s="35">
        <v>263.33</v>
      </c>
    </row>
    <row r="500" spans="1:10" ht="14.25" customHeight="1">
      <c r="A500" t="str">
        <f t="shared" si="7"/>
        <v>C9</v>
      </c>
      <c r="B500" s="2" t="s">
        <v>484</v>
      </c>
      <c r="C500" s="2" t="s">
        <v>439</v>
      </c>
      <c r="D500" s="2" t="s">
        <v>543</v>
      </c>
      <c r="E500" s="2" t="s">
        <v>480</v>
      </c>
      <c r="F500" s="2" t="s">
        <v>436</v>
      </c>
      <c r="G500" s="2" t="s">
        <v>437</v>
      </c>
      <c r="H500" s="2">
        <v>7405</v>
      </c>
      <c r="I500" s="35">
        <v>651.21</v>
      </c>
      <c r="J500" s="35">
        <v>524.96</v>
      </c>
    </row>
    <row r="501" spans="1:10" ht="14.25" customHeight="1">
      <c r="A501" t="str">
        <f t="shared" si="7"/>
        <v>C6</v>
      </c>
      <c r="B501" s="2" t="s">
        <v>451</v>
      </c>
      <c r="C501" s="2" t="s">
        <v>462</v>
      </c>
      <c r="D501" s="2" t="s">
        <v>479</v>
      </c>
      <c r="E501" s="2" t="s">
        <v>480</v>
      </c>
      <c r="F501" s="2" t="s">
        <v>436</v>
      </c>
      <c r="G501" s="2" t="s">
        <v>443</v>
      </c>
      <c r="H501" s="2">
        <v>5463</v>
      </c>
      <c r="I501" s="35">
        <v>651.21</v>
      </c>
      <c r="J501" s="35">
        <v>524.96</v>
      </c>
    </row>
    <row r="502" spans="1:10" ht="14.25" customHeight="1">
      <c r="A502" t="str">
        <f t="shared" si="7"/>
        <v>C10</v>
      </c>
      <c r="B502" s="2" t="s">
        <v>472</v>
      </c>
      <c r="C502" s="2" t="s">
        <v>439</v>
      </c>
      <c r="D502" s="2" t="s">
        <v>625</v>
      </c>
      <c r="E502" s="2" t="s">
        <v>441</v>
      </c>
      <c r="F502" s="2" t="s">
        <v>442</v>
      </c>
      <c r="G502" s="2" t="s">
        <v>443</v>
      </c>
      <c r="H502" s="2">
        <v>8602</v>
      </c>
      <c r="I502" s="35">
        <v>9.33</v>
      </c>
      <c r="J502" s="35">
        <v>6.92</v>
      </c>
    </row>
    <row r="503" spans="1:10" ht="14.25" customHeight="1">
      <c r="A503" t="str">
        <f t="shared" si="7"/>
        <v>C8</v>
      </c>
      <c r="B503" s="2" t="s">
        <v>482</v>
      </c>
      <c r="C503" s="2" t="s">
        <v>433</v>
      </c>
      <c r="D503" s="2" t="s">
        <v>525</v>
      </c>
      <c r="E503" s="2" t="s">
        <v>441</v>
      </c>
      <c r="F503" s="2" t="s">
        <v>436</v>
      </c>
      <c r="G503" s="2" t="s">
        <v>443</v>
      </c>
      <c r="H503" s="2">
        <v>6871</v>
      </c>
      <c r="I503" s="35">
        <v>9.33</v>
      </c>
      <c r="J503" s="35">
        <v>6.92</v>
      </c>
    </row>
    <row r="504" spans="1:10" ht="14.25" customHeight="1">
      <c r="A504" t="str">
        <f t="shared" si="7"/>
        <v>C3</v>
      </c>
      <c r="B504" s="2" t="s">
        <v>438</v>
      </c>
      <c r="C504" s="2" t="s">
        <v>462</v>
      </c>
      <c r="D504" s="2" t="s">
        <v>490</v>
      </c>
      <c r="E504" s="2" t="s">
        <v>464</v>
      </c>
      <c r="F504" s="2" t="s">
        <v>442</v>
      </c>
      <c r="G504" s="2" t="s">
        <v>437</v>
      </c>
      <c r="H504" s="2">
        <v>7575</v>
      </c>
      <c r="I504" s="35">
        <v>154.06</v>
      </c>
      <c r="J504" s="35">
        <v>90.93</v>
      </c>
    </row>
    <row r="505" spans="1:10" ht="14.25" customHeight="1">
      <c r="A505" t="str">
        <f t="shared" si="7"/>
        <v>C3</v>
      </c>
      <c r="B505" s="2" t="s">
        <v>438</v>
      </c>
      <c r="C505" s="2" t="s">
        <v>433</v>
      </c>
      <c r="D505" s="2" t="s">
        <v>585</v>
      </c>
      <c r="E505" s="2" t="s">
        <v>450</v>
      </c>
      <c r="F505" s="2" t="s">
        <v>442</v>
      </c>
      <c r="G505" s="2" t="s">
        <v>460</v>
      </c>
      <c r="H505" s="2">
        <v>6603</v>
      </c>
      <c r="I505" s="35">
        <v>205.7</v>
      </c>
      <c r="J505" s="35">
        <v>117.11</v>
      </c>
    </row>
    <row r="506" spans="1:10" ht="14.25" customHeight="1">
      <c r="A506" t="str">
        <f t="shared" si="7"/>
        <v>C8</v>
      </c>
      <c r="B506" s="2" t="s">
        <v>482</v>
      </c>
      <c r="C506" s="2" t="s">
        <v>502</v>
      </c>
      <c r="D506" s="2" t="s">
        <v>610</v>
      </c>
      <c r="E506" s="2" t="s">
        <v>480</v>
      </c>
      <c r="F506" s="2" t="s">
        <v>436</v>
      </c>
      <c r="G506" s="2" t="s">
        <v>447</v>
      </c>
      <c r="H506" s="2">
        <v>3520</v>
      </c>
      <c r="I506" s="35">
        <v>651.21</v>
      </c>
      <c r="J506" s="35">
        <v>524.96</v>
      </c>
    </row>
    <row r="507" spans="1:10" ht="14.25" customHeight="1">
      <c r="A507" t="str">
        <f t="shared" si="7"/>
        <v>C4</v>
      </c>
      <c r="B507" s="2" t="s">
        <v>432</v>
      </c>
      <c r="C507" s="2" t="s">
        <v>462</v>
      </c>
      <c r="D507" s="2" t="s">
        <v>641</v>
      </c>
      <c r="E507" s="2" t="s">
        <v>475</v>
      </c>
      <c r="F507" s="2" t="s">
        <v>436</v>
      </c>
      <c r="G507" s="2" t="s">
        <v>443</v>
      </c>
      <c r="H507" s="2">
        <v>5441</v>
      </c>
      <c r="I507" s="35">
        <v>81.73</v>
      </c>
      <c r="J507" s="35">
        <v>56.67</v>
      </c>
    </row>
    <row r="508" spans="1:10" ht="14.25" customHeight="1">
      <c r="A508" t="str">
        <f t="shared" si="7"/>
        <v>C6</v>
      </c>
      <c r="B508" s="2" t="s">
        <v>451</v>
      </c>
      <c r="C508" s="2" t="s">
        <v>462</v>
      </c>
      <c r="D508" s="2" t="s">
        <v>642</v>
      </c>
      <c r="E508" s="2" t="s">
        <v>446</v>
      </c>
      <c r="F508" s="2" t="s">
        <v>442</v>
      </c>
      <c r="G508" s="2" t="s">
        <v>443</v>
      </c>
      <c r="H508" s="2">
        <v>2300</v>
      </c>
      <c r="I508" s="35">
        <v>437.2</v>
      </c>
      <c r="J508" s="35">
        <v>263.33</v>
      </c>
    </row>
    <row r="509" spans="1:10" ht="14.25" customHeight="1">
      <c r="A509" t="str">
        <f t="shared" si="7"/>
        <v>C7</v>
      </c>
      <c r="B509" s="2" t="s">
        <v>458</v>
      </c>
      <c r="C509" s="2" t="s">
        <v>462</v>
      </c>
      <c r="D509" s="2" t="s">
        <v>463</v>
      </c>
      <c r="E509" s="2" t="s">
        <v>494</v>
      </c>
      <c r="F509" s="2" t="s">
        <v>442</v>
      </c>
      <c r="G509" s="2" t="s">
        <v>437</v>
      </c>
      <c r="H509" s="2">
        <v>5331</v>
      </c>
      <c r="I509" s="35">
        <v>47.45</v>
      </c>
      <c r="J509" s="35">
        <v>31.79</v>
      </c>
    </row>
    <row r="510" spans="1:10" ht="14.25" customHeight="1">
      <c r="A510" t="str">
        <f t="shared" si="7"/>
        <v>C4</v>
      </c>
      <c r="B510" s="2" t="s">
        <v>432</v>
      </c>
      <c r="C510" s="2" t="s">
        <v>439</v>
      </c>
      <c r="D510" s="2" t="s">
        <v>615</v>
      </c>
      <c r="E510" s="2" t="s">
        <v>454</v>
      </c>
      <c r="F510" s="2" t="s">
        <v>436</v>
      </c>
      <c r="G510" s="2" t="s">
        <v>443</v>
      </c>
      <c r="H510" s="2">
        <v>8975</v>
      </c>
      <c r="I510" s="35">
        <v>152.58000000000001</v>
      </c>
      <c r="J510" s="35">
        <v>97.44</v>
      </c>
    </row>
    <row r="511" spans="1:10" ht="14.25" customHeight="1">
      <c r="A511" t="str">
        <f t="shared" si="7"/>
        <v>C1</v>
      </c>
      <c r="B511" s="2" t="s">
        <v>444</v>
      </c>
      <c r="C511" s="2" t="s">
        <v>452</v>
      </c>
      <c r="D511" s="2" t="s">
        <v>595</v>
      </c>
      <c r="E511" s="2" t="s">
        <v>475</v>
      </c>
      <c r="F511" s="2" t="s">
        <v>436</v>
      </c>
      <c r="G511" s="2" t="s">
        <v>460</v>
      </c>
      <c r="H511" s="2">
        <v>6480</v>
      </c>
      <c r="I511" s="35">
        <v>81.73</v>
      </c>
      <c r="J511" s="35">
        <v>56.67</v>
      </c>
    </row>
    <row r="512" spans="1:10" ht="14.25" customHeight="1">
      <c r="A512" t="str">
        <f t="shared" si="7"/>
        <v>C3</v>
      </c>
      <c r="B512" s="2" t="s">
        <v>438</v>
      </c>
      <c r="C512" s="2" t="s">
        <v>433</v>
      </c>
      <c r="D512" s="2" t="s">
        <v>570</v>
      </c>
      <c r="E512" s="2" t="s">
        <v>441</v>
      </c>
      <c r="F512" s="2" t="s">
        <v>436</v>
      </c>
      <c r="G512" s="2" t="s">
        <v>443</v>
      </c>
      <c r="H512" s="2">
        <v>915</v>
      </c>
      <c r="I512" s="35">
        <v>9.33</v>
      </c>
      <c r="J512" s="35">
        <v>6.92</v>
      </c>
    </row>
    <row r="513" spans="1:10" ht="14.25" customHeight="1">
      <c r="A513" t="str">
        <f t="shared" si="7"/>
        <v>C8</v>
      </c>
      <c r="B513" s="2" t="s">
        <v>482</v>
      </c>
      <c r="C513" s="2" t="s">
        <v>439</v>
      </c>
      <c r="D513" s="2" t="s">
        <v>622</v>
      </c>
      <c r="E513" s="2" t="s">
        <v>475</v>
      </c>
      <c r="F513" s="2" t="s">
        <v>436</v>
      </c>
      <c r="G513" s="2" t="s">
        <v>447</v>
      </c>
      <c r="H513" s="2">
        <v>5203</v>
      </c>
      <c r="I513" s="35">
        <v>81.73</v>
      </c>
      <c r="J513" s="35">
        <v>56.67</v>
      </c>
    </row>
    <row r="514" spans="1:10" ht="14.25" customHeight="1">
      <c r="A514" t="str">
        <f t="shared" si="7"/>
        <v>C1</v>
      </c>
      <c r="B514" s="2" t="s">
        <v>444</v>
      </c>
      <c r="C514" s="2" t="s">
        <v>452</v>
      </c>
      <c r="D514" s="2" t="s">
        <v>616</v>
      </c>
      <c r="E514" s="2" t="s">
        <v>441</v>
      </c>
      <c r="F514" s="2" t="s">
        <v>436</v>
      </c>
      <c r="G514" s="2" t="s">
        <v>437</v>
      </c>
      <c r="H514" s="2">
        <v>2783</v>
      </c>
      <c r="I514" s="35">
        <v>9.33</v>
      </c>
      <c r="J514" s="35">
        <v>6.92</v>
      </c>
    </row>
    <row r="515" spans="1:10" ht="14.25" customHeight="1">
      <c r="A515" t="str">
        <f t="shared" ref="A515:A578" si="8">+INDEX($M$2:$N$11,MATCH(B515,$N$2:$N$11,0),MATCH($A$1,$M$1:$N$1,0))</f>
        <v>C7</v>
      </c>
      <c r="B515" s="2" t="s">
        <v>458</v>
      </c>
      <c r="C515" s="2" t="s">
        <v>452</v>
      </c>
      <c r="D515" s="2" t="s">
        <v>504</v>
      </c>
      <c r="E515" s="2" t="s">
        <v>446</v>
      </c>
      <c r="F515" s="2" t="s">
        <v>442</v>
      </c>
      <c r="G515" s="2" t="s">
        <v>437</v>
      </c>
      <c r="H515" s="2">
        <v>6222</v>
      </c>
      <c r="I515" s="35">
        <v>437.2</v>
      </c>
      <c r="J515" s="35">
        <v>263.33</v>
      </c>
    </row>
    <row r="516" spans="1:10" ht="14.25" customHeight="1">
      <c r="A516" t="str">
        <f t="shared" si="8"/>
        <v>C2</v>
      </c>
      <c r="B516" s="2" t="s">
        <v>448</v>
      </c>
      <c r="C516" s="2" t="s">
        <v>439</v>
      </c>
      <c r="D516" s="2" t="s">
        <v>576</v>
      </c>
      <c r="E516" s="2" t="s">
        <v>464</v>
      </c>
      <c r="F516" s="2" t="s">
        <v>436</v>
      </c>
      <c r="G516" s="2" t="s">
        <v>460</v>
      </c>
      <c r="H516" s="2">
        <v>6531</v>
      </c>
      <c r="I516" s="35">
        <v>154.06</v>
      </c>
      <c r="J516" s="35">
        <v>90.93</v>
      </c>
    </row>
    <row r="517" spans="1:10" ht="14.25" customHeight="1">
      <c r="A517" t="str">
        <f t="shared" si="8"/>
        <v>C9</v>
      </c>
      <c r="B517" s="2" t="s">
        <v>484</v>
      </c>
      <c r="C517" s="2" t="s">
        <v>467</v>
      </c>
      <c r="D517" s="2" t="s">
        <v>483</v>
      </c>
      <c r="E517" s="2" t="s">
        <v>475</v>
      </c>
      <c r="F517" s="2" t="s">
        <v>442</v>
      </c>
      <c r="G517" s="2" t="s">
        <v>443</v>
      </c>
      <c r="H517" s="2">
        <v>1901</v>
      </c>
      <c r="I517" s="35">
        <v>81.73</v>
      </c>
      <c r="J517" s="35">
        <v>56.67</v>
      </c>
    </row>
    <row r="518" spans="1:10" ht="14.25" customHeight="1">
      <c r="A518" t="str">
        <f t="shared" si="8"/>
        <v>C6</v>
      </c>
      <c r="B518" s="2" t="s">
        <v>451</v>
      </c>
      <c r="C518" s="2" t="s">
        <v>467</v>
      </c>
      <c r="D518" s="2" t="s">
        <v>587</v>
      </c>
      <c r="E518" s="2" t="s">
        <v>464</v>
      </c>
      <c r="F518" s="2" t="s">
        <v>436</v>
      </c>
      <c r="G518" s="2" t="s">
        <v>443</v>
      </c>
      <c r="H518" s="2">
        <v>2555</v>
      </c>
      <c r="I518" s="35">
        <v>154.06</v>
      </c>
      <c r="J518" s="35">
        <v>90.93</v>
      </c>
    </row>
    <row r="519" spans="1:10" ht="14.25" customHeight="1">
      <c r="A519" t="str">
        <f t="shared" si="8"/>
        <v>C9</v>
      </c>
      <c r="B519" s="2" t="s">
        <v>484</v>
      </c>
      <c r="C519" s="2" t="s">
        <v>433</v>
      </c>
      <c r="D519" s="2" t="s">
        <v>619</v>
      </c>
      <c r="E519" s="2" t="s">
        <v>464</v>
      </c>
      <c r="F519" s="2" t="s">
        <v>436</v>
      </c>
      <c r="G519" s="2" t="s">
        <v>443</v>
      </c>
      <c r="H519" s="2">
        <v>8367</v>
      </c>
      <c r="I519" s="35">
        <v>154.06</v>
      </c>
      <c r="J519" s="35">
        <v>90.93</v>
      </c>
    </row>
    <row r="520" spans="1:10" ht="14.25" customHeight="1">
      <c r="A520" t="str">
        <f t="shared" si="8"/>
        <v>C10</v>
      </c>
      <c r="B520" s="2" t="s">
        <v>472</v>
      </c>
      <c r="C520" s="2" t="s">
        <v>439</v>
      </c>
      <c r="D520" s="2" t="s">
        <v>449</v>
      </c>
      <c r="E520" s="2" t="s">
        <v>450</v>
      </c>
      <c r="F520" s="2" t="s">
        <v>442</v>
      </c>
      <c r="G520" s="2" t="s">
        <v>460</v>
      </c>
      <c r="H520" s="2">
        <v>2800</v>
      </c>
      <c r="I520" s="35">
        <v>205.7</v>
      </c>
      <c r="J520" s="35">
        <v>117.11</v>
      </c>
    </row>
    <row r="521" spans="1:10" ht="14.25" customHeight="1">
      <c r="A521" t="str">
        <f t="shared" si="8"/>
        <v>C5</v>
      </c>
      <c r="B521" s="2" t="s">
        <v>465</v>
      </c>
      <c r="C521" s="2" t="s">
        <v>439</v>
      </c>
      <c r="D521" s="2" t="s">
        <v>607</v>
      </c>
      <c r="E521" s="2" t="s">
        <v>450</v>
      </c>
      <c r="F521" s="2" t="s">
        <v>442</v>
      </c>
      <c r="G521" s="2" t="s">
        <v>460</v>
      </c>
      <c r="H521" s="2">
        <v>8756</v>
      </c>
      <c r="I521" s="35">
        <v>205.7</v>
      </c>
      <c r="J521" s="35">
        <v>117.11</v>
      </c>
    </row>
    <row r="522" spans="1:10" ht="14.25" customHeight="1">
      <c r="A522" t="str">
        <f t="shared" si="8"/>
        <v>C5</v>
      </c>
      <c r="B522" s="2" t="s">
        <v>465</v>
      </c>
      <c r="C522" s="2" t="s">
        <v>462</v>
      </c>
      <c r="D522" s="2" t="s">
        <v>623</v>
      </c>
      <c r="E522" s="2" t="s">
        <v>441</v>
      </c>
      <c r="F522" s="2" t="s">
        <v>442</v>
      </c>
      <c r="G522" s="2" t="s">
        <v>443</v>
      </c>
      <c r="H522" s="2">
        <v>2671</v>
      </c>
      <c r="I522" s="35">
        <v>9.33</v>
      </c>
      <c r="J522" s="35">
        <v>6.92</v>
      </c>
    </row>
    <row r="523" spans="1:10" ht="14.25" customHeight="1">
      <c r="A523" t="str">
        <f t="shared" si="8"/>
        <v>C3</v>
      </c>
      <c r="B523" s="2" t="s">
        <v>438</v>
      </c>
      <c r="C523" s="2" t="s">
        <v>433</v>
      </c>
      <c r="D523" s="2" t="s">
        <v>596</v>
      </c>
      <c r="E523" s="2" t="s">
        <v>456</v>
      </c>
      <c r="F523" s="2" t="s">
        <v>442</v>
      </c>
      <c r="G523" s="2" t="s">
        <v>443</v>
      </c>
      <c r="H523" s="2">
        <v>1852</v>
      </c>
      <c r="I523" s="35">
        <v>109.28</v>
      </c>
      <c r="J523" s="35">
        <v>35.840000000000003</v>
      </c>
    </row>
    <row r="524" spans="1:10" ht="14.25" customHeight="1">
      <c r="A524" t="str">
        <f t="shared" si="8"/>
        <v>C7</v>
      </c>
      <c r="B524" s="2" t="s">
        <v>458</v>
      </c>
      <c r="C524" s="2" t="s">
        <v>433</v>
      </c>
      <c r="D524" s="2" t="s">
        <v>506</v>
      </c>
      <c r="E524" s="2" t="s">
        <v>454</v>
      </c>
      <c r="F524" s="2" t="s">
        <v>442</v>
      </c>
      <c r="G524" s="2" t="s">
        <v>443</v>
      </c>
      <c r="H524" s="2">
        <v>8961</v>
      </c>
      <c r="I524" s="35">
        <v>152.58000000000001</v>
      </c>
      <c r="J524" s="35">
        <v>97.44</v>
      </c>
    </row>
    <row r="525" spans="1:10" ht="14.25" customHeight="1">
      <c r="A525" t="str">
        <f t="shared" si="8"/>
        <v>C4</v>
      </c>
      <c r="B525" s="2" t="s">
        <v>432</v>
      </c>
      <c r="C525" s="2" t="s">
        <v>433</v>
      </c>
      <c r="D525" s="2" t="s">
        <v>487</v>
      </c>
      <c r="E525" s="2" t="s">
        <v>454</v>
      </c>
      <c r="F525" s="2" t="s">
        <v>442</v>
      </c>
      <c r="G525" s="2" t="s">
        <v>447</v>
      </c>
      <c r="H525" s="2">
        <v>8910</v>
      </c>
      <c r="I525" s="35">
        <v>152.58000000000001</v>
      </c>
      <c r="J525" s="35">
        <v>97.44</v>
      </c>
    </row>
    <row r="526" spans="1:10" ht="14.25" customHeight="1">
      <c r="A526" t="str">
        <f t="shared" si="8"/>
        <v>C4</v>
      </c>
      <c r="B526" s="2" t="s">
        <v>432</v>
      </c>
      <c r="C526" s="2" t="s">
        <v>462</v>
      </c>
      <c r="D526" s="2" t="s">
        <v>500</v>
      </c>
      <c r="E526" s="2" t="s">
        <v>446</v>
      </c>
      <c r="F526" s="2" t="s">
        <v>442</v>
      </c>
      <c r="G526" s="2" t="s">
        <v>443</v>
      </c>
      <c r="H526" s="2">
        <v>2075</v>
      </c>
      <c r="I526" s="35">
        <v>437.2</v>
      </c>
      <c r="J526" s="35">
        <v>263.33</v>
      </c>
    </row>
    <row r="527" spans="1:10" ht="14.25" customHeight="1">
      <c r="A527" t="str">
        <f t="shared" si="8"/>
        <v>C8</v>
      </c>
      <c r="B527" s="2" t="s">
        <v>482</v>
      </c>
      <c r="C527" s="2" t="s">
        <v>433</v>
      </c>
      <c r="D527" s="2" t="s">
        <v>491</v>
      </c>
      <c r="E527" s="2" t="s">
        <v>464</v>
      </c>
      <c r="F527" s="2" t="s">
        <v>436</v>
      </c>
      <c r="G527" s="2" t="s">
        <v>460</v>
      </c>
      <c r="H527" s="2">
        <v>8367</v>
      </c>
      <c r="I527" s="35">
        <v>154.06</v>
      </c>
      <c r="J527" s="35">
        <v>90.93</v>
      </c>
    </row>
    <row r="528" spans="1:10" ht="14.25" customHeight="1">
      <c r="A528" t="str">
        <f t="shared" si="8"/>
        <v>C9</v>
      </c>
      <c r="B528" s="2" t="s">
        <v>484</v>
      </c>
      <c r="C528" s="2" t="s">
        <v>433</v>
      </c>
      <c r="D528" s="2" t="s">
        <v>491</v>
      </c>
      <c r="E528" s="2" t="s">
        <v>441</v>
      </c>
      <c r="F528" s="2" t="s">
        <v>442</v>
      </c>
      <c r="G528" s="2" t="s">
        <v>460</v>
      </c>
      <c r="H528" s="2">
        <v>4507</v>
      </c>
      <c r="I528" s="35">
        <v>9.33</v>
      </c>
      <c r="J528" s="35">
        <v>6.92</v>
      </c>
    </row>
    <row r="529" spans="1:10" ht="14.25" customHeight="1">
      <c r="A529" t="str">
        <f t="shared" si="8"/>
        <v>C6</v>
      </c>
      <c r="B529" s="2" t="s">
        <v>451</v>
      </c>
      <c r="C529" s="2" t="s">
        <v>433</v>
      </c>
      <c r="D529" s="2" t="s">
        <v>606</v>
      </c>
      <c r="E529" s="2" t="s">
        <v>441</v>
      </c>
      <c r="F529" s="2" t="s">
        <v>442</v>
      </c>
      <c r="G529" s="2" t="s">
        <v>460</v>
      </c>
      <c r="H529" s="2">
        <v>2354</v>
      </c>
      <c r="I529" s="35">
        <v>9.33</v>
      </c>
      <c r="J529" s="35">
        <v>6.92</v>
      </c>
    </row>
    <row r="530" spans="1:10" ht="14.25" customHeight="1">
      <c r="A530" t="str">
        <f t="shared" si="8"/>
        <v>C2</v>
      </c>
      <c r="B530" s="2" t="s">
        <v>448</v>
      </c>
      <c r="C530" s="2" t="s">
        <v>433</v>
      </c>
      <c r="D530" s="2" t="s">
        <v>528</v>
      </c>
      <c r="E530" s="2" t="s">
        <v>464</v>
      </c>
      <c r="F530" s="2" t="s">
        <v>442</v>
      </c>
      <c r="G530" s="2" t="s">
        <v>447</v>
      </c>
      <c r="H530" s="2">
        <v>6531</v>
      </c>
      <c r="I530" s="35">
        <v>154.06</v>
      </c>
      <c r="J530" s="35">
        <v>90.93</v>
      </c>
    </row>
    <row r="531" spans="1:10" ht="14.25" customHeight="1">
      <c r="A531" t="str">
        <f t="shared" si="8"/>
        <v>C1</v>
      </c>
      <c r="B531" s="2" t="s">
        <v>444</v>
      </c>
      <c r="C531" s="2" t="s">
        <v>452</v>
      </c>
      <c r="D531" s="2" t="s">
        <v>565</v>
      </c>
      <c r="E531" s="2" t="s">
        <v>454</v>
      </c>
      <c r="F531" s="2" t="s">
        <v>442</v>
      </c>
      <c r="G531" s="2" t="s">
        <v>460</v>
      </c>
      <c r="H531" s="2">
        <v>4594</v>
      </c>
      <c r="I531" s="35">
        <v>152.58000000000001</v>
      </c>
      <c r="J531" s="35">
        <v>97.44</v>
      </c>
    </row>
    <row r="532" spans="1:10" ht="14.25" customHeight="1">
      <c r="A532" t="str">
        <f t="shared" si="8"/>
        <v>C4</v>
      </c>
      <c r="B532" s="2" t="s">
        <v>432</v>
      </c>
      <c r="C532" s="2" t="s">
        <v>439</v>
      </c>
      <c r="D532" s="2" t="s">
        <v>527</v>
      </c>
      <c r="E532" s="2" t="s">
        <v>441</v>
      </c>
      <c r="F532" s="2" t="s">
        <v>442</v>
      </c>
      <c r="G532" s="2" t="s">
        <v>460</v>
      </c>
      <c r="H532" s="2">
        <v>17</v>
      </c>
      <c r="I532" s="35">
        <v>9.33</v>
      </c>
      <c r="J532" s="35">
        <v>6.92</v>
      </c>
    </row>
    <row r="533" spans="1:10" ht="14.25" customHeight="1">
      <c r="A533" t="str">
        <f t="shared" si="8"/>
        <v>C9</v>
      </c>
      <c r="B533" s="2" t="s">
        <v>484</v>
      </c>
      <c r="C533" s="2" t="s">
        <v>433</v>
      </c>
      <c r="D533" s="2" t="s">
        <v>525</v>
      </c>
      <c r="E533" s="2" t="s">
        <v>469</v>
      </c>
      <c r="F533" s="2" t="s">
        <v>442</v>
      </c>
      <c r="G533" s="2" t="s">
        <v>443</v>
      </c>
      <c r="H533" s="2">
        <v>8465</v>
      </c>
      <c r="I533" s="35">
        <v>421.89</v>
      </c>
      <c r="J533" s="35">
        <v>364.69</v>
      </c>
    </row>
    <row r="534" spans="1:10" ht="14.25" customHeight="1">
      <c r="A534" t="str">
        <f t="shared" si="8"/>
        <v>C7</v>
      </c>
      <c r="B534" s="2" t="s">
        <v>458</v>
      </c>
      <c r="C534" s="2" t="s">
        <v>439</v>
      </c>
      <c r="D534" s="2" t="s">
        <v>470</v>
      </c>
      <c r="E534" s="2" t="s">
        <v>450</v>
      </c>
      <c r="F534" s="2" t="s">
        <v>436</v>
      </c>
      <c r="G534" s="2" t="s">
        <v>443</v>
      </c>
      <c r="H534" s="2">
        <v>606</v>
      </c>
      <c r="I534" s="35">
        <v>205.7</v>
      </c>
      <c r="J534" s="35">
        <v>117.11</v>
      </c>
    </row>
    <row r="535" spans="1:10" ht="14.25" customHeight="1">
      <c r="A535" t="str">
        <f t="shared" si="8"/>
        <v>C4</v>
      </c>
      <c r="B535" s="2" t="s">
        <v>432</v>
      </c>
      <c r="C535" s="2" t="s">
        <v>462</v>
      </c>
      <c r="D535" s="2" t="s">
        <v>642</v>
      </c>
      <c r="E535" s="2" t="s">
        <v>469</v>
      </c>
      <c r="F535" s="2" t="s">
        <v>436</v>
      </c>
      <c r="G535" s="2" t="s">
        <v>447</v>
      </c>
      <c r="H535" s="2">
        <v>10</v>
      </c>
      <c r="I535" s="35">
        <v>421.89</v>
      </c>
      <c r="J535" s="35">
        <v>364.69</v>
      </c>
    </row>
    <row r="536" spans="1:10" ht="14.25" customHeight="1">
      <c r="A536" t="str">
        <f t="shared" si="8"/>
        <v>C5</v>
      </c>
      <c r="B536" s="2" t="s">
        <v>465</v>
      </c>
      <c r="C536" s="2" t="s">
        <v>433</v>
      </c>
      <c r="D536" s="2" t="s">
        <v>637</v>
      </c>
      <c r="E536" s="2" t="s">
        <v>475</v>
      </c>
      <c r="F536" s="2" t="s">
        <v>442</v>
      </c>
      <c r="G536" s="2" t="s">
        <v>460</v>
      </c>
      <c r="H536" s="2">
        <v>6380</v>
      </c>
      <c r="I536" s="35">
        <v>81.73</v>
      </c>
      <c r="J536" s="35">
        <v>56.67</v>
      </c>
    </row>
    <row r="537" spans="1:10" ht="14.25" customHeight="1">
      <c r="A537" t="str">
        <f t="shared" si="8"/>
        <v>C5</v>
      </c>
      <c r="B537" s="2" t="s">
        <v>465</v>
      </c>
      <c r="C537" s="2" t="s">
        <v>462</v>
      </c>
      <c r="D537" s="2" t="s">
        <v>611</v>
      </c>
      <c r="E537" s="2" t="s">
        <v>435</v>
      </c>
      <c r="F537" s="2" t="s">
        <v>442</v>
      </c>
      <c r="G537" s="2" t="s">
        <v>437</v>
      </c>
      <c r="H537" s="2">
        <v>6933</v>
      </c>
      <c r="I537" s="35">
        <v>255.28</v>
      </c>
      <c r="J537" s="35">
        <v>159.41999999999999</v>
      </c>
    </row>
    <row r="538" spans="1:10" ht="14.25" customHeight="1">
      <c r="A538" t="str">
        <f t="shared" si="8"/>
        <v>C7</v>
      </c>
      <c r="B538" s="2" t="s">
        <v>458</v>
      </c>
      <c r="C538" s="2" t="s">
        <v>462</v>
      </c>
      <c r="D538" s="2" t="s">
        <v>547</v>
      </c>
      <c r="E538" s="2" t="s">
        <v>450</v>
      </c>
      <c r="F538" s="2" t="s">
        <v>442</v>
      </c>
      <c r="G538" s="2" t="s">
        <v>437</v>
      </c>
      <c r="H538" s="2">
        <v>647</v>
      </c>
      <c r="I538" s="35">
        <v>205.7</v>
      </c>
      <c r="J538" s="35">
        <v>117.11</v>
      </c>
    </row>
    <row r="539" spans="1:10" ht="14.25" customHeight="1">
      <c r="A539" t="str">
        <f t="shared" si="8"/>
        <v>C4</v>
      </c>
      <c r="B539" s="2" t="s">
        <v>432</v>
      </c>
      <c r="C539" s="2" t="s">
        <v>439</v>
      </c>
      <c r="D539" s="2" t="s">
        <v>449</v>
      </c>
      <c r="E539" s="2" t="s">
        <v>454</v>
      </c>
      <c r="F539" s="2" t="s">
        <v>442</v>
      </c>
      <c r="G539" s="2" t="s">
        <v>447</v>
      </c>
      <c r="H539" s="2">
        <v>3019</v>
      </c>
      <c r="I539" s="35">
        <v>152.58000000000001</v>
      </c>
      <c r="J539" s="35">
        <v>97.44</v>
      </c>
    </row>
    <row r="540" spans="1:10" ht="14.25" customHeight="1">
      <c r="A540" t="str">
        <f t="shared" si="8"/>
        <v>C8</v>
      </c>
      <c r="B540" s="2" t="s">
        <v>482</v>
      </c>
      <c r="C540" s="2" t="s">
        <v>433</v>
      </c>
      <c r="D540" s="2" t="s">
        <v>523</v>
      </c>
      <c r="E540" s="2" t="s">
        <v>477</v>
      </c>
      <c r="F540" s="2" t="s">
        <v>442</v>
      </c>
      <c r="G540" s="2" t="s">
        <v>460</v>
      </c>
      <c r="H540" s="2">
        <v>3529</v>
      </c>
      <c r="I540" s="35">
        <v>668.27</v>
      </c>
      <c r="J540" s="35">
        <v>502.54</v>
      </c>
    </row>
    <row r="541" spans="1:10" ht="14.25" customHeight="1">
      <c r="A541" t="str">
        <f t="shared" si="8"/>
        <v>C2</v>
      </c>
      <c r="B541" s="2" t="s">
        <v>448</v>
      </c>
      <c r="C541" s="2" t="s">
        <v>462</v>
      </c>
      <c r="D541" s="2" t="s">
        <v>642</v>
      </c>
      <c r="E541" s="2" t="s">
        <v>494</v>
      </c>
      <c r="F541" s="2" t="s">
        <v>442</v>
      </c>
      <c r="G541" s="2" t="s">
        <v>437</v>
      </c>
      <c r="H541" s="2">
        <v>7815</v>
      </c>
      <c r="I541" s="35">
        <v>47.45</v>
      </c>
      <c r="J541" s="35">
        <v>31.79</v>
      </c>
    </row>
    <row r="542" spans="1:10" ht="14.25" customHeight="1">
      <c r="A542" t="str">
        <f t="shared" si="8"/>
        <v>C8</v>
      </c>
      <c r="B542" s="2" t="s">
        <v>482</v>
      </c>
      <c r="C542" s="2" t="s">
        <v>439</v>
      </c>
      <c r="D542" s="2" t="s">
        <v>629</v>
      </c>
      <c r="E542" s="2" t="s">
        <v>494</v>
      </c>
      <c r="F542" s="2" t="s">
        <v>436</v>
      </c>
      <c r="G542" s="2" t="s">
        <v>437</v>
      </c>
      <c r="H542" s="2">
        <v>828</v>
      </c>
      <c r="I542" s="35">
        <v>47.45</v>
      </c>
      <c r="J542" s="35">
        <v>31.79</v>
      </c>
    </row>
    <row r="543" spans="1:10" ht="14.25" customHeight="1">
      <c r="A543" t="str">
        <f t="shared" si="8"/>
        <v>C9</v>
      </c>
      <c r="B543" s="2" t="s">
        <v>484</v>
      </c>
      <c r="C543" s="2" t="s">
        <v>433</v>
      </c>
      <c r="D543" s="2" t="s">
        <v>554</v>
      </c>
      <c r="E543" s="2" t="s">
        <v>475</v>
      </c>
      <c r="F543" s="2" t="s">
        <v>442</v>
      </c>
      <c r="G543" s="2" t="s">
        <v>460</v>
      </c>
      <c r="H543" s="2">
        <v>3343</v>
      </c>
      <c r="I543" s="35">
        <v>81.73</v>
      </c>
      <c r="J543" s="35">
        <v>56.67</v>
      </c>
    </row>
    <row r="544" spans="1:10" ht="14.25" customHeight="1">
      <c r="A544" t="str">
        <f t="shared" si="8"/>
        <v>C9</v>
      </c>
      <c r="B544" s="2" t="s">
        <v>484</v>
      </c>
      <c r="C544" s="2" t="s">
        <v>433</v>
      </c>
      <c r="D544" s="2" t="s">
        <v>434</v>
      </c>
      <c r="E544" s="2" t="s">
        <v>480</v>
      </c>
      <c r="F544" s="2" t="s">
        <v>436</v>
      </c>
      <c r="G544" s="2" t="s">
        <v>437</v>
      </c>
      <c r="H544" s="2">
        <v>8568</v>
      </c>
      <c r="I544" s="35">
        <v>651.21</v>
      </c>
      <c r="J544" s="35">
        <v>524.96</v>
      </c>
    </row>
    <row r="545" spans="1:10" ht="14.25" customHeight="1">
      <c r="A545" t="str">
        <f t="shared" si="8"/>
        <v>C2</v>
      </c>
      <c r="B545" s="2" t="s">
        <v>448</v>
      </c>
      <c r="C545" s="2" t="s">
        <v>433</v>
      </c>
      <c r="D545" s="2" t="s">
        <v>520</v>
      </c>
      <c r="E545" s="2" t="s">
        <v>450</v>
      </c>
      <c r="F545" s="2" t="s">
        <v>436</v>
      </c>
      <c r="G545" s="2" t="s">
        <v>447</v>
      </c>
      <c r="H545" s="2">
        <v>6314</v>
      </c>
      <c r="I545" s="35">
        <v>205.7</v>
      </c>
      <c r="J545" s="35">
        <v>117.11</v>
      </c>
    </row>
    <row r="546" spans="1:10" ht="14.25" customHeight="1">
      <c r="A546" t="str">
        <f t="shared" si="8"/>
        <v>C2</v>
      </c>
      <c r="B546" s="2" t="s">
        <v>448</v>
      </c>
      <c r="C546" s="2" t="s">
        <v>467</v>
      </c>
      <c r="D546" s="2" t="s">
        <v>590</v>
      </c>
      <c r="E546" s="2" t="s">
        <v>454</v>
      </c>
      <c r="F546" s="2" t="s">
        <v>436</v>
      </c>
      <c r="G546" s="2" t="s">
        <v>460</v>
      </c>
      <c r="H546" s="2">
        <v>9464</v>
      </c>
      <c r="I546" s="35">
        <v>152.58000000000001</v>
      </c>
      <c r="J546" s="35">
        <v>97.44</v>
      </c>
    </row>
    <row r="547" spans="1:10" ht="14.25" customHeight="1">
      <c r="A547" t="str">
        <f t="shared" si="8"/>
        <v>C7</v>
      </c>
      <c r="B547" s="2" t="s">
        <v>458</v>
      </c>
      <c r="C547" s="2" t="s">
        <v>433</v>
      </c>
      <c r="D547" s="2" t="s">
        <v>597</v>
      </c>
      <c r="E547" s="2" t="s">
        <v>450</v>
      </c>
      <c r="F547" s="2" t="s">
        <v>436</v>
      </c>
      <c r="G547" s="2" t="s">
        <v>460</v>
      </c>
      <c r="H547" s="2">
        <v>1545</v>
      </c>
      <c r="I547" s="35">
        <v>205.7</v>
      </c>
      <c r="J547" s="35">
        <v>117.11</v>
      </c>
    </row>
    <row r="548" spans="1:10" ht="14.25" customHeight="1">
      <c r="A548" t="str">
        <f t="shared" si="8"/>
        <v>C8</v>
      </c>
      <c r="B548" s="2" t="s">
        <v>482</v>
      </c>
      <c r="C548" s="2" t="s">
        <v>462</v>
      </c>
      <c r="D548" s="2" t="s">
        <v>642</v>
      </c>
      <c r="E548" s="2" t="s">
        <v>475</v>
      </c>
      <c r="F548" s="2" t="s">
        <v>442</v>
      </c>
      <c r="G548" s="2" t="s">
        <v>443</v>
      </c>
      <c r="H548" s="2">
        <v>9142</v>
      </c>
      <c r="I548" s="35">
        <v>81.73</v>
      </c>
      <c r="J548" s="35">
        <v>56.67</v>
      </c>
    </row>
    <row r="549" spans="1:10" ht="14.25" customHeight="1">
      <c r="A549" t="str">
        <f t="shared" si="8"/>
        <v>C10</v>
      </c>
      <c r="B549" s="2" t="s">
        <v>472</v>
      </c>
      <c r="C549" s="2" t="s">
        <v>462</v>
      </c>
      <c r="D549" s="2" t="s">
        <v>627</v>
      </c>
      <c r="E549" s="2" t="s">
        <v>441</v>
      </c>
      <c r="F549" s="2" t="s">
        <v>442</v>
      </c>
      <c r="G549" s="2" t="s">
        <v>437</v>
      </c>
      <c r="H549" s="2">
        <v>7732</v>
      </c>
      <c r="I549" s="35">
        <v>9.33</v>
      </c>
      <c r="J549" s="35">
        <v>6.92</v>
      </c>
    </row>
    <row r="550" spans="1:10" ht="14.25" customHeight="1">
      <c r="A550" t="str">
        <f t="shared" si="8"/>
        <v>C8</v>
      </c>
      <c r="B550" s="2" t="s">
        <v>482</v>
      </c>
      <c r="C550" s="2" t="s">
        <v>433</v>
      </c>
      <c r="D550" s="2" t="s">
        <v>550</v>
      </c>
      <c r="E550" s="2" t="s">
        <v>469</v>
      </c>
      <c r="F550" s="2" t="s">
        <v>442</v>
      </c>
      <c r="G550" s="2" t="s">
        <v>447</v>
      </c>
      <c r="H550" s="2">
        <v>5017</v>
      </c>
      <c r="I550" s="35">
        <v>421.89</v>
      </c>
      <c r="J550" s="35">
        <v>364.69</v>
      </c>
    </row>
    <row r="551" spans="1:10" ht="14.25" customHeight="1">
      <c r="A551" t="str">
        <f t="shared" si="8"/>
        <v>C3</v>
      </c>
      <c r="B551" s="2" t="s">
        <v>438</v>
      </c>
      <c r="C551" s="2" t="s">
        <v>433</v>
      </c>
      <c r="D551" s="2" t="s">
        <v>518</v>
      </c>
      <c r="E551" s="2" t="s">
        <v>454</v>
      </c>
      <c r="F551" s="2" t="s">
        <v>442</v>
      </c>
      <c r="G551" s="2" t="s">
        <v>460</v>
      </c>
      <c r="H551" s="2">
        <v>4709</v>
      </c>
      <c r="I551" s="35">
        <v>152.58000000000001</v>
      </c>
      <c r="J551" s="35">
        <v>97.44</v>
      </c>
    </row>
    <row r="552" spans="1:10" ht="14.25" customHeight="1">
      <c r="A552" t="str">
        <f t="shared" si="8"/>
        <v>C8</v>
      </c>
      <c r="B552" s="2" t="s">
        <v>482</v>
      </c>
      <c r="C552" s="2" t="s">
        <v>467</v>
      </c>
      <c r="D552" s="2" t="s">
        <v>590</v>
      </c>
      <c r="E552" s="2" t="s">
        <v>494</v>
      </c>
      <c r="F552" s="2" t="s">
        <v>436</v>
      </c>
      <c r="G552" s="2" t="s">
        <v>443</v>
      </c>
      <c r="H552" s="2">
        <v>6944</v>
      </c>
      <c r="I552" s="35">
        <v>47.45</v>
      </c>
      <c r="J552" s="35">
        <v>31.79</v>
      </c>
    </row>
    <row r="553" spans="1:10" ht="14.25" customHeight="1">
      <c r="A553" t="str">
        <f t="shared" si="8"/>
        <v>C1</v>
      </c>
      <c r="B553" s="2" t="s">
        <v>444</v>
      </c>
      <c r="C553" s="2" t="s">
        <v>452</v>
      </c>
      <c r="D553" s="2" t="s">
        <v>544</v>
      </c>
      <c r="E553" s="2" t="s">
        <v>454</v>
      </c>
      <c r="F553" s="2" t="s">
        <v>436</v>
      </c>
      <c r="G553" s="2" t="s">
        <v>443</v>
      </c>
      <c r="H553" s="2">
        <v>1825</v>
      </c>
      <c r="I553" s="35">
        <v>152.58000000000001</v>
      </c>
      <c r="J553" s="35">
        <v>97.44</v>
      </c>
    </row>
    <row r="554" spans="1:10" ht="14.25" customHeight="1">
      <c r="A554" t="str">
        <f t="shared" si="8"/>
        <v>C3</v>
      </c>
      <c r="B554" s="2" t="s">
        <v>438</v>
      </c>
      <c r="C554" s="2" t="s">
        <v>433</v>
      </c>
      <c r="D554" s="2" t="s">
        <v>613</v>
      </c>
      <c r="E554" s="2" t="s">
        <v>464</v>
      </c>
      <c r="F554" s="2" t="s">
        <v>436</v>
      </c>
      <c r="G554" s="2" t="s">
        <v>460</v>
      </c>
      <c r="H554" s="2">
        <v>1684</v>
      </c>
      <c r="I554" s="35">
        <v>154.06</v>
      </c>
      <c r="J554" s="35">
        <v>90.93</v>
      </c>
    </row>
    <row r="555" spans="1:10" ht="14.25" customHeight="1">
      <c r="A555" t="str">
        <f t="shared" si="8"/>
        <v>C5</v>
      </c>
      <c r="B555" s="2" t="s">
        <v>465</v>
      </c>
      <c r="C555" s="2" t="s">
        <v>467</v>
      </c>
      <c r="D555" s="2" t="s">
        <v>583</v>
      </c>
      <c r="E555" s="2" t="s">
        <v>475</v>
      </c>
      <c r="F555" s="2" t="s">
        <v>442</v>
      </c>
      <c r="G555" s="2" t="s">
        <v>460</v>
      </c>
      <c r="H555" s="2">
        <v>965</v>
      </c>
      <c r="I555" s="35">
        <v>81.73</v>
      </c>
      <c r="J555" s="35">
        <v>56.67</v>
      </c>
    </row>
    <row r="556" spans="1:10" ht="14.25" customHeight="1">
      <c r="A556" t="str">
        <f t="shared" si="8"/>
        <v>C2</v>
      </c>
      <c r="B556" s="2" t="s">
        <v>448</v>
      </c>
      <c r="C556" s="2" t="s">
        <v>433</v>
      </c>
      <c r="D556" s="2" t="s">
        <v>606</v>
      </c>
      <c r="E556" s="2" t="s">
        <v>446</v>
      </c>
      <c r="F556" s="2" t="s">
        <v>436</v>
      </c>
      <c r="G556" s="2" t="s">
        <v>437</v>
      </c>
      <c r="H556" s="2">
        <v>3912</v>
      </c>
      <c r="I556" s="35">
        <v>437.2</v>
      </c>
      <c r="J556" s="35">
        <v>263.33</v>
      </c>
    </row>
    <row r="557" spans="1:10" ht="14.25" customHeight="1">
      <c r="A557" t="str">
        <f t="shared" si="8"/>
        <v>C6</v>
      </c>
      <c r="B557" s="2" t="s">
        <v>451</v>
      </c>
      <c r="C557" s="2" t="s">
        <v>433</v>
      </c>
      <c r="D557" s="2" t="s">
        <v>640</v>
      </c>
      <c r="E557" s="2" t="s">
        <v>475</v>
      </c>
      <c r="F557" s="2" t="s">
        <v>442</v>
      </c>
      <c r="G557" s="2" t="s">
        <v>447</v>
      </c>
      <c r="H557" s="2">
        <v>8917</v>
      </c>
      <c r="I557" s="35">
        <v>81.73</v>
      </c>
      <c r="J557" s="35">
        <v>56.67</v>
      </c>
    </row>
    <row r="558" spans="1:10" ht="14.25" customHeight="1">
      <c r="A558" t="str">
        <f t="shared" si="8"/>
        <v>C7</v>
      </c>
      <c r="B558" s="2" t="s">
        <v>458</v>
      </c>
      <c r="C558" s="2" t="s">
        <v>467</v>
      </c>
      <c r="D558" s="2" t="s">
        <v>588</v>
      </c>
      <c r="E558" s="2" t="s">
        <v>435</v>
      </c>
      <c r="F558" s="2" t="s">
        <v>442</v>
      </c>
      <c r="G558" s="2" t="s">
        <v>443</v>
      </c>
      <c r="H558" s="2">
        <v>8848</v>
      </c>
      <c r="I558" s="35">
        <v>255.28</v>
      </c>
      <c r="J558" s="35">
        <v>159.41999999999999</v>
      </c>
    </row>
    <row r="559" spans="1:10" ht="14.25" customHeight="1">
      <c r="A559" t="str">
        <f t="shared" si="8"/>
        <v>C3</v>
      </c>
      <c r="B559" s="2" t="s">
        <v>438</v>
      </c>
      <c r="C559" s="2" t="s">
        <v>439</v>
      </c>
      <c r="D559" s="2" t="s">
        <v>470</v>
      </c>
      <c r="E559" s="2" t="s">
        <v>446</v>
      </c>
      <c r="F559" s="2" t="s">
        <v>436</v>
      </c>
      <c r="G559" s="2" t="s">
        <v>447</v>
      </c>
      <c r="H559" s="2">
        <v>6290</v>
      </c>
      <c r="I559" s="35">
        <v>437.2</v>
      </c>
      <c r="J559" s="35">
        <v>263.33</v>
      </c>
    </row>
    <row r="560" spans="1:10" ht="14.25" customHeight="1">
      <c r="A560" t="str">
        <f t="shared" si="8"/>
        <v>C2</v>
      </c>
      <c r="B560" s="2" t="s">
        <v>448</v>
      </c>
      <c r="C560" s="2" t="s">
        <v>462</v>
      </c>
      <c r="D560" s="2" t="s">
        <v>643</v>
      </c>
      <c r="E560" s="2" t="s">
        <v>464</v>
      </c>
      <c r="F560" s="2" t="s">
        <v>436</v>
      </c>
      <c r="G560" s="2" t="s">
        <v>447</v>
      </c>
      <c r="H560" s="2">
        <v>3653</v>
      </c>
      <c r="I560" s="35">
        <v>154.06</v>
      </c>
      <c r="J560" s="35">
        <v>90.93</v>
      </c>
    </row>
    <row r="561" spans="1:10" ht="14.25" customHeight="1">
      <c r="A561" t="str">
        <f t="shared" si="8"/>
        <v>C7</v>
      </c>
      <c r="B561" s="2" t="s">
        <v>458</v>
      </c>
      <c r="C561" s="2" t="s">
        <v>462</v>
      </c>
      <c r="D561" s="2" t="s">
        <v>547</v>
      </c>
      <c r="E561" s="2" t="s">
        <v>477</v>
      </c>
      <c r="F561" s="2" t="s">
        <v>442</v>
      </c>
      <c r="G561" s="2" t="s">
        <v>437</v>
      </c>
      <c r="H561" s="2">
        <v>7030</v>
      </c>
      <c r="I561" s="35">
        <v>668.27</v>
      </c>
      <c r="J561" s="35">
        <v>502.54</v>
      </c>
    </row>
    <row r="562" spans="1:10" ht="14.25" customHeight="1">
      <c r="A562" t="str">
        <f t="shared" si="8"/>
        <v>C1</v>
      </c>
      <c r="B562" s="2" t="s">
        <v>444</v>
      </c>
      <c r="C562" s="2" t="s">
        <v>452</v>
      </c>
      <c r="D562" s="2" t="s">
        <v>616</v>
      </c>
      <c r="E562" s="2" t="s">
        <v>441</v>
      </c>
      <c r="F562" s="2" t="s">
        <v>436</v>
      </c>
      <c r="G562" s="2" t="s">
        <v>437</v>
      </c>
      <c r="H562" s="2">
        <v>9354</v>
      </c>
      <c r="I562" s="35">
        <v>9.33</v>
      </c>
      <c r="J562" s="35">
        <v>6.92</v>
      </c>
    </row>
    <row r="563" spans="1:10" ht="14.25" customHeight="1">
      <c r="A563" t="str">
        <f t="shared" si="8"/>
        <v>C3</v>
      </c>
      <c r="B563" s="2" t="s">
        <v>438</v>
      </c>
      <c r="C563" s="2" t="s">
        <v>433</v>
      </c>
      <c r="D563" s="2" t="s">
        <v>585</v>
      </c>
      <c r="E563" s="2" t="s">
        <v>469</v>
      </c>
      <c r="F563" s="2" t="s">
        <v>442</v>
      </c>
      <c r="G563" s="2" t="s">
        <v>437</v>
      </c>
      <c r="H563" s="2">
        <v>7476</v>
      </c>
      <c r="I563" s="35">
        <v>421.89</v>
      </c>
      <c r="J563" s="35">
        <v>364.69</v>
      </c>
    </row>
    <row r="564" spans="1:10" ht="14.25" customHeight="1">
      <c r="A564" t="str">
        <f t="shared" si="8"/>
        <v>C1</v>
      </c>
      <c r="B564" s="2" t="s">
        <v>444</v>
      </c>
      <c r="C564" s="2" t="s">
        <v>452</v>
      </c>
      <c r="D564" s="2" t="s">
        <v>504</v>
      </c>
      <c r="E564" s="2" t="s">
        <v>456</v>
      </c>
      <c r="F564" s="2" t="s">
        <v>442</v>
      </c>
      <c r="G564" s="2" t="s">
        <v>447</v>
      </c>
      <c r="H564" s="2">
        <v>8257</v>
      </c>
      <c r="I564" s="35">
        <v>109.28</v>
      </c>
      <c r="J564" s="35">
        <v>35.840000000000003</v>
      </c>
    </row>
    <row r="565" spans="1:10" ht="14.25" customHeight="1">
      <c r="A565" t="str">
        <f t="shared" si="8"/>
        <v>C3</v>
      </c>
      <c r="B565" s="2" t="s">
        <v>438</v>
      </c>
      <c r="C565" s="2" t="s">
        <v>433</v>
      </c>
      <c r="D565" s="2" t="s">
        <v>525</v>
      </c>
      <c r="E565" s="2" t="s">
        <v>441</v>
      </c>
      <c r="F565" s="2" t="s">
        <v>442</v>
      </c>
      <c r="G565" s="2" t="s">
        <v>437</v>
      </c>
      <c r="H565" s="2">
        <v>9806</v>
      </c>
      <c r="I565" s="35">
        <v>9.33</v>
      </c>
      <c r="J565" s="35">
        <v>6.92</v>
      </c>
    </row>
    <row r="566" spans="1:10" ht="14.25" customHeight="1">
      <c r="A566" t="str">
        <f t="shared" si="8"/>
        <v>C10</v>
      </c>
      <c r="B566" s="2" t="s">
        <v>472</v>
      </c>
      <c r="C566" s="2" t="s">
        <v>467</v>
      </c>
      <c r="D566" s="2" t="s">
        <v>468</v>
      </c>
      <c r="E566" s="2" t="s">
        <v>494</v>
      </c>
      <c r="F566" s="2" t="s">
        <v>436</v>
      </c>
      <c r="G566" s="2" t="s">
        <v>443</v>
      </c>
      <c r="H566" s="2">
        <v>6944</v>
      </c>
      <c r="I566" s="35">
        <v>47.45</v>
      </c>
      <c r="J566" s="35">
        <v>31.79</v>
      </c>
    </row>
    <row r="567" spans="1:10" ht="14.25" customHeight="1">
      <c r="A567" t="str">
        <f t="shared" si="8"/>
        <v>C5</v>
      </c>
      <c r="B567" s="2" t="s">
        <v>465</v>
      </c>
      <c r="C567" s="2" t="s">
        <v>433</v>
      </c>
      <c r="D567" s="2" t="s">
        <v>562</v>
      </c>
      <c r="E567" s="2" t="s">
        <v>480</v>
      </c>
      <c r="F567" s="2" t="s">
        <v>442</v>
      </c>
      <c r="G567" s="2" t="s">
        <v>443</v>
      </c>
      <c r="H567" s="2">
        <v>8663</v>
      </c>
      <c r="I567" s="35">
        <v>651.21</v>
      </c>
      <c r="J567" s="35">
        <v>524.96</v>
      </c>
    </row>
    <row r="568" spans="1:10" ht="14.25" customHeight="1">
      <c r="A568" t="str">
        <f t="shared" si="8"/>
        <v>C3</v>
      </c>
      <c r="B568" s="2" t="s">
        <v>438</v>
      </c>
      <c r="C568" s="2" t="s">
        <v>433</v>
      </c>
      <c r="D568" s="2" t="s">
        <v>474</v>
      </c>
      <c r="E568" s="2" t="s">
        <v>450</v>
      </c>
      <c r="F568" s="2" t="s">
        <v>436</v>
      </c>
      <c r="G568" s="2" t="s">
        <v>460</v>
      </c>
      <c r="H568" s="2">
        <v>8402</v>
      </c>
      <c r="I568" s="35">
        <v>205.7</v>
      </c>
      <c r="J568" s="35">
        <v>117.11</v>
      </c>
    </row>
    <row r="569" spans="1:10" ht="14.25" customHeight="1">
      <c r="A569" t="str">
        <f t="shared" si="8"/>
        <v>C9</v>
      </c>
      <c r="B569" s="2" t="s">
        <v>484</v>
      </c>
      <c r="C569" s="2" t="s">
        <v>433</v>
      </c>
      <c r="D569" s="2" t="s">
        <v>528</v>
      </c>
      <c r="E569" s="2" t="s">
        <v>477</v>
      </c>
      <c r="F569" s="2" t="s">
        <v>436</v>
      </c>
      <c r="G569" s="2" t="s">
        <v>437</v>
      </c>
      <c r="H569" s="2">
        <v>7281</v>
      </c>
      <c r="I569" s="35">
        <v>668.27</v>
      </c>
      <c r="J569" s="35">
        <v>502.54</v>
      </c>
    </row>
    <row r="570" spans="1:10" ht="14.25" customHeight="1">
      <c r="A570" t="str">
        <f t="shared" si="8"/>
        <v>C1</v>
      </c>
      <c r="B570" s="2" t="s">
        <v>444</v>
      </c>
      <c r="C570" s="2" t="s">
        <v>452</v>
      </c>
      <c r="D570" s="2" t="s">
        <v>595</v>
      </c>
      <c r="E570" s="2" t="s">
        <v>456</v>
      </c>
      <c r="F570" s="2" t="s">
        <v>436</v>
      </c>
      <c r="G570" s="2" t="s">
        <v>437</v>
      </c>
      <c r="H570" s="2">
        <v>7135</v>
      </c>
      <c r="I570" s="35">
        <v>109.28</v>
      </c>
      <c r="J570" s="35">
        <v>35.840000000000003</v>
      </c>
    </row>
    <row r="571" spans="1:10" ht="14.25" customHeight="1">
      <c r="A571" t="str">
        <f t="shared" si="8"/>
        <v>C9</v>
      </c>
      <c r="B571" s="2" t="s">
        <v>484</v>
      </c>
      <c r="C571" s="2" t="s">
        <v>462</v>
      </c>
      <c r="D571" s="2" t="s">
        <v>611</v>
      </c>
      <c r="E571" s="2" t="s">
        <v>494</v>
      </c>
      <c r="F571" s="2" t="s">
        <v>436</v>
      </c>
      <c r="G571" s="2" t="s">
        <v>443</v>
      </c>
      <c r="H571" s="2">
        <v>8226</v>
      </c>
      <c r="I571" s="35">
        <v>47.45</v>
      </c>
      <c r="J571" s="35">
        <v>31.79</v>
      </c>
    </row>
    <row r="572" spans="1:10" ht="14.25" customHeight="1">
      <c r="A572" t="str">
        <f t="shared" si="8"/>
        <v>C4</v>
      </c>
      <c r="B572" s="2" t="s">
        <v>432</v>
      </c>
      <c r="C572" s="2" t="s">
        <v>452</v>
      </c>
      <c r="D572" s="2" t="s">
        <v>608</v>
      </c>
      <c r="E572" s="2" t="s">
        <v>435</v>
      </c>
      <c r="F572" s="2" t="s">
        <v>442</v>
      </c>
      <c r="G572" s="2" t="s">
        <v>437</v>
      </c>
      <c r="H572" s="2">
        <v>3076</v>
      </c>
      <c r="I572" s="35">
        <v>255.28</v>
      </c>
      <c r="J572" s="35">
        <v>159.41999999999999</v>
      </c>
    </row>
    <row r="573" spans="1:10" ht="14.25" customHeight="1">
      <c r="A573" t="str">
        <f t="shared" si="8"/>
        <v>C1</v>
      </c>
      <c r="B573" s="2" t="s">
        <v>444</v>
      </c>
      <c r="C573" s="2" t="s">
        <v>452</v>
      </c>
      <c r="D573" s="2" t="s">
        <v>620</v>
      </c>
      <c r="E573" s="2" t="s">
        <v>464</v>
      </c>
      <c r="F573" s="2" t="s">
        <v>442</v>
      </c>
      <c r="G573" s="2" t="s">
        <v>460</v>
      </c>
      <c r="H573" s="2">
        <v>3213</v>
      </c>
      <c r="I573" s="35">
        <v>154.06</v>
      </c>
      <c r="J573" s="35">
        <v>90.93</v>
      </c>
    </row>
    <row r="574" spans="1:10" ht="14.25" customHeight="1">
      <c r="A574" t="str">
        <f t="shared" si="8"/>
        <v>C2</v>
      </c>
      <c r="B574" s="2" t="s">
        <v>448</v>
      </c>
      <c r="C574" s="2" t="s">
        <v>467</v>
      </c>
      <c r="D574" s="2" t="s">
        <v>588</v>
      </c>
      <c r="E574" s="2" t="s">
        <v>446</v>
      </c>
      <c r="F574" s="2" t="s">
        <v>436</v>
      </c>
      <c r="G574" s="2" t="s">
        <v>443</v>
      </c>
      <c r="H574" s="2">
        <v>5460</v>
      </c>
      <c r="I574" s="35">
        <v>437.2</v>
      </c>
      <c r="J574" s="35">
        <v>263.33</v>
      </c>
    </row>
    <row r="575" spans="1:10" ht="14.25" customHeight="1">
      <c r="A575" t="str">
        <f t="shared" si="8"/>
        <v>C10</v>
      </c>
      <c r="B575" s="2" t="s">
        <v>472</v>
      </c>
      <c r="C575" s="2" t="s">
        <v>462</v>
      </c>
      <c r="D575" s="2" t="s">
        <v>546</v>
      </c>
      <c r="E575" s="2" t="s">
        <v>446</v>
      </c>
      <c r="F575" s="2" t="s">
        <v>436</v>
      </c>
      <c r="G575" s="2" t="s">
        <v>447</v>
      </c>
      <c r="H575" s="2">
        <v>6028</v>
      </c>
      <c r="I575" s="35">
        <v>437.2</v>
      </c>
      <c r="J575" s="35">
        <v>263.33</v>
      </c>
    </row>
    <row r="576" spans="1:10" ht="14.25" customHeight="1">
      <c r="A576" t="str">
        <f t="shared" si="8"/>
        <v>C9</v>
      </c>
      <c r="B576" s="2" t="s">
        <v>484</v>
      </c>
      <c r="C576" s="2" t="s">
        <v>433</v>
      </c>
      <c r="D576" s="2" t="s">
        <v>492</v>
      </c>
      <c r="E576" s="2" t="s">
        <v>469</v>
      </c>
      <c r="F576" s="2" t="s">
        <v>436</v>
      </c>
      <c r="G576" s="2" t="s">
        <v>447</v>
      </c>
      <c r="H576" s="2">
        <v>7489</v>
      </c>
      <c r="I576" s="35">
        <v>421.89</v>
      </c>
      <c r="J576" s="35">
        <v>364.69</v>
      </c>
    </row>
    <row r="577" spans="1:10" ht="14.25" customHeight="1">
      <c r="A577" t="str">
        <f t="shared" si="8"/>
        <v>C6</v>
      </c>
      <c r="B577" s="2" t="s">
        <v>451</v>
      </c>
      <c r="C577" s="2" t="s">
        <v>467</v>
      </c>
      <c r="D577" s="2" t="s">
        <v>468</v>
      </c>
      <c r="E577" s="2" t="s">
        <v>469</v>
      </c>
      <c r="F577" s="2" t="s">
        <v>436</v>
      </c>
      <c r="G577" s="2" t="s">
        <v>460</v>
      </c>
      <c r="H577" s="2">
        <v>6353</v>
      </c>
      <c r="I577" s="35">
        <v>421.89</v>
      </c>
      <c r="J577" s="35">
        <v>364.69</v>
      </c>
    </row>
    <row r="578" spans="1:10" ht="14.25" customHeight="1">
      <c r="A578" t="str">
        <f t="shared" si="8"/>
        <v>C9</v>
      </c>
      <c r="B578" s="2" t="s">
        <v>484</v>
      </c>
      <c r="C578" s="2" t="s">
        <v>433</v>
      </c>
      <c r="D578" s="2" t="s">
        <v>562</v>
      </c>
      <c r="E578" s="2" t="s">
        <v>477</v>
      </c>
      <c r="F578" s="2" t="s">
        <v>442</v>
      </c>
      <c r="G578" s="2" t="s">
        <v>460</v>
      </c>
      <c r="H578" s="2">
        <v>3887</v>
      </c>
      <c r="I578" s="35">
        <v>668.27</v>
      </c>
      <c r="J578" s="35">
        <v>502.54</v>
      </c>
    </row>
    <row r="579" spans="1:10" ht="14.25" customHeight="1">
      <c r="A579" t="str">
        <f t="shared" ref="A579:A642" si="9">+INDEX($M$2:$N$11,MATCH(B579,$N$2:$N$11,0),MATCH($A$1,$M$1:$N$1,0))</f>
        <v>C7</v>
      </c>
      <c r="B579" s="2" t="s">
        <v>458</v>
      </c>
      <c r="C579" s="2" t="s">
        <v>439</v>
      </c>
      <c r="D579" s="2" t="s">
        <v>567</v>
      </c>
      <c r="E579" s="2" t="s">
        <v>450</v>
      </c>
      <c r="F579" s="2" t="s">
        <v>442</v>
      </c>
      <c r="G579" s="2" t="s">
        <v>443</v>
      </c>
      <c r="H579" s="2">
        <v>9882</v>
      </c>
      <c r="I579" s="35">
        <v>205.7</v>
      </c>
      <c r="J579" s="35">
        <v>117.11</v>
      </c>
    </row>
    <row r="580" spans="1:10" ht="14.25" customHeight="1">
      <c r="A580" t="str">
        <f t="shared" si="9"/>
        <v>C3</v>
      </c>
      <c r="B580" s="2" t="s">
        <v>438</v>
      </c>
      <c r="C580" s="2" t="s">
        <v>433</v>
      </c>
      <c r="D580" s="2" t="s">
        <v>508</v>
      </c>
      <c r="E580" s="2" t="s">
        <v>446</v>
      </c>
      <c r="F580" s="2" t="s">
        <v>442</v>
      </c>
      <c r="G580" s="2" t="s">
        <v>447</v>
      </c>
      <c r="H580" s="2">
        <v>3293</v>
      </c>
      <c r="I580" s="35">
        <v>437.2</v>
      </c>
      <c r="J580" s="35">
        <v>263.33</v>
      </c>
    </row>
    <row r="581" spans="1:10" ht="14.25" customHeight="1">
      <c r="A581" t="str">
        <f t="shared" si="9"/>
        <v>C4</v>
      </c>
      <c r="B581" s="2" t="s">
        <v>432</v>
      </c>
      <c r="C581" s="2" t="s">
        <v>433</v>
      </c>
      <c r="D581" s="2" t="s">
        <v>564</v>
      </c>
      <c r="E581" s="2" t="s">
        <v>477</v>
      </c>
      <c r="F581" s="2" t="s">
        <v>442</v>
      </c>
      <c r="G581" s="2" t="s">
        <v>460</v>
      </c>
      <c r="H581" s="2">
        <v>3516</v>
      </c>
      <c r="I581" s="35">
        <v>668.27</v>
      </c>
      <c r="J581" s="35">
        <v>502.54</v>
      </c>
    </row>
    <row r="582" spans="1:10" ht="14.25" customHeight="1">
      <c r="A582" t="str">
        <f t="shared" si="9"/>
        <v>C8</v>
      </c>
      <c r="B582" s="2" t="s">
        <v>482</v>
      </c>
      <c r="C582" s="2" t="s">
        <v>462</v>
      </c>
      <c r="D582" s="2" t="s">
        <v>626</v>
      </c>
      <c r="E582" s="2" t="s">
        <v>477</v>
      </c>
      <c r="F582" s="2" t="s">
        <v>436</v>
      </c>
      <c r="G582" s="2" t="s">
        <v>443</v>
      </c>
      <c r="H582" s="2">
        <v>8972</v>
      </c>
      <c r="I582" s="35">
        <v>668.27</v>
      </c>
      <c r="J582" s="35">
        <v>502.54</v>
      </c>
    </row>
    <row r="583" spans="1:10" ht="14.25" customHeight="1">
      <c r="A583" t="str">
        <f t="shared" si="9"/>
        <v>C7</v>
      </c>
      <c r="B583" s="2" t="s">
        <v>458</v>
      </c>
      <c r="C583" s="2" t="s">
        <v>462</v>
      </c>
      <c r="D583" s="2" t="s">
        <v>546</v>
      </c>
      <c r="E583" s="2" t="s">
        <v>454</v>
      </c>
      <c r="F583" s="2" t="s">
        <v>436</v>
      </c>
      <c r="G583" s="2" t="s">
        <v>437</v>
      </c>
      <c r="H583" s="2">
        <v>9321</v>
      </c>
      <c r="I583" s="35">
        <v>152.58000000000001</v>
      </c>
      <c r="J583" s="35">
        <v>97.44</v>
      </c>
    </row>
    <row r="584" spans="1:10" ht="14.25" customHeight="1">
      <c r="A584" t="str">
        <f t="shared" si="9"/>
        <v>C1</v>
      </c>
      <c r="B584" s="2" t="s">
        <v>444</v>
      </c>
      <c r="C584" s="2" t="s">
        <v>452</v>
      </c>
      <c r="D584" s="2" t="s">
        <v>644</v>
      </c>
      <c r="E584" s="2" t="s">
        <v>494</v>
      </c>
      <c r="F584" s="2" t="s">
        <v>442</v>
      </c>
      <c r="G584" s="2" t="s">
        <v>437</v>
      </c>
      <c r="H584" s="2">
        <v>7538</v>
      </c>
      <c r="I584" s="35">
        <v>47.45</v>
      </c>
      <c r="J584" s="35">
        <v>31.79</v>
      </c>
    </row>
    <row r="585" spans="1:10" ht="14.25" customHeight="1">
      <c r="A585" t="str">
        <f t="shared" si="9"/>
        <v>C6</v>
      </c>
      <c r="B585" s="2" t="s">
        <v>451</v>
      </c>
      <c r="C585" s="2" t="s">
        <v>433</v>
      </c>
      <c r="D585" s="2" t="s">
        <v>501</v>
      </c>
      <c r="E585" s="2" t="s">
        <v>456</v>
      </c>
      <c r="F585" s="2" t="s">
        <v>436</v>
      </c>
      <c r="G585" s="2" t="s">
        <v>447</v>
      </c>
      <c r="H585" s="2">
        <v>4311</v>
      </c>
      <c r="I585" s="35">
        <v>109.28</v>
      </c>
      <c r="J585" s="35">
        <v>35.840000000000003</v>
      </c>
    </row>
    <row r="586" spans="1:10" ht="14.25" customHeight="1">
      <c r="A586" t="str">
        <f t="shared" si="9"/>
        <v>C5</v>
      </c>
      <c r="B586" s="2" t="s">
        <v>465</v>
      </c>
      <c r="C586" s="2" t="s">
        <v>462</v>
      </c>
      <c r="D586" s="2" t="s">
        <v>485</v>
      </c>
      <c r="E586" s="2" t="s">
        <v>441</v>
      </c>
      <c r="F586" s="2" t="s">
        <v>436</v>
      </c>
      <c r="G586" s="2" t="s">
        <v>437</v>
      </c>
      <c r="H586" s="2">
        <v>1973</v>
      </c>
      <c r="I586" s="35">
        <v>9.33</v>
      </c>
      <c r="J586" s="35">
        <v>6.92</v>
      </c>
    </row>
    <row r="587" spans="1:10" ht="14.25" customHeight="1">
      <c r="A587" t="str">
        <f t="shared" si="9"/>
        <v>C6</v>
      </c>
      <c r="B587" s="2" t="s">
        <v>451</v>
      </c>
      <c r="C587" s="2" t="s">
        <v>462</v>
      </c>
      <c r="D587" s="2" t="s">
        <v>623</v>
      </c>
      <c r="E587" s="2" t="s">
        <v>450</v>
      </c>
      <c r="F587" s="2" t="s">
        <v>436</v>
      </c>
      <c r="G587" s="2" t="s">
        <v>437</v>
      </c>
      <c r="H587" s="2">
        <v>3001</v>
      </c>
      <c r="I587" s="35">
        <v>205.7</v>
      </c>
      <c r="J587" s="35">
        <v>117.11</v>
      </c>
    </row>
    <row r="588" spans="1:10" ht="14.25" customHeight="1">
      <c r="A588" t="str">
        <f t="shared" si="9"/>
        <v>C2</v>
      </c>
      <c r="B588" s="2" t="s">
        <v>448</v>
      </c>
      <c r="C588" s="2" t="s">
        <v>467</v>
      </c>
      <c r="D588" s="2" t="s">
        <v>638</v>
      </c>
      <c r="E588" s="2" t="s">
        <v>494</v>
      </c>
      <c r="F588" s="2" t="s">
        <v>436</v>
      </c>
      <c r="G588" s="2" t="s">
        <v>437</v>
      </c>
      <c r="H588" s="2">
        <v>8743</v>
      </c>
      <c r="I588" s="35">
        <v>47.45</v>
      </c>
      <c r="J588" s="35">
        <v>31.79</v>
      </c>
    </row>
    <row r="589" spans="1:10" ht="14.25" customHeight="1">
      <c r="A589" t="str">
        <f t="shared" si="9"/>
        <v>C10</v>
      </c>
      <c r="B589" s="2" t="s">
        <v>472</v>
      </c>
      <c r="C589" s="2" t="s">
        <v>462</v>
      </c>
      <c r="D589" s="2" t="s">
        <v>497</v>
      </c>
      <c r="E589" s="2" t="s">
        <v>494</v>
      </c>
      <c r="F589" s="2" t="s">
        <v>436</v>
      </c>
      <c r="G589" s="2" t="s">
        <v>460</v>
      </c>
      <c r="H589" s="2">
        <v>1464</v>
      </c>
      <c r="I589" s="35">
        <v>47.45</v>
      </c>
      <c r="J589" s="35">
        <v>31.79</v>
      </c>
    </row>
    <row r="590" spans="1:10" ht="14.25" customHeight="1">
      <c r="A590" t="str">
        <f t="shared" si="9"/>
        <v>C4</v>
      </c>
      <c r="B590" s="2" t="s">
        <v>432</v>
      </c>
      <c r="C590" s="2" t="s">
        <v>462</v>
      </c>
      <c r="D590" s="2" t="s">
        <v>574</v>
      </c>
      <c r="E590" s="2" t="s">
        <v>494</v>
      </c>
      <c r="F590" s="2" t="s">
        <v>436</v>
      </c>
      <c r="G590" s="2" t="s">
        <v>447</v>
      </c>
      <c r="H590" s="2">
        <v>8981</v>
      </c>
      <c r="I590" s="35">
        <v>47.45</v>
      </c>
      <c r="J590" s="35">
        <v>31.79</v>
      </c>
    </row>
    <row r="591" spans="1:10" ht="14.25" customHeight="1">
      <c r="A591" t="str">
        <f t="shared" si="9"/>
        <v>C3</v>
      </c>
      <c r="B591" s="2" t="s">
        <v>438</v>
      </c>
      <c r="C591" s="2" t="s">
        <v>433</v>
      </c>
      <c r="D591" s="2" t="s">
        <v>555</v>
      </c>
      <c r="E591" s="2" t="s">
        <v>446</v>
      </c>
      <c r="F591" s="2" t="s">
        <v>442</v>
      </c>
      <c r="G591" s="2" t="s">
        <v>443</v>
      </c>
      <c r="H591" s="2">
        <v>6847</v>
      </c>
      <c r="I591" s="35">
        <v>437.2</v>
      </c>
      <c r="J591" s="35">
        <v>263.33</v>
      </c>
    </row>
    <row r="592" spans="1:10" ht="14.25" customHeight="1">
      <c r="A592" t="str">
        <f t="shared" si="9"/>
        <v>C10</v>
      </c>
      <c r="B592" s="2" t="s">
        <v>472</v>
      </c>
      <c r="C592" s="2" t="s">
        <v>502</v>
      </c>
      <c r="D592" s="2" t="s">
        <v>563</v>
      </c>
      <c r="E592" s="2" t="s">
        <v>464</v>
      </c>
      <c r="F592" s="2" t="s">
        <v>436</v>
      </c>
      <c r="G592" s="2" t="s">
        <v>447</v>
      </c>
      <c r="H592" s="2">
        <v>4816</v>
      </c>
      <c r="I592" s="35">
        <v>154.06</v>
      </c>
      <c r="J592" s="35">
        <v>90.93</v>
      </c>
    </row>
    <row r="593" spans="1:10" ht="14.25" customHeight="1">
      <c r="A593" t="str">
        <f t="shared" si="9"/>
        <v>C9</v>
      </c>
      <c r="B593" s="2" t="s">
        <v>484</v>
      </c>
      <c r="C593" s="2" t="s">
        <v>433</v>
      </c>
      <c r="D593" s="2" t="s">
        <v>596</v>
      </c>
      <c r="E593" s="2" t="s">
        <v>475</v>
      </c>
      <c r="F593" s="2" t="s">
        <v>442</v>
      </c>
      <c r="G593" s="2" t="s">
        <v>447</v>
      </c>
      <c r="H593" s="2">
        <v>1917</v>
      </c>
      <c r="I593" s="35">
        <v>81.73</v>
      </c>
      <c r="J593" s="35">
        <v>56.67</v>
      </c>
    </row>
    <row r="594" spans="1:10" ht="14.25" customHeight="1">
      <c r="A594" t="str">
        <f t="shared" si="9"/>
        <v>C7</v>
      </c>
      <c r="B594" s="2" t="s">
        <v>458</v>
      </c>
      <c r="C594" s="2" t="s">
        <v>439</v>
      </c>
      <c r="D594" s="2" t="s">
        <v>509</v>
      </c>
      <c r="E594" s="2" t="s">
        <v>456</v>
      </c>
      <c r="F594" s="2" t="s">
        <v>442</v>
      </c>
      <c r="G594" s="2" t="s">
        <v>447</v>
      </c>
      <c r="H594" s="2">
        <v>7284</v>
      </c>
      <c r="I594" s="35">
        <v>109.28</v>
      </c>
      <c r="J594" s="35">
        <v>35.840000000000003</v>
      </c>
    </row>
    <row r="595" spans="1:10" ht="14.25" customHeight="1">
      <c r="A595" t="str">
        <f t="shared" si="9"/>
        <v>C8</v>
      </c>
      <c r="B595" s="2" t="s">
        <v>482</v>
      </c>
      <c r="C595" s="2" t="s">
        <v>462</v>
      </c>
      <c r="D595" s="2" t="s">
        <v>626</v>
      </c>
      <c r="E595" s="2" t="s">
        <v>456</v>
      </c>
      <c r="F595" s="2" t="s">
        <v>442</v>
      </c>
      <c r="G595" s="2" t="s">
        <v>460</v>
      </c>
      <c r="H595" s="2">
        <v>7549</v>
      </c>
      <c r="I595" s="35">
        <v>109.28</v>
      </c>
      <c r="J595" s="35">
        <v>35.840000000000003</v>
      </c>
    </row>
    <row r="596" spans="1:10" ht="14.25" customHeight="1">
      <c r="A596" t="str">
        <f t="shared" si="9"/>
        <v>C10</v>
      </c>
      <c r="B596" s="2" t="s">
        <v>472</v>
      </c>
      <c r="C596" s="2" t="s">
        <v>433</v>
      </c>
      <c r="D596" s="2" t="s">
        <v>516</v>
      </c>
      <c r="E596" s="2" t="s">
        <v>441</v>
      </c>
      <c r="F596" s="2" t="s">
        <v>442</v>
      </c>
      <c r="G596" s="2" t="s">
        <v>437</v>
      </c>
      <c r="H596" s="2">
        <v>1935</v>
      </c>
      <c r="I596" s="35">
        <v>9.33</v>
      </c>
      <c r="J596" s="35">
        <v>6.92</v>
      </c>
    </row>
    <row r="597" spans="1:10" ht="14.25" customHeight="1">
      <c r="A597" t="str">
        <f t="shared" si="9"/>
        <v>C4</v>
      </c>
      <c r="B597" s="2" t="s">
        <v>432</v>
      </c>
      <c r="C597" s="2" t="s">
        <v>433</v>
      </c>
      <c r="D597" s="2" t="s">
        <v>571</v>
      </c>
      <c r="E597" s="2" t="s">
        <v>494</v>
      </c>
      <c r="F597" s="2" t="s">
        <v>442</v>
      </c>
      <c r="G597" s="2" t="s">
        <v>437</v>
      </c>
      <c r="H597" s="2">
        <v>1715</v>
      </c>
      <c r="I597" s="35">
        <v>47.45</v>
      </c>
      <c r="J597" s="35">
        <v>31.79</v>
      </c>
    </row>
    <row r="598" spans="1:10" ht="14.25" customHeight="1">
      <c r="A598" t="str">
        <f t="shared" si="9"/>
        <v>C5</v>
      </c>
      <c r="B598" s="2" t="s">
        <v>465</v>
      </c>
      <c r="C598" s="2" t="s">
        <v>433</v>
      </c>
      <c r="D598" s="2" t="s">
        <v>501</v>
      </c>
      <c r="E598" s="2" t="s">
        <v>475</v>
      </c>
      <c r="F598" s="2" t="s">
        <v>436</v>
      </c>
      <c r="G598" s="2" t="s">
        <v>437</v>
      </c>
      <c r="H598" s="2">
        <v>7002</v>
      </c>
      <c r="I598" s="35">
        <v>81.73</v>
      </c>
      <c r="J598" s="35">
        <v>56.67</v>
      </c>
    </row>
    <row r="599" spans="1:10" ht="14.25" customHeight="1">
      <c r="A599" t="str">
        <f t="shared" si="9"/>
        <v>C6</v>
      </c>
      <c r="B599" s="2" t="s">
        <v>451</v>
      </c>
      <c r="C599" s="2" t="s">
        <v>462</v>
      </c>
      <c r="D599" s="2" t="s">
        <v>569</v>
      </c>
      <c r="E599" s="2" t="s">
        <v>441</v>
      </c>
      <c r="F599" s="2" t="s">
        <v>442</v>
      </c>
      <c r="G599" s="2" t="s">
        <v>443</v>
      </c>
      <c r="H599" s="2">
        <v>4180</v>
      </c>
      <c r="I599" s="35">
        <v>9.33</v>
      </c>
      <c r="J599" s="35">
        <v>6.92</v>
      </c>
    </row>
    <row r="600" spans="1:10" ht="14.25" customHeight="1">
      <c r="A600" t="str">
        <f t="shared" si="9"/>
        <v>C2</v>
      </c>
      <c r="B600" s="2" t="s">
        <v>448</v>
      </c>
      <c r="C600" s="2" t="s">
        <v>433</v>
      </c>
      <c r="D600" s="2" t="s">
        <v>533</v>
      </c>
      <c r="E600" s="2" t="s">
        <v>480</v>
      </c>
      <c r="F600" s="2" t="s">
        <v>442</v>
      </c>
      <c r="G600" s="2" t="s">
        <v>460</v>
      </c>
      <c r="H600" s="2">
        <v>1755</v>
      </c>
      <c r="I600" s="35">
        <v>651.21</v>
      </c>
      <c r="J600" s="35">
        <v>524.96</v>
      </c>
    </row>
    <row r="601" spans="1:10" ht="14.25" customHeight="1">
      <c r="A601" t="str">
        <f t="shared" si="9"/>
        <v>C10</v>
      </c>
      <c r="B601" s="2" t="s">
        <v>472</v>
      </c>
      <c r="C601" s="2" t="s">
        <v>439</v>
      </c>
      <c r="D601" s="2" t="s">
        <v>579</v>
      </c>
      <c r="E601" s="2" t="s">
        <v>450</v>
      </c>
      <c r="F601" s="2" t="s">
        <v>442</v>
      </c>
      <c r="G601" s="2" t="s">
        <v>443</v>
      </c>
      <c r="H601" s="2">
        <v>5470</v>
      </c>
      <c r="I601" s="35">
        <v>205.7</v>
      </c>
      <c r="J601" s="35">
        <v>117.11</v>
      </c>
    </row>
    <row r="602" spans="1:10" ht="14.25" customHeight="1">
      <c r="A602" t="str">
        <f t="shared" si="9"/>
        <v>C7</v>
      </c>
      <c r="B602" s="2" t="s">
        <v>458</v>
      </c>
      <c r="C602" s="2" t="s">
        <v>433</v>
      </c>
      <c r="D602" s="2" t="s">
        <v>501</v>
      </c>
      <c r="E602" s="2" t="s">
        <v>450</v>
      </c>
      <c r="F602" s="2" t="s">
        <v>442</v>
      </c>
      <c r="G602" s="2" t="s">
        <v>443</v>
      </c>
      <c r="H602" s="2">
        <v>55</v>
      </c>
      <c r="I602" s="35">
        <v>205.7</v>
      </c>
      <c r="J602" s="35">
        <v>117.11</v>
      </c>
    </row>
    <row r="603" spans="1:10" ht="14.25" customHeight="1">
      <c r="A603" t="str">
        <f t="shared" si="9"/>
        <v>C6</v>
      </c>
      <c r="B603" s="2" t="s">
        <v>451</v>
      </c>
      <c r="C603" s="2" t="s">
        <v>433</v>
      </c>
      <c r="D603" s="2" t="s">
        <v>637</v>
      </c>
      <c r="E603" s="2" t="s">
        <v>456</v>
      </c>
      <c r="F603" s="2" t="s">
        <v>436</v>
      </c>
      <c r="G603" s="2" t="s">
        <v>460</v>
      </c>
      <c r="H603" s="2">
        <v>7760</v>
      </c>
      <c r="I603" s="35">
        <v>109.28</v>
      </c>
      <c r="J603" s="35">
        <v>35.840000000000003</v>
      </c>
    </row>
    <row r="604" spans="1:10" ht="14.25" customHeight="1">
      <c r="A604" t="str">
        <f t="shared" si="9"/>
        <v>C10</v>
      </c>
      <c r="B604" s="2" t="s">
        <v>472</v>
      </c>
      <c r="C604" s="2" t="s">
        <v>433</v>
      </c>
      <c r="D604" s="2" t="s">
        <v>550</v>
      </c>
      <c r="E604" s="2" t="s">
        <v>454</v>
      </c>
      <c r="F604" s="2" t="s">
        <v>442</v>
      </c>
      <c r="G604" s="2" t="s">
        <v>443</v>
      </c>
      <c r="H604" s="2">
        <v>1474</v>
      </c>
      <c r="I604" s="35">
        <v>152.58000000000001</v>
      </c>
      <c r="J604" s="35">
        <v>97.44</v>
      </c>
    </row>
    <row r="605" spans="1:10" ht="14.25" customHeight="1">
      <c r="A605" t="str">
        <f t="shared" si="9"/>
        <v>C5</v>
      </c>
      <c r="B605" s="2" t="s">
        <v>465</v>
      </c>
      <c r="C605" s="2" t="s">
        <v>452</v>
      </c>
      <c r="D605" s="2" t="s">
        <v>495</v>
      </c>
      <c r="E605" s="2" t="s">
        <v>454</v>
      </c>
      <c r="F605" s="2" t="s">
        <v>442</v>
      </c>
      <c r="G605" s="2" t="s">
        <v>443</v>
      </c>
      <c r="H605" s="2">
        <v>4236</v>
      </c>
      <c r="I605" s="35">
        <v>152.58000000000001</v>
      </c>
      <c r="J605" s="35">
        <v>97.44</v>
      </c>
    </row>
    <row r="606" spans="1:10" ht="14.25" customHeight="1">
      <c r="A606" t="str">
        <f t="shared" si="9"/>
        <v>C4</v>
      </c>
      <c r="B606" s="2" t="s">
        <v>432</v>
      </c>
      <c r="C606" s="2" t="s">
        <v>433</v>
      </c>
      <c r="D606" s="2" t="s">
        <v>571</v>
      </c>
      <c r="E606" s="2" t="s">
        <v>469</v>
      </c>
      <c r="F606" s="2" t="s">
        <v>442</v>
      </c>
      <c r="G606" s="2" t="s">
        <v>460</v>
      </c>
      <c r="H606" s="2">
        <v>2271</v>
      </c>
      <c r="I606" s="35">
        <v>421.89</v>
      </c>
      <c r="J606" s="35">
        <v>364.69</v>
      </c>
    </row>
    <row r="607" spans="1:10" ht="14.25" customHeight="1">
      <c r="A607" t="str">
        <f t="shared" si="9"/>
        <v>C8</v>
      </c>
      <c r="B607" s="2" t="s">
        <v>482</v>
      </c>
      <c r="C607" s="2" t="s">
        <v>462</v>
      </c>
      <c r="D607" s="2" t="s">
        <v>534</v>
      </c>
      <c r="E607" s="2" t="s">
        <v>456</v>
      </c>
      <c r="F607" s="2" t="s">
        <v>436</v>
      </c>
      <c r="G607" s="2" t="s">
        <v>443</v>
      </c>
      <c r="H607" s="2">
        <v>417</v>
      </c>
      <c r="I607" s="35">
        <v>109.28</v>
      </c>
      <c r="J607" s="35">
        <v>35.840000000000003</v>
      </c>
    </row>
    <row r="608" spans="1:10" ht="14.25" customHeight="1">
      <c r="A608" t="str">
        <f t="shared" si="9"/>
        <v>C3</v>
      </c>
      <c r="B608" s="2" t="s">
        <v>438</v>
      </c>
      <c r="C608" s="2" t="s">
        <v>433</v>
      </c>
      <c r="D608" s="2" t="s">
        <v>571</v>
      </c>
      <c r="E608" s="2" t="s">
        <v>469</v>
      </c>
      <c r="F608" s="2" t="s">
        <v>442</v>
      </c>
      <c r="G608" s="2" t="s">
        <v>443</v>
      </c>
      <c r="H608" s="2">
        <v>1982</v>
      </c>
      <c r="I608" s="35">
        <v>421.89</v>
      </c>
      <c r="J608" s="35">
        <v>364.69</v>
      </c>
    </row>
    <row r="609" spans="1:10" ht="14.25" customHeight="1">
      <c r="A609" t="str">
        <f t="shared" si="9"/>
        <v>C2</v>
      </c>
      <c r="B609" s="2" t="s">
        <v>448</v>
      </c>
      <c r="C609" s="2" t="s">
        <v>433</v>
      </c>
      <c r="D609" s="2" t="s">
        <v>537</v>
      </c>
      <c r="E609" s="2" t="s">
        <v>441</v>
      </c>
      <c r="F609" s="2" t="s">
        <v>436</v>
      </c>
      <c r="G609" s="2" t="s">
        <v>443</v>
      </c>
      <c r="H609" s="2">
        <v>1276</v>
      </c>
      <c r="I609" s="35">
        <v>9.33</v>
      </c>
      <c r="J609" s="35">
        <v>6.92</v>
      </c>
    </row>
    <row r="610" spans="1:10" ht="14.25" customHeight="1">
      <c r="A610" t="str">
        <f t="shared" si="9"/>
        <v>C7</v>
      </c>
      <c r="B610" s="2" t="s">
        <v>458</v>
      </c>
      <c r="C610" s="2" t="s">
        <v>452</v>
      </c>
      <c r="D610" s="2" t="s">
        <v>621</v>
      </c>
      <c r="E610" s="2" t="s">
        <v>446</v>
      </c>
      <c r="F610" s="2" t="s">
        <v>442</v>
      </c>
      <c r="G610" s="2" t="s">
        <v>443</v>
      </c>
      <c r="H610" s="2">
        <v>3031</v>
      </c>
      <c r="I610" s="35">
        <v>437.2</v>
      </c>
      <c r="J610" s="35">
        <v>263.33</v>
      </c>
    </row>
    <row r="611" spans="1:10" ht="14.25" customHeight="1">
      <c r="A611" t="str">
        <f t="shared" si="9"/>
        <v>C2</v>
      </c>
      <c r="B611" s="2" t="s">
        <v>448</v>
      </c>
      <c r="C611" s="2" t="s">
        <v>462</v>
      </c>
      <c r="D611" s="2" t="s">
        <v>558</v>
      </c>
      <c r="E611" s="2" t="s">
        <v>464</v>
      </c>
      <c r="F611" s="2" t="s">
        <v>436</v>
      </c>
      <c r="G611" s="2" t="s">
        <v>460</v>
      </c>
      <c r="H611" s="2">
        <v>1476</v>
      </c>
      <c r="I611" s="35">
        <v>154.06</v>
      </c>
      <c r="J611" s="35">
        <v>90.93</v>
      </c>
    </row>
    <row r="612" spans="1:10" ht="14.25" customHeight="1">
      <c r="A612" t="str">
        <f t="shared" si="9"/>
        <v>C1</v>
      </c>
      <c r="B612" s="2" t="s">
        <v>444</v>
      </c>
      <c r="C612" s="2" t="s">
        <v>452</v>
      </c>
      <c r="D612" s="2" t="s">
        <v>539</v>
      </c>
      <c r="E612" s="2" t="s">
        <v>454</v>
      </c>
      <c r="F612" s="2" t="s">
        <v>442</v>
      </c>
      <c r="G612" s="2" t="s">
        <v>460</v>
      </c>
      <c r="H612" s="2">
        <v>8501</v>
      </c>
      <c r="I612" s="35">
        <v>152.58000000000001</v>
      </c>
      <c r="J612" s="35">
        <v>97.44</v>
      </c>
    </row>
    <row r="613" spans="1:10" ht="14.25" customHeight="1">
      <c r="A613" t="str">
        <f t="shared" si="9"/>
        <v>C4</v>
      </c>
      <c r="B613" s="2" t="s">
        <v>432</v>
      </c>
      <c r="C613" s="2" t="s">
        <v>439</v>
      </c>
      <c r="D613" s="2" t="s">
        <v>617</v>
      </c>
      <c r="E613" s="2" t="s">
        <v>456</v>
      </c>
      <c r="F613" s="2" t="s">
        <v>436</v>
      </c>
      <c r="G613" s="2" t="s">
        <v>460</v>
      </c>
      <c r="H613" s="2">
        <v>3270</v>
      </c>
      <c r="I613" s="35">
        <v>109.28</v>
      </c>
      <c r="J613" s="35">
        <v>35.840000000000003</v>
      </c>
    </row>
    <row r="614" spans="1:10" ht="14.25" customHeight="1">
      <c r="A614" t="str">
        <f t="shared" si="9"/>
        <v>C2</v>
      </c>
      <c r="B614" s="2" t="s">
        <v>448</v>
      </c>
      <c r="C614" s="2" t="s">
        <v>462</v>
      </c>
      <c r="D614" s="2" t="s">
        <v>624</v>
      </c>
      <c r="E614" s="2" t="s">
        <v>450</v>
      </c>
      <c r="F614" s="2" t="s">
        <v>436</v>
      </c>
      <c r="G614" s="2" t="s">
        <v>447</v>
      </c>
      <c r="H614" s="2">
        <v>2882</v>
      </c>
      <c r="I614" s="35">
        <v>205.7</v>
      </c>
      <c r="J614" s="35">
        <v>117.11</v>
      </c>
    </row>
    <row r="615" spans="1:10" ht="14.25" customHeight="1">
      <c r="A615" t="str">
        <f t="shared" si="9"/>
        <v>C8</v>
      </c>
      <c r="B615" s="2" t="s">
        <v>482</v>
      </c>
      <c r="C615" s="2" t="s">
        <v>462</v>
      </c>
      <c r="D615" s="2" t="s">
        <v>611</v>
      </c>
      <c r="E615" s="2" t="s">
        <v>469</v>
      </c>
      <c r="F615" s="2" t="s">
        <v>442</v>
      </c>
      <c r="G615" s="2" t="s">
        <v>443</v>
      </c>
      <c r="H615" s="2">
        <v>1414</v>
      </c>
      <c r="I615" s="35">
        <v>421.89</v>
      </c>
      <c r="J615" s="35">
        <v>364.69</v>
      </c>
    </row>
    <row r="616" spans="1:10" ht="14.25" customHeight="1">
      <c r="A616" t="str">
        <f t="shared" si="9"/>
        <v>C10</v>
      </c>
      <c r="B616" s="2" t="s">
        <v>472</v>
      </c>
      <c r="C616" s="2" t="s">
        <v>467</v>
      </c>
      <c r="D616" s="2" t="s">
        <v>600</v>
      </c>
      <c r="E616" s="2" t="s">
        <v>446</v>
      </c>
      <c r="F616" s="2" t="s">
        <v>436</v>
      </c>
      <c r="G616" s="2" t="s">
        <v>460</v>
      </c>
      <c r="H616" s="2">
        <v>4153</v>
      </c>
      <c r="I616" s="35">
        <v>437.2</v>
      </c>
      <c r="J616" s="35">
        <v>263.33</v>
      </c>
    </row>
    <row r="617" spans="1:10" ht="14.25" customHeight="1">
      <c r="A617" t="str">
        <f t="shared" si="9"/>
        <v>C9</v>
      </c>
      <c r="B617" s="2" t="s">
        <v>484</v>
      </c>
      <c r="C617" s="2" t="s">
        <v>433</v>
      </c>
      <c r="D617" s="2" t="s">
        <v>512</v>
      </c>
      <c r="E617" s="2" t="s">
        <v>441</v>
      </c>
      <c r="F617" s="2" t="s">
        <v>442</v>
      </c>
      <c r="G617" s="2" t="s">
        <v>460</v>
      </c>
      <c r="H617" s="2">
        <v>2888</v>
      </c>
      <c r="I617" s="35">
        <v>9.33</v>
      </c>
      <c r="J617" s="35">
        <v>6.92</v>
      </c>
    </row>
    <row r="618" spans="1:10" ht="14.25" customHeight="1">
      <c r="A618" t="str">
        <f t="shared" si="9"/>
        <v>C1</v>
      </c>
      <c r="B618" s="2" t="s">
        <v>444</v>
      </c>
      <c r="C618" s="2" t="s">
        <v>452</v>
      </c>
      <c r="D618" s="2" t="s">
        <v>556</v>
      </c>
      <c r="E618" s="2" t="s">
        <v>480</v>
      </c>
      <c r="F618" s="2" t="s">
        <v>436</v>
      </c>
      <c r="G618" s="2" t="s">
        <v>437</v>
      </c>
      <c r="H618" s="2">
        <v>1437</v>
      </c>
      <c r="I618" s="35">
        <v>651.21</v>
      </c>
      <c r="J618" s="35">
        <v>524.96</v>
      </c>
    </row>
    <row r="619" spans="1:10" ht="14.25" customHeight="1">
      <c r="A619" t="str">
        <f t="shared" si="9"/>
        <v>C3</v>
      </c>
      <c r="B619" s="2" t="s">
        <v>438</v>
      </c>
      <c r="C619" s="2" t="s">
        <v>452</v>
      </c>
      <c r="D619" s="2" t="s">
        <v>565</v>
      </c>
      <c r="E619" s="2" t="s">
        <v>464</v>
      </c>
      <c r="F619" s="2" t="s">
        <v>436</v>
      </c>
      <c r="G619" s="2" t="s">
        <v>443</v>
      </c>
      <c r="H619" s="2">
        <v>2058</v>
      </c>
      <c r="I619" s="35">
        <v>154.06</v>
      </c>
      <c r="J619" s="35">
        <v>90.93</v>
      </c>
    </row>
    <row r="620" spans="1:10" ht="14.25" customHeight="1">
      <c r="A620" t="str">
        <f t="shared" si="9"/>
        <v>C3</v>
      </c>
      <c r="B620" s="2" t="s">
        <v>438</v>
      </c>
      <c r="C620" s="2" t="s">
        <v>439</v>
      </c>
      <c r="D620" s="2" t="s">
        <v>548</v>
      </c>
      <c r="E620" s="2" t="s">
        <v>480</v>
      </c>
      <c r="F620" s="2" t="s">
        <v>442</v>
      </c>
      <c r="G620" s="2" t="s">
        <v>447</v>
      </c>
      <c r="H620" s="2">
        <v>7898</v>
      </c>
      <c r="I620" s="35">
        <v>651.21</v>
      </c>
      <c r="J620" s="35">
        <v>524.96</v>
      </c>
    </row>
    <row r="621" spans="1:10" ht="14.25" customHeight="1">
      <c r="A621" t="str">
        <f t="shared" si="9"/>
        <v>C7</v>
      </c>
      <c r="B621" s="2" t="s">
        <v>458</v>
      </c>
      <c r="C621" s="2" t="s">
        <v>433</v>
      </c>
      <c r="D621" s="2" t="s">
        <v>513</v>
      </c>
      <c r="E621" s="2" t="s">
        <v>475</v>
      </c>
      <c r="F621" s="2" t="s">
        <v>442</v>
      </c>
      <c r="G621" s="2" t="s">
        <v>460</v>
      </c>
      <c r="H621" s="2">
        <v>9989</v>
      </c>
      <c r="I621" s="35">
        <v>81.73</v>
      </c>
      <c r="J621" s="35">
        <v>56.67</v>
      </c>
    </row>
    <row r="622" spans="1:10" ht="14.25" customHeight="1">
      <c r="A622" t="str">
        <f t="shared" si="9"/>
        <v>C1</v>
      </c>
      <c r="B622" s="2" t="s">
        <v>444</v>
      </c>
      <c r="C622" s="2" t="s">
        <v>467</v>
      </c>
      <c r="D622" s="2" t="s">
        <v>583</v>
      </c>
      <c r="E622" s="2" t="s">
        <v>456</v>
      </c>
      <c r="F622" s="2" t="s">
        <v>442</v>
      </c>
      <c r="G622" s="2" t="s">
        <v>460</v>
      </c>
      <c r="H622" s="2">
        <v>8680</v>
      </c>
      <c r="I622" s="35">
        <v>109.28</v>
      </c>
      <c r="J622" s="35">
        <v>35.840000000000003</v>
      </c>
    </row>
    <row r="623" spans="1:10" ht="14.25" customHeight="1">
      <c r="A623" t="str">
        <f t="shared" si="9"/>
        <v>C4</v>
      </c>
      <c r="B623" s="2" t="s">
        <v>432</v>
      </c>
      <c r="C623" s="2" t="s">
        <v>462</v>
      </c>
      <c r="D623" s="2" t="s">
        <v>545</v>
      </c>
      <c r="E623" s="2" t="s">
        <v>494</v>
      </c>
      <c r="F623" s="2" t="s">
        <v>436</v>
      </c>
      <c r="G623" s="2" t="s">
        <v>460</v>
      </c>
      <c r="H623" s="2">
        <v>4583</v>
      </c>
      <c r="I623" s="35">
        <v>47.45</v>
      </c>
      <c r="J623" s="35">
        <v>31.79</v>
      </c>
    </row>
    <row r="624" spans="1:10" ht="14.25" customHeight="1">
      <c r="A624" t="str">
        <f t="shared" si="9"/>
        <v>C4</v>
      </c>
      <c r="B624" s="2" t="s">
        <v>432</v>
      </c>
      <c r="C624" s="2" t="s">
        <v>462</v>
      </c>
      <c r="D624" s="2" t="s">
        <v>534</v>
      </c>
      <c r="E624" s="2" t="s">
        <v>435</v>
      </c>
      <c r="F624" s="2" t="s">
        <v>442</v>
      </c>
      <c r="G624" s="2" t="s">
        <v>443</v>
      </c>
      <c r="H624" s="2">
        <v>5351</v>
      </c>
      <c r="I624" s="35">
        <v>255.28</v>
      </c>
      <c r="J624" s="35">
        <v>159.41999999999999</v>
      </c>
    </row>
    <row r="625" spans="1:10" ht="14.25" customHeight="1">
      <c r="A625" t="str">
        <f t="shared" si="9"/>
        <v>C3</v>
      </c>
      <c r="B625" s="2" t="s">
        <v>438</v>
      </c>
      <c r="C625" s="2" t="s">
        <v>439</v>
      </c>
      <c r="D625" s="2" t="s">
        <v>572</v>
      </c>
      <c r="E625" s="2" t="s">
        <v>446</v>
      </c>
      <c r="F625" s="2" t="s">
        <v>442</v>
      </c>
      <c r="G625" s="2" t="s">
        <v>437</v>
      </c>
      <c r="H625" s="2">
        <v>8116</v>
      </c>
      <c r="I625" s="35">
        <v>437.2</v>
      </c>
      <c r="J625" s="35">
        <v>263.33</v>
      </c>
    </row>
    <row r="626" spans="1:10" ht="14.25" customHeight="1">
      <c r="A626" t="str">
        <f t="shared" si="9"/>
        <v>C5</v>
      </c>
      <c r="B626" s="2" t="s">
        <v>465</v>
      </c>
      <c r="C626" s="2" t="s">
        <v>433</v>
      </c>
      <c r="D626" s="2" t="s">
        <v>471</v>
      </c>
      <c r="E626" s="2" t="s">
        <v>441</v>
      </c>
      <c r="F626" s="2" t="s">
        <v>436</v>
      </c>
      <c r="G626" s="2" t="s">
        <v>447</v>
      </c>
      <c r="H626" s="2">
        <v>7102</v>
      </c>
      <c r="I626" s="35">
        <v>9.33</v>
      </c>
      <c r="J626" s="35">
        <v>6.92</v>
      </c>
    </row>
    <row r="627" spans="1:10" ht="14.25" customHeight="1">
      <c r="A627" t="str">
        <f t="shared" si="9"/>
        <v>C1</v>
      </c>
      <c r="B627" s="2" t="s">
        <v>444</v>
      </c>
      <c r="C627" s="2" t="s">
        <v>467</v>
      </c>
      <c r="D627" s="2" t="s">
        <v>468</v>
      </c>
      <c r="E627" s="2" t="s">
        <v>477</v>
      </c>
      <c r="F627" s="2" t="s">
        <v>436</v>
      </c>
      <c r="G627" s="2" t="s">
        <v>443</v>
      </c>
      <c r="H627" s="2">
        <v>5616</v>
      </c>
      <c r="I627" s="35">
        <v>668.27</v>
      </c>
      <c r="J627" s="35">
        <v>502.54</v>
      </c>
    </row>
    <row r="628" spans="1:10" ht="14.25" customHeight="1">
      <c r="A628" t="str">
        <f t="shared" si="9"/>
        <v>C6</v>
      </c>
      <c r="B628" s="2" t="s">
        <v>451</v>
      </c>
      <c r="C628" s="2" t="s">
        <v>462</v>
      </c>
      <c r="D628" s="2" t="s">
        <v>549</v>
      </c>
      <c r="E628" s="2" t="s">
        <v>469</v>
      </c>
      <c r="F628" s="2" t="s">
        <v>436</v>
      </c>
      <c r="G628" s="2" t="s">
        <v>437</v>
      </c>
      <c r="H628" s="2">
        <v>3013</v>
      </c>
      <c r="I628" s="35">
        <v>421.89</v>
      </c>
      <c r="J628" s="35">
        <v>364.69</v>
      </c>
    </row>
    <row r="629" spans="1:10" ht="14.25" customHeight="1">
      <c r="A629" t="str">
        <f t="shared" si="9"/>
        <v>C2</v>
      </c>
      <c r="B629" s="2" t="s">
        <v>448</v>
      </c>
      <c r="C629" s="2" t="s">
        <v>433</v>
      </c>
      <c r="D629" s="2" t="s">
        <v>491</v>
      </c>
      <c r="E629" s="2" t="s">
        <v>475</v>
      </c>
      <c r="F629" s="2" t="s">
        <v>442</v>
      </c>
      <c r="G629" s="2" t="s">
        <v>460</v>
      </c>
      <c r="H629" s="2">
        <v>836</v>
      </c>
      <c r="I629" s="35">
        <v>81.73</v>
      </c>
      <c r="J629" s="35">
        <v>56.67</v>
      </c>
    </row>
    <row r="630" spans="1:10" ht="14.25" customHeight="1">
      <c r="A630" t="str">
        <f t="shared" si="9"/>
        <v>C4</v>
      </c>
      <c r="B630" s="2" t="s">
        <v>432</v>
      </c>
      <c r="C630" s="2" t="s">
        <v>433</v>
      </c>
      <c r="D630" s="2" t="s">
        <v>471</v>
      </c>
      <c r="E630" s="2" t="s">
        <v>494</v>
      </c>
      <c r="F630" s="2" t="s">
        <v>442</v>
      </c>
      <c r="G630" s="2" t="s">
        <v>460</v>
      </c>
      <c r="H630" s="2">
        <v>4569</v>
      </c>
      <c r="I630" s="35">
        <v>47.45</v>
      </c>
      <c r="J630" s="35">
        <v>31.79</v>
      </c>
    </row>
    <row r="631" spans="1:10" ht="14.25" customHeight="1">
      <c r="A631" t="str">
        <f t="shared" si="9"/>
        <v>C3</v>
      </c>
      <c r="B631" s="2" t="s">
        <v>438</v>
      </c>
      <c r="C631" s="2" t="s">
        <v>433</v>
      </c>
      <c r="D631" s="2" t="s">
        <v>584</v>
      </c>
      <c r="E631" s="2" t="s">
        <v>480</v>
      </c>
      <c r="F631" s="2" t="s">
        <v>436</v>
      </c>
      <c r="G631" s="2" t="s">
        <v>437</v>
      </c>
      <c r="H631" s="2">
        <v>1030</v>
      </c>
      <c r="I631" s="35">
        <v>651.21</v>
      </c>
      <c r="J631" s="35">
        <v>524.96</v>
      </c>
    </row>
    <row r="632" spans="1:10" ht="14.25" customHeight="1">
      <c r="A632" t="str">
        <f t="shared" si="9"/>
        <v>C6</v>
      </c>
      <c r="B632" s="2" t="s">
        <v>451</v>
      </c>
      <c r="C632" s="2" t="s">
        <v>433</v>
      </c>
      <c r="D632" s="2" t="s">
        <v>493</v>
      </c>
      <c r="E632" s="2" t="s">
        <v>450</v>
      </c>
      <c r="F632" s="2" t="s">
        <v>442</v>
      </c>
      <c r="G632" s="2" t="s">
        <v>443</v>
      </c>
      <c r="H632" s="2">
        <v>2739</v>
      </c>
      <c r="I632" s="35">
        <v>205.7</v>
      </c>
      <c r="J632" s="35">
        <v>117.11</v>
      </c>
    </row>
    <row r="633" spans="1:10" ht="14.25" customHeight="1">
      <c r="A633" t="str">
        <f t="shared" si="9"/>
        <v>C10</v>
      </c>
      <c r="B633" s="2" t="s">
        <v>472</v>
      </c>
      <c r="C633" s="2" t="s">
        <v>433</v>
      </c>
      <c r="D633" s="2" t="s">
        <v>571</v>
      </c>
      <c r="E633" s="2" t="s">
        <v>454</v>
      </c>
      <c r="F633" s="2" t="s">
        <v>442</v>
      </c>
      <c r="G633" s="2" t="s">
        <v>437</v>
      </c>
      <c r="H633" s="2">
        <v>8015</v>
      </c>
      <c r="I633" s="35">
        <v>152.58000000000001</v>
      </c>
      <c r="J633" s="35">
        <v>97.44</v>
      </c>
    </row>
    <row r="634" spans="1:10" ht="14.25" customHeight="1">
      <c r="A634" t="str">
        <f t="shared" si="9"/>
        <v>C6</v>
      </c>
      <c r="B634" s="2" t="s">
        <v>451</v>
      </c>
      <c r="C634" s="2" t="s">
        <v>433</v>
      </c>
      <c r="D634" s="2" t="s">
        <v>488</v>
      </c>
      <c r="E634" s="2" t="s">
        <v>454</v>
      </c>
      <c r="F634" s="2" t="s">
        <v>442</v>
      </c>
      <c r="G634" s="2" t="s">
        <v>447</v>
      </c>
      <c r="H634" s="2">
        <v>3695</v>
      </c>
      <c r="I634" s="35">
        <v>152.58000000000001</v>
      </c>
      <c r="J634" s="35">
        <v>97.44</v>
      </c>
    </row>
    <row r="635" spans="1:10" ht="14.25" customHeight="1">
      <c r="A635" t="str">
        <f t="shared" si="9"/>
        <v>C6</v>
      </c>
      <c r="B635" s="2" t="s">
        <v>451</v>
      </c>
      <c r="C635" s="2" t="s">
        <v>467</v>
      </c>
      <c r="D635" s="2" t="s">
        <v>633</v>
      </c>
      <c r="E635" s="2" t="s">
        <v>469</v>
      </c>
      <c r="F635" s="2" t="s">
        <v>436</v>
      </c>
      <c r="G635" s="2" t="s">
        <v>443</v>
      </c>
      <c r="H635" s="2">
        <v>2934</v>
      </c>
      <c r="I635" s="35">
        <v>421.89</v>
      </c>
      <c r="J635" s="35">
        <v>364.69</v>
      </c>
    </row>
    <row r="636" spans="1:10" ht="14.25" customHeight="1">
      <c r="A636" t="str">
        <f t="shared" si="9"/>
        <v>C1</v>
      </c>
      <c r="B636" s="2" t="s">
        <v>444</v>
      </c>
      <c r="C636" s="2" t="s">
        <v>467</v>
      </c>
      <c r="D636" s="2" t="s">
        <v>481</v>
      </c>
      <c r="E636" s="2" t="s">
        <v>441</v>
      </c>
      <c r="F636" s="2" t="s">
        <v>436</v>
      </c>
      <c r="G636" s="2" t="s">
        <v>437</v>
      </c>
      <c r="H636" s="2">
        <v>9807</v>
      </c>
      <c r="I636" s="35">
        <v>9.33</v>
      </c>
      <c r="J636" s="35">
        <v>6.92</v>
      </c>
    </row>
    <row r="637" spans="1:10" ht="14.25" customHeight="1">
      <c r="A637" t="str">
        <f t="shared" si="9"/>
        <v>C8</v>
      </c>
      <c r="B637" s="2" t="s">
        <v>482</v>
      </c>
      <c r="C637" s="2" t="s">
        <v>452</v>
      </c>
      <c r="D637" s="2" t="s">
        <v>603</v>
      </c>
      <c r="E637" s="2" t="s">
        <v>477</v>
      </c>
      <c r="F637" s="2" t="s">
        <v>436</v>
      </c>
      <c r="G637" s="2" t="s">
        <v>447</v>
      </c>
      <c r="H637" s="2">
        <v>8896</v>
      </c>
      <c r="I637" s="35">
        <v>668.27</v>
      </c>
      <c r="J637" s="35">
        <v>502.54</v>
      </c>
    </row>
    <row r="638" spans="1:10" ht="14.25" customHeight="1">
      <c r="A638" t="str">
        <f t="shared" si="9"/>
        <v>C1</v>
      </c>
      <c r="B638" s="2" t="s">
        <v>444</v>
      </c>
      <c r="C638" s="2" t="s">
        <v>467</v>
      </c>
      <c r="D638" s="2" t="s">
        <v>599</v>
      </c>
      <c r="E638" s="2" t="s">
        <v>480</v>
      </c>
      <c r="F638" s="2" t="s">
        <v>442</v>
      </c>
      <c r="G638" s="2" t="s">
        <v>460</v>
      </c>
      <c r="H638" s="2">
        <v>8637</v>
      </c>
      <c r="I638" s="35">
        <v>651.21</v>
      </c>
      <c r="J638" s="35">
        <v>524.96</v>
      </c>
    </row>
    <row r="639" spans="1:10" ht="14.25" customHeight="1">
      <c r="A639" t="str">
        <f t="shared" si="9"/>
        <v>C5</v>
      </c>
      <c r="B639" s="2" t="s">
        <v>465</v>
      </c>
      <c r="C639" s="2" t="s">
        <v>462</v>
      </c>
      <c r="D639" s="2" t="s">
        <v>557</v>
      </c>
      <c r="E639" s="2" t="s">
        <v>477</v>
      </c>
      <c r="F639" s="2" t="s">
        <v>442</v>
      </c>
      <c r="G639" s="2" t="s">
        <v>447</v>
      </c>
      <c r="H639" s="2">
        <v>3506</v>
      </c>
      <c r="I639" s="35">
        <v>668.27</v>
      </c>
      <c r="J639" s="35">
        <v>502.54</v>
      </c>
    </row>
    <row r="640" spans="1:10" ht="14.25" customHeight="1">
      <c r="A640" t="str">
        <f t="shared" si="9"/>
        <v>C6</v>
      </c>
      <c r="B640" s="2" t="s">
        <v>451</v>
      </c>
      <c r="C640" s="2" t="s">
        <v>433</v>
      </c>
      <c r="D640" s="2" t="s">
        <v>518</v>
      </c>
      <c r="E640" s="2" t="s">
        <v>454</v>
      </c>
      <c r="F640" s="2" t="s">
        <v>436</v>
      </c>
      <c r="G640" s="2" t="s">
        <v>447</v>
      </c>
      <c r="H640" s="2">
        <v>9614</v>
      </c>
      <c r="I640" s="35">
        <v>152.58000000000001</v>
      </c>
      <c r="J640" s="35">
        <v>97.44</v>
      </c>
    </row>
    <row r="641" spans="1:10" ht="14.25" customHeight="1">
      <c r="A641" t="str">
        <f t="shared" si="9"/>
        <v>C10</v>
      </c>
      <c r="B641" s="2" t="s">
        <v>472</v>
      </c>
      <c r="C641" s="2" t="s">
        <v>433</v>
      </c>
      <c r="D641" s="2" t="s">
        <v>520</v>
      </c>
      <c r="E641" s="2" t="s">
        <v>454</v>
      </c>
      <c r="F641" s="2" t="s">
        <v>442</v>
      </c>
      <c r="G641" s="2" t="s">
        <v>460</v>
      </c>
      <c r="H641" s="2">
        <v>7117</v>
      </c>
      <c r="I641" s="35">
        <v>152.58000000000001</v>
      </c>
      <c r="J641" s="35">
        <v>97.44</v>
      </c>
    </row>
    <row r="642" spans="1:10" ht="14.25" customHeight="1">
      <c r="A642" t="str">
        <f t="shared" si="9"/>
        <v>C3</v>
      </c>
      <c r="B642" s="2" t="s">
        <v>438</v>
      </c>
      <c r="C642" s="2" t="s">
        <v>467</v>
      </c>
      <c r="D642" s="2" t="s">
        <v>489</v>
      </c>
      <c r="E642" s="2" t="s">
        <v>454</v>
      </c>
      <c r="F642" s="2" t="s">
        <v>442</v>
      </c>
      <c r="G642" s="2" t="s">
        <v>437</v>
      </c>
      <c r="H642" s="2">
        <v>869</v>
      </c>
      <c r="I642" s="35">
        <v>152.58000000000001</v>
      </c>
      <c r="J642" s="35">
        <v>97.44</v>
      </c>
    </row>
    <row r="643" spans="1:10" ht="14.25" customHeight="1">
      <c r="A643" t="str">
        <f t="shared" ref="A643:A706" si="10">+INDEX($M$2:$N$11,MATCH(B643,$N$2:$N$11,0),MATCH($A$1,$M$1:$N$1,0))</f>
        <v>C7</v>
      </c>
      <c r="B643" s="2" t="s">
        <v>458</v>
      </c>
      <c r="C643" s="2" t="s">
        <v>462</v>
      </c>
      <c r="D643" s="2" t="s">
        <v>478</v>
      </c>
      <c r="E643" s="2" t="s">
        <v>446</v>
      </c>
      <c r="F643" s="2" t="s">
        <v>436</v>
      </c>
      <c r="G643" s="2" t="s">
        <v>447</v>
      </c>
      <c r="H643" s="2">
        <v>3269</v>
      </c>
      <c r="I643" s="35">
        <v>437.2</v>
      </c>
      <c r="J643" s="35">
        <v>263.33</v>
      </c>
    </row>
    <row r="644" spans="1:10" ht="14.25" customHeight="1">
      <c r="A644" t="str">
        <f t="shared" si="10"/>
        <v>C10</v>
      </c>
      <c r="B644" s="2" t="s">
        <v>472</v>
      </c>
      <c r="C644" s="2" t="s">
        <v>433</v>
      </c>
      <c r="D644" s="2" t="s">
        <v>520</v>
      </c>
      <c r="E644" s="2" t="s">
        <v>494</v>
      </c>
      <c r="F644" s="2" t="s">
        <v>442</v>
      </c>
      <c r="G644" s="2" t="s">
        <v>443</v>
      </c>
      <c r="H644" s="2">
        <v>4596</v>
      </c>
      <c r="I644" s="35">
        <v>47.45</v>
      </c>
      <c r="J644" s="35">
        <v>31.79</v>
      </c>
    </row>
    <row r="645" spans="1:10" ht="14.25" customHeight="1">
      <c r="A645" t="str">
        <f t="shared" si="10"/>
        <v>C5</v>
      </c>
      <c r="B645" s="2" t="s">
        <v>465</v>
      </c>
      <c r="C645" s="2" t="s">
        <v>433</v>
      </c>
      <c r="D645" s="2" t="s">
        <v>512</v>
      </c>
      <c r="E645" s="2" t="s">
        <v>494</v>
      </c>
      <c r="F645" s="2" t="s">
        <v>442</v>
      </c>
      <c r="G645" s="2" t="s">
        <v>447</v>
      </c>
      <c r="H645" s="2">
        <v>8692</v>
      </c>
      <c r="I645" s="35">
        <v>47.45</v>
      </c>
      <c r="J645" s="35">
        <v>31.79</v>
      </c>
    </row>
    <row r="646" spans="1:10" ht="14.25" customHeight="1">
      <c r="A646" t="str">
        <f t="shared" si="10"/>
        <v>C9</v>
      </c>
      <c r="B646" s="2" t="s">
        <v>484</v>
      </c>
      <c r="C646" s="2" t="s">
        <v>462</v>
      </c>
      <c r="D646" s="2" t="s">
        <v>592</v>
      </c>
      <c r="E646" s="2" t="s">
        <v>464</v>
      </c>
      <c r="F646" s="2" t="s">
        <v>442</v>
      </c>
      <c r="G646" s="2" t="s">
        <v>460</v>
      </c>
      <c r="H646" s="2">
        <v>3894</v>
      </c>
      <c r="I646" s="35">
        <v>154.06</v>
      </c>
      <c r="J646" s="35">
        <v>90.93</v>
      </c>
    </row>
    <row r="647" spans="1:10" ht="14.25" customHeight="1">
      <c r="A647" t="str">
        <f t="shared" si="10"/>
        <v>C4</v>
      </c>
      <c r="B647" s="2" t="s">
        <v>432</v>
      </c>
      <c r="C647" s="2" t="s">
        <v>462</v>
      </c>
      <c r="D647" s="2" t="s">
        <v>641</v>
      </c>
      <c r="E647" s="2" t="s">
        <v>454</v>
      </c>
      <c r="F647" s="2" t="s">
        <v>436</v>
      </c>
      <c r="G647" s="2" t="s">
        <v>443</v>
      </c>
      <c r="H647" s="2">
        <v>8624</v>
      </c>
      <c r="I647" s="35">
        <v>152.58000000000001</v>
      </c>
      <c r="J647" s="35">
        <v>97.44</v>
      </c>
    </row>
    <row r="648" spans="1:10" ht="14.25" customHeight="1">
      <c r="A648" t="str">
        <f t="shared" si="10"/>
        <v>C5</v>
      </c>
      <c r="B648" s="2" t="s">
        <v>465</v>
      </c>
      <c r="C648" s="2" t="s">
        <v>462</v>
      </c>
      <c r="D648" s="2" t="s">
        <v>540</v>
      </c>
      <c r="E648" s="2" t="s">
        <v>475</v>
      </c>
      <c r="F648" s="2" t="s">
        <v>436</v>
      </c>
      <c r="G648" s="2" t="s">
        <v>447</v>
      </c>
      <c r="H648" s="2">
        <v>5380</v>
      </c>
      <c r="I648" s="35">
        <v>81.73</v>
      </c>
      <c r="J648" s="35">
        <v>56.67</v>
      </c>
    </row>
    <row r="649" spans="1:10" ht="14.25" customHeight="1">
      <c r="A649" t="str">
        <f t="shared" si="10"/>
        <v>C4</v>
      </c>
      <c r="B649" s="2" t="s">
        <v>432</v>
      </c>
      <c r="C649" s="2" t="s">
        <v>502</v>
      </c>
      <c r="D649" s="2" t="s">
        <v>578</v>
      </c>
      <c r="E649" s="2" t="s">
        <v>450</v>
      </c>
      <c r="F649" s="2" t="s">
        <v>442</v>
      </c>
      <c r="G649" s="2" t="s">
        <v>443</v>
      </c>
      <c r="H649" s="2">
        <v>8392</v>
      </c>
      <c r="I649" s="35">
        <v>205.7</v>
      </c>
      <c r="J649" s="35">
        <v>117.11</v>
      </c>
    </row>
    <row r="650" spans="1:10" ht="14.25" customHeight="1">
      <c r="A650" t="str">
        <f t="shared" si="10"/>
        <v>C8</v>
      </c>
      <c r="B650" s="2" t="s">
        <v>482</v>
      </c>
      <c r="C650" s="2" t="s">
        <v>467</v>
      </c>
      <c r="D650" s="2" t="s">
        <v>590</v>
      </c>
      <c r="E650" s="2" t="s">
        <v>446</v>
      </c>
      <c r="F650" s="2" t="s">
        <v>442</v>
      </c>
      <c r="G650" s="2" t="s">
        <v>447</v>
      </c>
      <c r="H650" s="2">
        <v>3296</v>
      </c>
      <c r="I650" s="35">
        <v>437.2</v>
      </c>
      <c r="J650" s="35">
        <v>263.33</v>
      </c>
    </row>
    <row r="651" spans="1:10" ht="14.25" customHeight="1">
      <c r="A651" t="str">
        <f t="shared" si="10"/>
        <v>C7</v>
      </c>
      <c r="B651" s="2" t="s">
        <v>458</v>
      </c>
      <c r="C651" s="2" t="s">
        <v>452</v>
      </c>
      <c r="D651" s="2" t="s">
        <v>504</v>
      </c>
      <c r="E651" s="2" t="s">
        <v>469</v>
      </c>
      <c r="F651" s="2" t="s">
        <v>442</v>
      </c>
      <c r="G651" s="2" t="s">
        <v>460</v>
      </c>
      <c r="H651" s="2">
        <v>7438</v>
      </c>
      <c r="I651" s="35">
        <v>421.89</v>
      </c>
      <c r="J651" s="35">
        <v>364.69</v>
      </c>
    </row>
    <row r="652" spans="1:10" ht="14.25" customHeight="1">
      <c r="A652" t="str">
        <f t="shared" si="10"/>
        <v>C3</v>
      </c>
      <c r="B652" s="2" t="s">
        <v>438</v>
      </c>
      <c r="C652" s="2" t="s">
        <v>462</v>
      </c>
      <c r="D652" s="2" t="s">
        <v>627</v>
      </c>
      <c r="E652" s="2" t="s">
        <v>475</v>
      </c>
      <c r="F652" s="2" t="s">
        <v>436</v>
      </c>
      <c r="G652" s="2" t="s">
        <v>460</v>
      </c>
      <c r="H652" s="2">
        <v>7679</v>
      </c>
      <c r="I652" s="35">
        <v>81.73</v>
      </c>
      <c r="J652" s="35">
        <v>56.67</v>
      </c>
    </row>
    <row r="653" spans="1:10" ht="14.25" customHeight="1">
      <c r="A653" t="str">
        <f t="shared" si="10"/>
        <v>C2</v>
      </c>
      <c r="B653" s="2" t="s">
        <v>448</v>
      </c>
      <c r="C653" s="2" t="s">
        <v>433</v>
      </c>
      <c r="D653" s="2" t="s">
        <v>602</v>
      </c>
      <c r="E653" s="2" t="s">
        <v>464</v>
      </c>
      <c r="F653" s="2" t="s">
        <v>436</v>
      </c>
      <c r="G653" s="2" t="s">
        <v>460</v>
      </c>
      <c r="H653" s="2">
        <v>6047</v>
      </c>
      <c r="I653" s="35">
        <v>154.06</v>
      </c>
      <c r="J653" s="35">
        <v>90.93</v>
      </c>
    </row>
    <row r="654" spans="1:10" ht="14.25" customHeight="1">
      <c r="A654" t="str">
        <f t="shared" si="10"/>
        <v>C4</v>
      </c>
      <c r="B654" s="2" t="s">
        <v>432</v>
      </c>
      <c r="C654" s="2" t="s">
        <v>433</v>
      </c>
      <c r="D654" s="2" t="s">
        <v>524</v>
      </c>
      <c r="E654" s="2" t="s">
        <v>477</v>
      </c>
      <c r="F654" s="2" t="s">
        <v>442</v>
      </c>
      <c r="G654" s="2" t="s">
        <v>447</v>
      </c>
      <c r="H654" s="2">
        <v>257</v>
      </c>
      <c r="I654" s="35">
        <v>668.27</v>
      </c>
      <c r="J654" s="35">
        <v>502.54</v>
      </c>
    </row>
    <row r="655" spans="1:10" ht="14.25" customHeight="1">
      <c r="A655" t="str">
        <f t="shared" si="10"/>
        <v>C3</v>
      </c>
      <c r="B655" s="2" t="s">
        <v>438</v>
      </c>
      <c r="C655" s="2" t="s">
        <v>462</v>
      </c>
      <c r="D655" s="2" t="s">
        <v>485</v>
      </c>
      <c r="E655" s="2" t="s">
        <v>456</v>
      </c>
      <c r="F655" s="2" t="s">
        <v>442</v>
      </c>
      <c r="G655" s="2" t="s">
        <v>447</v>
      </c>
      <c r="H655" s="2">
        <v>5042</v>
      </c>
      <c r="I655" s="35">
        <v>109.28</v>
      </c>
      <c r="J655" s="35">
        <v>35.840000000000003</v>
      </c>
    </row>
    <row r="656" spans="1:10" ht="14.25" customHeight="1">
      <c r="A656" t="str">
        <f t="shared" si="10"/>
        <v>C2</v>
      </c>
      <c r="B656" s="2" t="s">
        <v>448</v>
      </c>
      <c r="C656" s="2" t="s">
        <v>433</v>
      </c>
      <c r="D656" s="2" t="s">
        <v>604</v>
      </c>
      <c r="E656" s="2" t="s">
        <v>454</v>
      </c>
      <c r="F656" s="2" t="s">
        <v>442</v>
      </c>
      <c r="G656" s="2" t="s">
        <v>443</v>
      </c>
      <c r="H656" s="2">
        <v>474</v>
      </c>
      <c r="I656" s="35">
        <v>152.58000000000001</v>
      </c>
      <c r="J656" s="35">
        <v>97.44</v>
      </c>
    </row>
    <row r="657" spans="1:10" ht="14.25" customHeight="1">
      <c r="A657" t="str">
        <f t="shared" si="10"/>
        <v>C4</v>
      </c>
      <c r="B657" s="2" t="s">
        <v>432</v>
      </c>
      <c r="C657" s="2" t="s">
        <v>452</v>
      </c>
      <c r="D657" s="2" t="s">
        <v>621</v>
      </c>
      <c r="E657" s="2" t="s">
        <v>469</v>
      </c>
      <c r="F657" s="2" t="s">
        <v>442</v>
      </c>
      <c r="G657" s="2" t="s">
        <v>443</v>
      </c>
      <c r="H657" s="2">
        <v>7003</v>
      </c>
      <c r="I657" s="35">
        <v>421.89</v>
      </c>
      <c r="J657" s="35">
        <v>364.69</v>
      </c>
    </row>
    <row r="658" spans="1:10" ht="14.25" customHeight="1">
      <c r="A658" t="str">
        <f t="shared" si="10"/>
        <v>C10</v>
      </c>
      <c r="B658" s="2" t="s">
        <v>472</v>
      </c>
      <c r="C658" s="2" t="s">
        <v>433</v>
      </c>
      <c r="D658" s="2" t="s">
        <v>492</v>
      </c>
      <c r="E658" s="2" t="s">
        <v>456</v>
      </c>
      <c r="F658" s="2" t="s">
        <v>436</v>
      </c>
      <c r="G658" s="2" t="s">
        <v>437</v>
      </c>
      <c r="H658" s="2">
        <v>5240</v>
      </c>
      <c r="I658" s="35">
        <v>109.28</v>
      </c>
      <c r="J658" s="35">
        <v>35.840000000000003</v>
      </c>
    </row>
    <row r="659" spans="1:10" ht="14.25" customHeight="1">
      <c r="A659" t="str">
        <f t="shared" si="10"/>
        <v>C1</v>
      </c>
      <c r="B659" s="2" t="s">
        <v>444</v>
      </c>
      <c r="C659" s="2" t="s">
        <v>467</v>
      </c>
      <c r="D659" s="2" t="s">
        <v>599</v>
      </c>
      <c r="E659" s="2" t="s">
        <v>477</v>
      </c>
      <c r="F659" s="2" t="s">
        <v>436</v>
      </c>
      <c r="G659" s="2" t="s">
        <v>447</v>
      </c>
      <c r="H659" s="2">
        <v>6347</v>
      </c>
      <c r="I659" s="35">
        <v>668.27</v>
      </c>
      <c r="J659" s="35">
        <v>502.54</v>
      </c>
    </row>
    <row r="660" spans="1:10" ht="14.25" customHeight="1">
      <c r="A660" t="str">
        <f t="shared" si="10"/>
        <v>C10</v>
      </c>
      <c r="B660" s="2" t="s">
        <v>472</v>
      </c>
      <c r="C660" s="2" t="s">
        <v>462</v>
      </c>
      <c r="D660" s="2" t="s">
        <v>553</v>
      </c>
      <c r="E660" s="2" t="s">
        <v>441</v>
      </c>
      <c r="F660" s="2" t="s">
        <v>436</v>
      </c>
      <c r="G660" s="2" t="s">
        <v>437</v>
      </c>
      <c r="H660" s="2">
        <v>1554</v>
      </c>
      <c r="I660" s="35">
        <v>9.33</v>
      </c>
      <c r="J660" s="35">
        <v>6.92</v>
      </c>
    </row>
    <row r="661" spans="1:10" ht="14.25" customHeight="1">
      <c r="A661" t="str">
        <f t="shared" si="10"/>
        <v>C6</v>
      </c>
      <c r="B661" s="2" t="s">
        <v>451</v>
      </c>
      <c r="C661" s="2" t="s">
        <v>467</v>
      </c>
      <c r="D661" s="2" t="s">
        <v>538</v>
      </c>
      <c r="E661" s="2" t="s">
        <v>446</v>
      </c>
      <c r="F661" s="2" t="s">
        <v>436</v>
      </c>
      <c r="G661" s="2" t="s">
        <v>443</v>
      </c>
      <c r="H661" s="2">
        <v>7232</v>
      </c>
      <c r="I661" s="35">
        <v>437.2</v>
      </c>
      <c r="J661" s="35">
        <v>263.33</v>
      </c>
    </row>
    <row r="662" spans="1:10" ht="14.25" customHeight="1">
      <c r="A662" t="str">
        <f t="shared" si="10"/>
        <v>C7</v>
      </c>
      <c r="B662" s="2" t="s">
        <v>458</v>
      </c>
      <c r="C662" s="2" t="s">
        <v>462</v>
      </c>
      <c r="D662" s="2" t="s">
        <v>574</v>
      </c>
      <c r="E662" s="2" t="s">
        <v>446</v>
      </c>
      <c r="F662" s="2" t="s">
        <v>436</v>
      </c>
      <c r="G662" s="2" t="s">
        <v>447</v>
      </c>
      <c r="H662" s="2">
        <v>7575</v>
      </c>
      <c r="I662" s="35">
        <v>437.2</v>
      </c>
      <c r="J662" s="35">
        <v>263.33</v>
      </c>
    </row>
    <row r="663" spans="1:10" ht="14.25" customHeight="1">
      <c r="A663" t="str">
        <f t="shared" si="10"/>
        <v>C8</v>
      </c>
      <c r="B663" s="2" t="s">
        <v>482</v>
      </c>
      <c r="C663" s="2" t="s">
        <v>433</v>
      </c>
      <c r="D663" s="2" t="s">
        <v>529</v>
      </c>
      <c r="E663" s="2" t="s">
        <v>469</v>
      </c>
      <c r="F663" s="2" t="s">
        <v>442</v>
      </c>
      <c r="G663" s="2" t="s">
        <v>447</v>
      </c>
      <c r="H663" s="2">
        <v>3530</v>
      </c>
      <c r="I663" s="35">
        <v>421.89</v>
      </c>
      <c r="J663" s="35">
        <v>364.69</v>
      </c>
    </row>
    <row r="664" spans="1:10" ht="14.25" customHeight="1">
      <c r="A664" t="str">
        <f t="shared" si="10"/>
        <v>C10</v>
      </c>
      <c r="B664" s="2" t="s">
        <v>472</v>
      </c>
      <c r="C664" s="2" t="s">
        <v>439</v>
      </c>
      <c r="D664" s="2" t="s">
        <v>622</v>
      </c>
      <c r="E664" s="2" t="s">
        <v>469</v>
      </c>
      <c r="F664" s="2" t="s">
        <v>436</v>
      </c>
      <c r="G664" s="2" t="s">
        <v>443</v>
      </c>
      <c r="H664" s="2">
        <v>9183</v>
      </c>
      <c r="I664" s="35">
        <v>421.89</v>
      </c>
      <c r="J664" s="35">
        <v>364.69</v>
      </c>
    </row>
    <row r="665" spans="1:10" ht="14.25" customHeight="1">
      <c r="A665" t="str">
        <f t="shared" si="10"/>
        <v>C8</v>
      </c>
      <c r="B665" s="2" t="s">
        <v>482</v>
      </c>
      <c r="C665" s="2" t="s">
        <v>467</v>
      </c>
      <c r="D665" s="2" t="s">
        <v>538</v>
      </c>
      <c r="E665" s="2" t="s">
        <v>456</v>
      </c>
      <c r="F665" s="2" t="s">
        <v>442</v>
      </c>
      <c r="G665" s="2" t="s">
        <v>443</v>
      </c>
      <c r="H665" s="2">
        <v>815</v>
      </c>
      <c r="I665" s="35">
        <v>109.28</v>
      </c>
      <c r="J665" s="35">
        <v>35.840000000000003</v>
      </c>
    </row>
    <row r="666" spans="1:10" ht="14.25" customHeight="1">
      <c r="A666" t="str">
        <f t="shared" si="10"/>
        <v>C3</v>
      </c>
      <c r="B666" s="2" t="s">
        <v>438</v>
      </c>
      <c r="C666" s="2" t="s">
        <v>467</v>
      </c>
      <c r="D666" s="2" t="s">
        <v>600</v>
      </c>
      <c r="E666" s="2" t="s">
        <v>441</v>
      </c>
      <c r="F666" s="2" t="s">
        <v>442</v>
      </c>
      <c r="G666" s="2" t="s">
        <v>443</v>
      </c>
      <c r="H666" s="2">
        <v>115</v>
      </c>
      <c r="I666" s="35">
        <v>9.33</v>
      </c>
      <c r="J666" s="35">
        <v>6.92</v>
      </c>
    </row>
    <row r="667" spans="1:10" ht="14.25" customHeight="1">
      <c r="A667" t="str">
        <f t="shared" si="10"/>
        <v>C5</v>
      </c>
      <c r="B667" s="2" t="s">
        <v>465</v>
      </c>
      <c r="C667" s="2" t="s">
        <v>439</v>
      </c>
      <c r="D667" s="2" t="s">
        <v>548</v>
      </c>
      <c r="E667" s="2" t="s">
        <v>469</v>
      </c>
      <c r="F667" s="2" t="s">
        <v>442</v>
      </c>
      <c r="G667" s="2" t="s">
        <v>437</v>
      </c>
      <c r="H667" s="2">
        <v>3860</v>
      </c>
      <c r="I667" s="35">
        <v>421.89</v>
      </c>
      <c r="J667" s="35">
        <v>364.69</v>
      </c>
    </row>
    <row r="668" spans="1:10" ht="14.25" customHeight="1">
      <c r="A668" t="str">
        <f t="shared" si="10"/>
        <v>C7</v>
      </c>
      <c r="B668" s="2" t="s">
        <v>458</v>
      </c>
      <c r="C668" s="2" t="s">
        <v>467</v>
      </c>
      <c r="D668" s="2" t="s">
        <v>645</v>
      </c>
      <c r="E668" s="2" t="s">
        <v>475</v>
      </c>
      <c r="F668" s="2" t="s">
        <v>436</v>
      </c>
      <c r="G668" s="2" t="s">
        <v>460</v>
      </c>
      <c r="H668" s="2">
        <v>7376</v>
      </c>
      <c r="I668" s="35">
        <v>81.73</v>
      </c>
      <c r="J668" s="35">
        <v>56.67</v>
      </c>
    </row>
    <row r="669" spans="1:10" ht="14.25" customHeight="1">
      <c r="A669" t="str">
        <f t="shared" si="10"/>
        <v>C5</v>
      </c>
      <c r="B669" s="2" t="s">
        <v>465</v>
      </c>
      <c r="C669" s="2" t="s">
        <v>452</v>
      </c>
      <c r="D669" s="2" t="s">
        <v>544</v>
      </c>
      <c r="E669" s="2" t="s">
        <v>480</v>
      </c>
      <c r="F669" s="2" t="s">
        <v>442</v>
      </c>
      <c r="G669" s="2" t="s">
        <v>460</v>
      </c>
      <c r="H669" s="2">
        <v>1071</v>
      </c>
      <c r="I669" s="35">
        <v>651.21</v>
      </c>
      <c r="J669" s="35">
        <v>524.96</v>
      </c>
    </row>
    <row r="670" spans="1:10" ht="14.25" customHeight="1">
      <c r="A670" t="str">
        <f t="shared" si="10"/>
        <v>C6</v>
      </c>
      <c r="B670" s="2" t="s">
        <v>451</v>
      </c>
      <c r="C670" s="2" t="s">
        <v>462</v>
      </c>
      <c r="D670" s="2" t="s">
        <v>547</v>
      </c>
      <c r="E670" s="2" t="s">
        <v>477</v>
      </c>
      <c r="F670" s="2" t="s">
        <v>436</v>
      </c>
      <c r="G670" s="2" t="s">
        <v>437</v>
      </c>
      <c r="H670" s="2">
        <v>4709</v>
      </c>
      <c r="I670" s="35">
        <v>668.27</v>
      </c>
      <c r="J670" s="35">
        <v>502.54</v>
      </c>
    </row>
    <row r="671" spans="1:10" ht="14.25" customHeight="1">
      <c r="A671" t="str">
        <f t="shared" si="10"/>
        <v>C5</v>
      </c>
      <c r="B671" s="2" t="s">
        <v>465</v>
      </c>
      <c r="C671" s="2" t="s">
        <v>439</v>
      </c>
      <c r="D671" s="2" t="s">
        <v>551</v>
      </c>
      <c r="E671" s="2" t="s">
        <v>450</v>
      </c>
      <c r="F671" s="2" t="s">
        <v>436</v>
      </c>
      <c r="G671" s="2" t="s">
        <v>443</v>
      </c>
      <c r="H671" s="2">
        <v>1181</v>
      </c>
      <c r="I671" s="35">
        <v>205.7</v>
      </c>
      <c r="J671" s="35">
        <v>117.11</v>
      </c>
    </row>
    <row r="672" spans="1:10" ht="14.25" customHeight="1">
      <c r="A672" t="str">
        <f t="shared" si="10"/>
        <v>C1</v>
      </c>
      <c r="B672" s="2" t="s">
        <v>444</v>
      </c>
      <c r="C672" s="2" t="s">
        <v>467</v>
      </c>
      <c r="D672" s="2" t="s">
        <v>609</v>
      </c>
      <c r="E672" s="2" t="s">
        <v>441</v>
      </c>
      <c r="F672" s="2" t="s">
        <v>442</v>
      </c>
      <c r="G672" s="2" t="s">
        <v>460</v>
      </c>
      <c r="H672" s="2">
        <v>3501</v>
      </c>
      <c r="I672" s="35">
        <v>9.33</v>
      </c>
      <c r="J672" s="35">
        <v>6.92</v>
      </c>
    </row>
    <row r="673" spans="1:10" ht="14.25" customHeight="1">
      <c r="A673" t="str">
        <f t="shared" si="10"/>
        <v>C7</v>
      </c>
      <c r="B673" s="2" t="s">
        <v>458</v>
      </c>
      <c r="C673" s="2" t="s">
        <v>439</v>
      </c>
      <c r="D673" s="2" t="s">
        <v>607</v>
      </c>
      <c r="E673" s="2" t="s">
        <v>450</v>
      </c>
      <c r="F673" s="2" t="s">
        <v>436</v>
      </c>
      <c r="G673" s="2" t="s">
        <v>460</v>
      </c>
      <c r="H673" s="2">
        <v>2687</v>
      </c>
      <c r="I673" s="35">
        <v>205.7</v>
      </c>
      <c r="J673" s="35">
        <v>117.11</v>
      </c>
    </row>
    <row r="674" spans="1:10" ht="14.25" customHeight="1">
      <c r="A674" t="str">
        <f t="shared" si="10"/>
        <v>C6</v>
      </c>
      <c r="B674" s="2" t="s">
        <v>451</v>
      </c>
      <c r="C674" s="2" t="s">
        <v>452</v>
      </c>
      <c r="D674" s="2" t="s">
        <v>621</v>
      </c>
      <c r="E674" s="2" t="s">
        <v>435</v>
      </c>
      <c r="F674" s="2" t="s">
        <v>442</v>
      </c>
      <c r="G674" s="2" t="s">
        <v>437</v>
      </c>
      <c r="H674" s="2">
        <v>9501</v>
      </c>
      <c r="I674" s="35">
        <v>255.28</v>
      </c>
      <c r="J674" s="35">
        <v>159.41999999999999</v>
      </c>
    </row>
    <row r="675" spans="1:10" ht="14.25" customHeight="1">
      <c r="A675" t="str">
        <f t="shared" si="10"/>
        <v>C5</v>
      </c>
      <c r="B675" s="2" t="s">
        <v>465</v>
      </c>
      <c r="C675" s="2" t="s">
        <v>433</v>
      </c>
      <c r="D675" s="2" t="s">
        <v>491</v>
      </c>
      <c r="E675" s="2" t="s">
        <v>494</v>
      </c>
      <c r="F675" s="2" t="s">
        <v>436</v>
      </c>
      <c r="G675" s="2" t="s">
        <v>447</v>
      </c>
      <c r="H675" s="2">
        <v>6460</v>
      </c>
      <c r="I675" s="35">
        <v>47.45</v>
      </c>
      <c r="J675" s="35">
        <v>31.79</v>
      </c>
    </row>
    <row r="676" spans="1:10" ht="14.25" customHeight="1">
      <c r="A676" t="str">
        <f t="shared" si="10"/>
        <v>C9</v>
      </c>
      <c r="B676" s="2" t="s">
        <v>484</v>
      </c>
      <c r="C676" s="2" t="s">
        <v>462</v>
      </c>
      <c r="D676" s="2" t="s">
        <v>628</v>
      </c>
      <c r="E676" s="2" t="s">
        <v>477</v>
      </c>
      <c r="F676" s="2" t="s">
        <v>442</v>
      </c>
      <c r="G676" s="2" t="s">
        <v>437</v>
      </c>
      <c r="H676" s="2">
        <v>668</v>
      </c>
      <c r="I676" s="35">
        <v>668.27</v>
      </c>
      <c r="J676" s="35">
        <v>502.54</v>
      </c>
    </row>
    <row r="677" spans="1:10" ht="14.25" customHeight="1">
      <c r="A677" t="str">
        <f t="shared" si="10"/>
        <v>C1</v>
      </c>
      <c r="B677" s="2" t="s">
        <v>444</v>
      </c>
      <c r="C677" s="2" t="s">
        <v>467</v>
      </c>
      <c r="D677" s="2" t="s">
        <v>483</v>
      </c>
      <c r="E677" s="2" t="s">
        <v>477</v>
      </c>
      <c r="F677" s="2" t="s">
        <v>436</v>
      </c>
      <c r="G677" s="2" t="s">
        <v>437</v>
      </c>
      <c r="H677" s="2">
        <v>2502</v>
      </c>
      <c r="I677" s="35">
        <v>668.27</v>
      </c>
      <c r="J677" s="35">
        <v>502.54</v>
      </c>
    </row>
    <row r="678" spans="1:10" ht="14.25" customHeight="1">
      <c r="A678" t="str">
        <f t="shared" si="10"/>
        <v>C3</v>
      </c>
      <c r="B678" s="2" t="s">
        <v>438</v>
      </c>
      <c r="C678" s="2" t="s">
        <v>462</v>
      </c>
      <c r="D678" s="2" t="s">
        <v>592</v>
      </c>
      <c r="E678" s="2" t="s">
        <v>494</v>
      </c>
      <c r="F678" s="2" t="s">
        <v>442</v>
      </c>
      <c r="G678" s="2" t="s">
        <v>443</v>
      </c>
      <c r="H678" s="2">
        <v>2919</v>
      </c>
      <c r="I678" s="35">
        <v>47.45</v>
      </c>
      <c r="J678" s="35">
        <v>31.79</v>
      </c>
    </row>
    <row r="679" spans="1:10" ht="14.25" customHeight="1">
      <c r="A679" t="str">
        <f t="shared" si="10"/>
        <v>C5</v>
      </c>
      <c r="B679" s="2" t="s">
        <v>465</v>
      </c>
      <c r="C679" s="2" t="s">
        <v>452</v>
      </c>
      <c r="D679" s="2" t="s">
        <v>565</v>
      </c>
      <c r="E679" s="2" t="s">
        <v>441</v>
      </c>
      <c r="F679" s="2" t="s">
        <v>436</v>
      </c>
      <c r="G679" s="2" t="s">
        <v>447</v>
      </c>
      <c r="H679" s="2">
        <v>445</v>
      </c>
      <c r="I679" s="35">
        <v>9.33</v>
      </c>
      <c r="J679" s="35">
        <v>6.92</v>
      </c>
    </row>
    <row r="680" spans="1:10" ht="14.25" customHeight="1">
      <c r="A680" t="str">
        <f t="shared" si="10"/>
        <v>C8</v>
      </c>
      <c r="B680" s="2" t="s">
        <v>482</v>
      </c>
      <c r="C680" s="2" t="s">
        <v>433</v>
      </c>
      <c r="D680" s="2" t="s">
        <v>550</v>
      </c>
      <c r="E680" s="2" t="s">
        <v>464</v>
      </c>
      <c r="F680" s="2" t="s">
        <v>436</v>
      </c>
      <c r="G680" s="2" t="s">
        <v>437</v>
      </c>
      <c r="H680" s="2">
        <v>5955</v>
      </c>
      <c r="I680" s="35">
        <v>154.06</v>
      </c>
      <c r="J680" s="35">
        <v>90.93</v>
      </c>
    </row>
    <row r="681" spans="1:10" ht="14.25" customHeight="1">
      <c r="A681" t="str">
        <f t="shared" si="10"/>
        <v>C9</v>
      </c>
      <c r="B681" s="2" t="s">
        <v>484</v>
      </c>
      <c r="C681" s="2" t="s">
        <v>462</v>
      </c>
      <c r="D681" s="2" t="s">
        <v>605</v>
      </c>
      <c r="E681" s="2" t="s">
        <v>441</v>
      </c>
      <c r="F681" s="2" t="s">
        <v>436</v>
      </c>
      <c r="G681" s="2" t="s">
        <v>437</v>
      </c>
      <c r="H681" s="2">
        <v>8663</v>
      </c>
      <c r="I681" s="35">
        <v>9.33</v>
      </c>
      <c r="J681" s="35">
        <v>6.92</v>
      </c>
    </row>
    <row r="682" spans="1:10" ht="14.25" customHeight="1">
      <c r="A682" t="str">
        <f t="shared" si="10"/>
        <v>C7</v>
      </c>
      <c r="B682" s="2" t="s">
        <v>458</v>
      </c>
      <c r="C682" s="2" t="s">
        <v>439</v>
      </c>
      <c r="D682" s="2" t="s">
        <v>607</v>
      </c>
      <c r="E682" s="2" t="s">
        <v>441</v>
      </c>
      <c r="F682" s="2" t="s">
        <v>436</v>
      </c>
      <c r="G682" s="2" t="s">
        <v>437</v>
      </c>
      <c r="H682" s="2">
        <v>5439</v>
      </c>
      <c r="I682" s="35">
        <v>9.33</v>
      </c>
      <c r="J682" s="35">
        <v>6.92</v>
      </c>
    </row>
    <row r="683" spans="1:10" ht="14.25" customHeight="1">
      <c r="A683" t="str">
        <f t="shared" si="10"/>
        <v>C10</v>
      </c>
      <c r="B683" s="2" t="s">
        <v>472</v>
      </c>
      <c r="C683" s="2" t="s">
        <v>433</v>
      </c>
      <c r="D683" s="2" t="s">
        <v>555</v>
      </c>
      <c r="E683" s="2" t="s">
        <v>450</v>
      </c>
      <c r="F683" s="2" t="s">
        <v>436</v>
      </c>
      <c r="G683" s="2" t="s">
        <v>447</v>
      </c>
      <c r="H683" s="2">
        <v>3164</v>
      </c>
      <c r="I683" s="35">
        <v>205.7</v>
      </c>
      <c r="J683" s="35">
        <v>117.11</v>
      </c>
    </row>
    <row r="684" spans="1:10" ht="14.25" customHeight="1">
      <c r="A684" t="str">
        <f t="shared" si="10"/>
        <v>C8</v>
      </c>
      <c r="B684" s="2" t="s">
        <v>482</v>
      </c>
      <c r="C684" s="2" t="s">
        <v>439</v>
      </c>
      <c r="D684" s="2" t="s">
        <v>509</v>
      </c>
      <c r="E684" s="2" t="s">
        <v>494</v>
      </c>
      <c r="F684" s="2" t="s">
        <v>436</v>
      </c>
      <c r="G684" s="2" t="s">
        <v>437</v>
      </c>
      <c r="H684" s="2">
        <v>6157</v>
      </c>
      <c r="I684" s="35">
        <v>47.45</v>
      </c>
      <c r="J684" s="35">
        <v>31.79</v>
      </c>
    </row>
    <row r="685" spans="1:10" ht="14.25" customHeight="1">
      <c r="A685" t="str">
        <f t="shared" si="10"/>
        <v>C4</v>
      </c>
      <c r="B685" s="2" t="s">
        <v>432</v>
      </c>
      <c r="C685" s="2" t="s">
        <v>433</v>
      </c>
      <c r="D685" s="2" t="s">
        <v>492</v>
      </c>
      <c r="E685" s="2" t="s">
        <v>446</v>
      </c>
      <c r="F685" s="2" t="s">
        <v>442</v>
      </c>
      <c r="G685" s="2" t="s">
        <v>460</v>
      </c>
      <c r="H685" s="2">
        <v>4313</v>
      </c>
      <c r="I685" s="35">
        <v>437.2</v>
      </c>
      <c r="J685" s="35">
        <v>263.33</v>
      </c>
    </row>
    <row r="686" spans="1:10" ht="14.25" customHeight="1">
      <c r="A686" t="str">
        <f t="shared" si="10"/>
        <v>C9</v>
      </c>
      <c r="B686" s="2" t="s">
        <v>484</v>
      </c>
      <c r="C686" s="2" t="s">
        <v>433</v>
      </c>
      <c r="D686" s="2" t="s">
        <v>535</v>
      </c>
      <c r="E686" s="2" t="s">
        <v>435</v>
      </c>
      <c r="F686" s="2" t="s">
        <v>442</v>
      </c>
      <c r="G686" s="2" t="s">
        <v>447</v>
      </c>
      <c r="H686" s="2">
        <v>691</v>
      </c>
      <c r="I686" s="35">
        <v>255.28</v>
      </c>
      <c r="J686" s="35">
        <v>159.41999999999999</v>
      </c>
    </row>
    <row r="687" spans="1:10" ht="14.25" customHeight="1">
      <c r="A687" t="str">
        <f t="shared" si="10"/>
        <v>C3</v>
      </c>
      <c r="B687" s="2" t="s">
        <v>438</v>
      </c>
      <c r="C687" s="2" t="s">
        <v>462</v>
      </c>
      <c r="D687" s="2" t="s">
        <v>552</v>
      </c>
      <c r="E687" s="2" t="s">
        <v>450</v>
      </c>
      <c r="F687" s="2" t="s">
        <v>442</v>
      </c>
      <c r="G687" s="2" t="s">
        <v>443</v>
      </c>
      <c r="H687" s="2">
        <v>7483</v>
      </c>
      <c r="I687" s="35">
        <v>205.7</v>
      </c>
      <c r="J687" s="35">
        <v>117.11</v>
      </c>
    </row>
    <row r="688" spans="1:10" ht="14.25" customHeight="1">
      <c r="A688" t="str">
        <f t="shared" si="10"/>
        <v>C4</v>
      </c>
      <c r="B688" s="2" t="s">
        <v>432</v>
      </c>
      <c r="C688" s="2" t="s">
        <v>433</v>
      </c>
      <c r="D688" s="2" t="s">
        <v>524</v>
      </c>
      <c r="E688" s="2" t="s">
        <v>450</v>
      </c>
      <c r="F688" s="2" t="s">
        <v>442</v>
      </c>
      <c r="G688" s="2" t="s">
        <v>443</v>
      </c>
      <c r="H688" s="2">
        <v>983</v>
      </c>
      <c r="I688" s="35">
        <v>205.7</v>
      </c>
      <c r="J688" s="35">
        <v>117.11</v>
      </c>
    </row>
    <row r="689" spans="1:10" ht="14.25" customHeight="1">
      <c r="A689" t="str">
        <f t="shared" si="10"/>
        <v>C8</v>
      </c>
      <c r="B689" s="2" t="s">
        <v>482</v>
      </c>
      <c r="C689" s="2" t="s">
        <v>439</v>
      </c>
      <c r="D689" s="2" t="s">
        <v>530</v>
      </c>
      <c r="E689" s="2" t="s">
        <v>494</v>
      </c>
      <c r="F689" s="2" t="s">
        <v>442</v>
      </c>
      <c r="G689" s="2" t="s">
        <v>460</v>
      </c>
      <c r="H689" s="2">
        <v>1</v>
      </c>
      <c r="I689" s="35">
        <v>47.45</v>
      </c>
      <c r="J689" s="35">
        <v>31.79</v>
      </c>
    </row>
    <row r="690" spans="1:10" ht="14.25" customHeight="1">
      <c r="A690" t="str">
        <f t="shared" si="10"/>
        <v>C2</v>
      </c>
      <c r="B690" s="2" t="s">
        <v>448</v>
      </c>
      <c r="C690" s="2" t="s">
        <v>462</v>
      </c>
      <c r="D690" s="2" t="s">
        <v>515</v>
      </c>
      <c r="E690" s="2" t="s">
        <v>450</v>
      </c>
      <c r="F690" s="2" t="s">
        <v>442</v>
      </c>
      <c r="G690" s="2" t="s">
        <v>447</v>
      </c>
      <c r="H690" s="2">
        <v>3626</v>
      </c>
      <c r="I690" s="35">
        <v>205.7</v>
      </c>
      <c r="J690" s="35">
        <v>117.11</v>
      </c>
    </row>
    <row r="691" spans="1:10" ht="14.25" customHeight="1">
      <c r="A691" t="str">
        <f t="shared" si="10"/>
        <v>C6</v>
      </c>
      <c r="B691" s="2" t="s">
        <v>451</v>
      </c>
      <c r="C691" s="2" t="s">
        <v>433</v>
      </c>
      <c r="D691" s="2" t="s">
        <v>573</v>
      </c>
      <c r="E691" s="2" t="s">
        <v>494</v>
      </c>
      <c r="F691" s="2" t="s">
        <v>442</v>
      </c>
      <c r="G691" s="2" t="s">
        <v>443</v>
      </c>
      <c r="H691" s="2">
        <v>7821</v>
      </c>
      <c r="I691" s="35">
        <v>47.45</v>
      </c>
      <c r="J691" s="35">
        <v>31.79</v>
      </c>
    </row>
    <row r="692" spans="1:10" ht="14.25" customHeight="1">
      <c r="A692" t="str">
        <f t="shared" si="10"/>
        <v>C5</v>
      </c>
      <c r="B692" s="2" t="s">
        <v>465</v>
      </c>
      <c r="C692" s="2" t="s">
        <v>467</v>
      </c>
      <c r="D692" s="2" t="s">
        <v>645</v>
      </c>
      <c r="E692" s="2" t="s">
        <v>456</v>
      </c>
      <c r="F692" s="2" t="s">
        <v>442</v>
      </c>
      <c r="G692" s="2" t="s">
        <v>443</v>
      </c>
      <c r="H692" s="2">
        <v>8729</v>
      </c>
      <c r="I692" s="35">
        <v>109.28</v>
      </c>
      <c r="J692" s="35">
        <v>35.840000000000003</v>
      </c>
    </row>
    <row r="693" spans="1:10" ht="14.25" customHeight="1">
      <c r="A693" t="str">
        <f t="shared" si="10"/>
        <v>C10</v>
      </c>
      <c r="B693" s="2" t="s">
        <v>472</v>
      </c>
      <c r="C693" s="2" t="s">
        <v>439</v>
      </c>
      <c r="D693" s="2" t="s">
        <v>527</v>
      </c>
      <c r="E693" s="2" t="s">
        <v>475</v>
      </c>
      <c r="F693" s="2" t="s">
        <v>436</v>
      </c>
      <c r="G693" s="2" t="s">
        <v>437</v>
      </c>
      <c r="H693" s="2">
        <v>6386</v>
      </c>
      <c r="I693" s="35">
        <v>81.73</v>
      </c>
      <c r="J693" s="35">
        <v>56.67</v>
      </c>
    </row>
    <row r="694" spans="1:10" ht="14.25" customHeight="1">
      <c r="A694" t="str">
        <f t="shared" si="10"/>
        <v>C8</v>
      </c>
      <c r="B694" s="2" t="s">
        <v>482</v>
      </c>
      <c r="C694" s="2" t="s">
        <v>462</v>
      </c>
      <c r="D694" s="2" t="s">
        <v>594</v>
      </c>
      <c r="E694" s="2" t="s">
        <v>494</v>
      </c>
      <c r="F694" s="2" t="s">
        <v>436</v>
      </c>
      <c r="G694" s="2" t="s">
        <v>460</v>
      </c>
      <c r="H694" s="2">
        <v>674</v>
      </c>
      <c r="I694" s="35">
        <v>47.45</v>
      </c>
      <c r="J694" s="35">
        <v>31.79</v>
      </c>
    </row>
    <row r="695" spans="1:10" ht="14.25" customHeight="1">
      <c r="A695" t="str">
        <f t="shared" si="10"/>
        <v>C9</v>
      </c>
      <c r="B695" s="2" t="s">
        <v>484</v>
      </c>
      <c r="C695" s="2" t="s">
        <v>433</v>
      </c>
      <c r="D695" s="2" t="s">
        <v>612</v>
      </c>
      <c r="E695" s="2" t="s">
        <v>477</v>
      </c>
      <c r="F695" s="2" t="s">
        <v>436</v>
      </c>
      <c r="G695" s="2" t="s">
        <v>460</v>
      </c>
      <c r="H695" s="2">
        <v>8594</v>
      </c>
      <c r="I695" s="35">
        <v>668.27</v>
      </c>
      <c r="J695" s="35">
        <v>502.54</v>
      </c>
    </row>
    <row r="696" spans="1:10" ht="14.25" customHeight="1">
      <c r="A696" t="str">
        <f t="shared" si="10"/>
        <v>C7</v>
      </c>
      <c r="B696" s="2" t="s">
        <v>458</v>
      </c>
      <c r="C696" s="2" t="s">
        <v>462</v>
      </c>
      <c r="D696" s="2" t="s">
        <v>643</v>
      </c>
      <c r="E696" s="2" t="s">
        <v>480</v>
      </c>
      <c r="F696" s="2" t="s">
        <v>436</v>
      </c>
      <c r="G696" s="2" t="s">
        <v>437</v>
      </c>
      <c r="H696" s="2">
        <v>2312</v>
      </c>
      <c r="I696" s="35">
        <v>651.21</v>
      </c>
      <c r="J696" s="35">
        <v>524.96</v>
      </c>
    </row>
    <row r="697" spans="1:10" ht="14.25" customHeight="1">
      <c r="A697" t="str">
        <f t="shared" si="10"/>
        <v>C6</v>
      </c>
      <c r="B697" s="2" t="s">
        <v>451</v>
      </c>
      <c r="C697" s="2" t="s">
        <v>433</v>
      </c>
      <c r="D697" s="2" t="s">
        <v>612</v>
      </c>
      <c r="E697" s="2" t="s">
        <v>464</v>
      </c>
      <c r="F697" s="2" t="s">
        <v>436</v>
      </c>
      <c r="G697" s="2" t="s">
        <v>437</v>
      </c>
      <c r="H697" s="2">
        <v>6326</v>
      </c>
      <c r="I697" s="35">
        <v>154.06</v>
      </c>
      <c r="J697" s="35">
        <v>90.93</v>
      </c>
    </row>
    <row r="698" spans="1:10" ht="14.25" customHeight="1">
      <c r="A698" t="str">
        <f t="shared" si="10"/>
        <v>C4</v>
      </c>
      <c r="B698" s="2" t="s">
        <v>432</v>
      </c>
      <c r="C698" s="2" t="s">
        <v>439</v>
      </c>
      <c r="D698" s="2" t="s">
        <v>622</v>
      </c>
      <c r="E698" s="2" t="s">
        <v>475</v>
      </c>
      <c r="F698" s="2" t="s">
        <v>436</v>
      </c>
      <c r="G698" s="2" t="s">
        <v>460</v>
      </c>
      <c r="H698" s="2">
        <v>9584</v>
      </c>
      <c r="I698" s="35">
        <v>81.73</v>
      </c>
      <c r="J698" s="35">
        <v>56.67</v>
      </c>
    </row>
    <row r="699" spans="1:10" ht="14.25" customHeight="1">
      <c r="A699" t="str">
        <f t="shared" si="10"/>
        <v>C1</v>
      </c>
      <c r="B699" s="2" t="s">
        <v>444</v>
      </c>
      <c r="C699" s="2" t="s">
        <v>467</v>
      </c>
      <c r="D699" s="2" t="s">
        <v>583</v>
      </c>
      <c r="E699" s="2" t="s">
        <v>454</v>
      </c>
      <c r="F699" s="2" t="s">
        <v>436</v>
      </c>
      <c r="G699" s="2" t="s">
        <v>443</v>
      </c>
      <c r="H699" s="2">
        <v>8351</v>
      </c>
      <c r="I699" s="35">
        <v>152.58000000000001</v>
      </c>
      <c r="J699" s="35">
        <v>97.44</v>
      </c>
    </row>
    <row r="700" spans="1:10" ht="14.25" customHeight="1">
      <c r="A700" t="str">
        <f t="shared" si="10"/>
        <v>C1</v>
      </c>
      <c r="B700" s="2" t="s">
        <v>444</v>
      </c>
      <c r="C700" s="2" t="s">
        <v>467</v>
      </c>
      <c r="D700" s="2" t="s">
        <v>609</v>
      </c>
      <c r="E700" s="2" t="s">
        <v>454</v>
      </c>
      <c r="F700" s="2" t="s">
        <v>442</v>
      </c>
      <c r="G700" s="2" t="s">
        <v>447</v>
      </c>
      <c r="H700" s="2">
        <v>2538</v>
      </c>
      <c r="I700" s="35">
        <v>152.58000000000001</v>
      </c>
      <c r="J700" s="35">
        <v>97.44</v>
      </c>
    </row>
    <row r="701" spans="1:10" ht="14.25" customHeight="1">
      <c r="A701" t="str">
        <f t="shared" si="10"/>
        <v>C7</v>
      </c>
      <c r="B701" s="2" t="s">
        <v>458</v>
      </c>
      <c r="C701" s="2" t="s">
        <v>467</v>
      </c>
      <c r="D701" s="2" t="s">
        <v>483</v>
      </c>
      <c r="E701" s="2" t="s">
        <v>477</v>
      </c>
      <c r="F701" s="2" t="s">
        <v>436</v>
      </c>
      <c r="G701" s="2" t="s">
        <v>443</v>
      </c>
      <c r="H701" s="2">
        <v>4315</v>
      </c>
      <c r="I701" s="35">
        <v>668.27</v>
      </c>
      <c r="J701" s="35">
        <v>502.54</v>
      </c>
    </row>
    <row r="702" spans="1:10" ht="14.25" customHeight="1">
      <c r="A702" t="str">
        <f t="shared" si="10"/>
        <v>C10</v>
      </c>
      <c r="B702" s="2" t="s">
        <v>472</v>
      </c>
      <c r="C702" s="2" t="s">
        <v>452</v>
      </c>
      <c r="D702" s="2" t="s">
        <v>603</v>
      </c>
      <c r="E702" s="2" t="s">
        <v>469</v>
      </c>
      <c r="F702" s="2" t="s">
        <v>436</v>
      </c>
      <c r="G702" s="2" t="s">
        <v>460</v>
      </c>
      <c r="H702" s="2">
        <v>2580</v>
      </c>
      <c r="I702" s="35">
        <v>421.89</v>
      </c>
      <c r="J702" s="35">
        <v>364.69</v>
      </c>
    </row>
    <row r="703" spans="1:10" ht="14.25" customHeight="1">
      <c r="A703" t="str">
        <f t="shared" si="10"/>
        <v>C5</v>
      </c>
      <c r="B703" s="2" t="s">
        <v>465</v>
      </c>
      <c r="C703" s="2" t="s">
        <v>462</v>
      </c>
      <c r="D703" s="2" t="s">
        <v>592</v>
      </c>
      <c r="E703" s="2" t="s">
        <v>456</v>
      </c>
      <c r="F703" s="2" t="s">
        <v>442</v>
      </c>
      <c r="G703" s="2" t="s">
        <v>437</v>
      </c>
      <c r="H703" s="2">
        <v>4212</v>
      </c>
      <c r="I703" s="35">
        <v>109.28</v>
      </c>
      <c r="J703" s="35">
        <v>35.840000000000003</v>
      </c>
    </row>
    <row r="704" spans="1:10" ht="14.25" customHeight="1">
      <c r="A704" t="str">
        <f t="shared" si="10"/>
        <v>C3</v>
      </c>
      <c r="B704" s="2" t="s">
        <v>438</v>
      </c>
      <c r="C704" s="2" t="s">
        <v>452</v>
      </c>
      <c r="D704" s="2" t="s">
        <v>565</v>
      </c>
      <c r="E704" s="2" t="s">
        <v>477</v>
      </c>
      <c r="F704" s="2" t="s">
        <v>442</v>
      </c>
      <c r="G704" s="2" t="s">
        <v>443</v>
      </c>
      <c r="H704" s="2">
        <v>3958</v>
      </c>
      <c r="I704" s="35">
        <v>668.27</v>
      </c>
      <c r="J704" s="35">
        <v>502.54</v>
      </c>
    </row>
    <row r="705" spans="1:10" ht="14.25" customHeight="1">
      <c r="A705" t="str">
        <f t="shared" si="10"/>
        <v>C4</v>
      </c>
      <c r="B705" s="2" t="s">
        <v>432</v>
      </c>
      <c r="C705" s="2" t="s">
        <v>467</v>
      </c>
      <c r="D705" s="2" t="s">
        <v>600</v>
      </c>
      <c r="E705" s="2" t="s">
        <v>454</v>
      </c>
      <c r="F705" s="2" t="s">
        <v>436</v>
      </c>
      <c r="G705" s="2" t="s">
        <v>443</v>
      </c>
      <c r="H705" s="2">
        <v>6090</v>
      </c>
      <c r="I705" s="35">
        <v>152.58000000000001</v>
      </c>
      <c r="J705" s="35">
        <v>97.44</v>
      </c>
    </row>
    <row r="706" spans="1:10" ht="14.25" customHeight="1">
      <c r="A706" t="str">
        <f t="shared" si="10"/>
        <v>C2</v>
      </c>
      <c r="B706" s="2" t="s">
        <v>448</v>
      </c>
      <c r="C706" s="2" t="s">
        <v>439</v>
      </c>
      <c r="D706" s="2" t="s">
        <v>572</v>
      </c>
      <c r="E706" s="2" t="s">
        <v>477</v>
      </c>
      <c r="F706" s="2" t="s">
        <v>436</v>
      </c>
      <c r="G706" s="2" t="s">
        <v>443</v>
      </c>
      <c r="H706" s="2">
        <v>366</v>
      </c>
      <c r="I706" s="35">
        <v>668.27</v>
      </c>
      <c r="J706" s="35">
        <v>502.54</v>
      </c>
    </row>
    <row r="707" spans="1:10" ht="14.25" customHeight="1">
      <c r="A707" t="str">
        <f t="shared" ref="A707:A770" si="11">+INDEX($M$2:$N$11,MATCH(B707,$N$2:$N$11,0),MATCH($A$1,$M$1:$N$1,0))</f>
        <v>C5</v>
      </c>
      <c r="B707" s="2" t="s">
        <v>465</v>
      </c>
      <c r="C707" s="2" t="s">
        <v>467</v>
      </c>
      <c r="D707" s="2" t="s">
        <v>633</v>
      </c>
      <c r="E707" s="2" t="s">
        <v>494</v>
      </c>
      <c r="F707" s="2" t="s">
        <v>442</v>
      </c>
      <c r="G707" s="2" t="s">
        <v>437</v>
      </c>
      <c r="H707" s="2">
        <v>4110</v>
      </c>
      <c r="I707" s="35">
        <v>47.45</v>
      </c>
      <c r="J707" s="35">
        <v>31.79</v>
      </c>
    </row>
    <row r="708" spans="1:10" ht="14.25" customHeight="1">
      <c r="A708" t="str">
        <f t="shared" si="11"/>
        <v>C2</v>
      </c>
      <c r="B708" s="2" t="s">
        <v>448</v>
      </c>
      <c r="C708" s="2" t="s">
        <v>433</v>
      </c>
      <c r="D708" s="2" t="s">
        <v>528</v>
      </c>
      <c r="E708" s="2" t="s">
        <v>456</v>
      </c>
      <c r="F708" s="2" t="s">
        <v>442</v>
      </c>
      <c r="G708" s="2" t="s">
        <v>460</v>
      </c>
      <c r="H708" s="2">
        <v>3420</v>
      </c>
      <c r="I708" s="35">
        <v>109.28</v>
      </c>
      <c r="J708" s="35">
        <v>35.840000000000003</v>
      </c>
    </row>
    <row r="709" spans="1:10" ht="14.25" customHeight="1">
      <c r="A709" t="str">
        <f t="shared" si="11"/>
        <v>C7</v>
      </c>
      <c r="B709" s="2" t="s">
        <v>458</v>
      </c>
      <c r="C709" s="2" t="s">
        <v>433</v>
      </c>
      <c r="D709" s="2" t="s">
        <v>455</v>
      </c>
      <c r="E709" s="2" t="s">
        <v>464</v>
      </c>
      <c r="F709" s="2" t="s">
        <v>442</v>
      </c>
      <c r="G709" s="2" t="s">
        <v>437</v>
      </c>
      <c r="H709" s="2">
        <v>91</v>
      </c>
      <c r="I709" s="35">
        <v>154.06</v>
      </c>
      <c r="J709" s="35">
        <v>90.93</v>
      </c>
    </row>
    <row r="710" spans="1:10" ht="14.25" customHeight="1">
      <c r="A710" t="str">
        <f t="shared" si="11"/>
        <v>C10</v>
      </c>
      <c r="B710" s="2" t="s">
        <v>472</v>
      </c>
      <c r="C710" s="2" t="s">
        <v>433</v>
      </c>
      <c r="D710" s="2" t="s">
        <v>508</v>
      </c>
      <c r="E710" s="2" t="s">
        <v>435</v>
      </c>
      <c r="F710" s="2" t="s">
        <v>436</v>
      </c>
      <c r="G710" s="2" t="s">
        <v>437</v>
      </c>
      <c r="H710" s="2">
        <v>4232</v>
      </c>
      <c r="I710" s="35">
        <v>255.28</v>
      </c>
      <c r="J710" s="35">
        <v>159.41999999999999</v>
      </c>
    </row>
    <row r="711" spans="1:10" ht="14.25" customHeight="1">
      <c r="A711" t="str">
        <f t="shared" si="11"/>
        <v>C1</v>
      </c>
      <c r="B711" s="2" t="s">
        <v>444</v>
      </c>
      <c r="C711" s="2" t="s">
        <v>467</v>
      </c>
      <c r="D711" s="2" t="s">
        <v>599</v>
      </c>
      <c r="E711" s="2" t="s">
        <v>435</v>
      </c>
      <c r="F711" s="2" t="s">
        <v>436</v>
      </c>
      <c r="G711" s="2" t="s">
        <v>460</v>
      </c>
      <c r="H711" s="2">
        <v>9109</v>
      </c>
      <c r="I711" s="35">
        <v>255.28</v>
      </c>
      <c r="J711" s="35">
        <v>159.41999999999999</v>
      </c>
    </row>
    <row r="712" spans="1:10" ht="14.25" customHeight="1">
      <c r="A712" t="str">
        <f t="shared" si="11"/>
        <v>C9</v>
      </c>
      <c r="B712" s="2" t="s">
        <v>484</v>
      </c>
      <c r="C712" s="2" t="s">
        <v>462</v>
      </c>
      <c r="D712" s="2" t="s">
        <v>643</v>
      </c>
      <c r="E712" s="2" t="s">
        <v>454</v>
      </c>
      <c r="F712" s="2" t="s">
        <v>442</v>
      </c>
      <c r="G712" s="2" t="s">
        <v>447</v>
      </c>
      <c r="H712" s="2">
        <v>1215</v>
      </c>
      <c r="I712" s="35">
        <v>152.58000000000001</v>
      </c>
      <c r="J712" s="35">
        <v>97.44</v>
      </c>
    </row>
    <row r="713" spans="1:10" ht="14.25" customHeight="1">
      <c r="A713" t="str">
        <f t="shared" si="11"/>
        <v>C10</v>
      </c>
      <c r="B713" s="2" t="s">
        <v>472</v>
      </c>
      <c r="C713" s="2" t="s">
        <v>462</v>
      </c>
      <c r="D713" s="2" t="s">
        <v>531</v>
      </c>
      <c r="E713" s="2" t="s">
        <v>469</v>
      </c>
      <c r="F713" s="2" t="s">
        <v>442</v>
      </c>
      <c r="G713" s="2" t="s">
        <v>437</v>
      </c>
      <c r="H713" s="2">
        <v>4087</v>
      </c>
      <c r="I713" s="35">
        <v>421.89</v>
      </c>
      <c r="J713" s="35">
        <v>364.69</v>
      </c>
    </row>
    <row r="714" spans="1:10" ht="14.25" customHeight="1">
      <c r="A714" t="str">
        <f t="shared" si="11"/>
        <v>C7</v>
      </c>
      <c r="B714" s="2" t="s">
        <v>458</v>
      </c>
      <c r="C714" s="2" t="s">
        <v>433</v>
      </c>
      <c r="D714" s="2" t="s">
        <v>492</v>
      </c>
      <c r="E714" s="2" t="s">
        <v>450</v>
      </c>
      <c r="F714" s="2" t="s">
        <v>442</v>
      </c>
      <c r="G714" s="2" t="s">
        <v>443</v>
      </c>
      <c r="H714" s="2">
        <v>7524</v>
      </c>
      <c r="I714" s="35">
        <v>205.7</v>
      </c>
      <c r="J714" s="35">
        <v>117.11</v>
      </c>
    </row>
    <row r="715" spans="1:10" ht="14.25" customHeight="1">
      <c r="A715" t="str">
        <f t="shared" si="11"/>
        <v>C2</v>
      </c>
      <c r="B715" s="2" t="s">
        <v>448</v>
      </c>
      <c r="C715" s="2" t="s">
        <v>439</v>
      </c>
      <c r="D715" s="2" t="s">
        <v>617</v>
      </c>
      <c r="E715" s="2" t="s">
        <v>435</v>
      </c>
      <c r="F715" s="2" t="s">
        <v>436</v>
      </c>
      <c r="G715" s="2" t="s">
        <v>443</v>
      </c>
      <c r="H715" s="2">
        <v>9912</v>
      </c>
      <c r="I715" s="35">
        <v>255.28</v>
      </c>
      <c r="J715" s="35">
        <v>159.41999999999999</v>
      </c>
    </row>
    <row r="716" spans="1:10" ht="14.25" customHeight="1">
      <c r="A716" t="str">
        <f t="shared" si="11"/>
        <v>C7</v>
      </c>
      <c r="B716" s="2" t="s">
        <v>458</v>
      </c>
      <c r="C716" s="2" t="s">
        <v>452</v>
      </c>
      <c r="D716" s="2" t="s">
        <v>644</v>
      </c>
      <c r="E716" s="2" t="s">
        <v>456</v>
      </c>
      <c r="F716" s="2" t="s">
        <v>436</v>
      </c>
      <c r="G716" s="2" t="s">
        <v>447</v>
      </c>
      <c r="H716" s="2">
        <v>9627</v>
      </c>
      <c r="I716" s="35">
        <v>109.28</v>
      </c>
      <c r="J716" s="35">
        <v>35.840000000000003</v>
      </c>
    </row>
    <row r="717" spans="1:10" ht="14.25" customHeight="1">
      <c r="A717" t="str">
        <f t="shared" si="11"/>
        <v>C8</v>
      </c>
      <c r="B717" s="2" t="s">
        <v>482</v>
      </c>
      <c r="C717" s="2" t="s">
        <v>433</v>
      </c>
      <c r="D717" s="2" t="s">
        <v>637</v>
      </c>
      <c r="E717" s="2" t="s">
        <v>446</v>
      </c>
      <c r="F717" s="2" t="s">
        <v>442</v>
      </c>
      <c r="G717" s="2" t="s">
        <v>437</v>
      </c>
      <c r="H717" s="2">
        <v>7129</v>
      </c>
      <c r="I717" s="35">
        <v>437.2</v>
      </c>
      <c r="J717" s="35">
        <v>263.33</v>
      </c>
    </row>
    <row r="718" spans="1:10" ht="14.25" customHeight="1">
      <c r="A718" t="str">
        <f t="shared" si="11"/>
        <v>C7</v>
      </c>
      <c r="B718" s="2" t="s">
        <v>458</v>
      </c>
      <c r="C718" s="2" t="s">
        <v>462</v>
      </c>
      <c r="D718" s="2" t="s">
        <v>624</v>
      </c>
      <c r="E718" s="2" t="s">
        <v>477</v>
      </c>
      <c r="F718" s="2" t="s">
        <v>442</v>
      </c>
      <c r="G718" s="2" t="s">
        <v>443</v>
      </c>
      <c r="H718" s="2">
        <v>1080</v>
      </c>
      <c r="I718" s="35">
        <v>668.27</v>
      </c>
      <c r="J718" s="35">
        <v>502.54</v>
      </c>
    </row>
    <row r="719" spans="1:10" ht="14.25" customHeight="1">
      <c r="A719" t="str">
        <f t="shared" si="11"/>
        <v>C5</v>
      </c>
      <c r="B719" s="2" t="s">
        <v>465</v>
      </c>
      <c r="C719" s="2" t="s">
        <v>462</v>
      </c>
      <c r="D719" s="2" t="s">
        <v>574</v>
      </c>
      <c r="E719" s="2" t="s">
        <v>494</v>
      </c>
      <c r="F719" s="2" t="s">
        <v>436</v>
      </c>
      <c r="G719" s="2" t="s">
        <v>460</v>
      </c>
      <c r="H719" s="2">
        <v>8219</v>
      </c>
      <c r="I719" s="35">
        <v>47.45</v>
      </c>
      <c r="J719" s="35">
        <v>31.79</v>
      </c>
    </row>
    <row r="720" spans="1:10" ht="14.25" customHeight="1">
      <c r="A720" t="str">
        <f t="shared" si="11"/>
        <v>C2</v>
      </c>
      <c r="B720" s="2" t="s">
        <v>448</v>
      </c>
      <c r="C720" s="2" t="s">
        <v>439</v>
      </c>
      <c r="D720" s="2" t="s">
        <v>449</v>
      </c>
      <c r="E720" s="2" t="s">
        <v>450</v>
      </c>
      <c r="F720" s="2" t="s">
        <v>442</v>
      </c>
      <c r="G720" s="2" t="s">
        <v>443</v>
      </c>
      <c r="H720" s="2">
        <v>2187</v>
      </c>
      <c r="I720" s="35">
        <v>205.7</v>
      </c>
      <c r="J720" s="35">
        <v>117.11</v>
      </c>
    </row>
    <row r="721" spans="1:10" ht="14.25" customHeight="1">
      <c r="A721" t="str">
        <f t="shared" si="11"/>
        <v>C7</v>
      </c>
      <c r="B721" s="2" t="s">
        <v>458</v>
      </c>
      <c r="C721" s="2" t="s">
        <v>433</v>
      </c>
      <c r="D721" s="2" t="s">
        <v>564</v>
      </c>
      <c r="E721" s="2" t="s">
        <v>475</v>
      </c>
      <c r="F721" s="2" t="s">
        <v>436</v>
      </c>
      <c r="G721" s="2" t="s">
        <v>443</v>
      </c>
      <c r="H721" s="2">
        <v>7761</v>
      </c>
      <c r="I721" s="35">
        <v>81.73</v>
      </c>
      <c r="J721" s="35">
        <v>56.67</v>
      </c>
    </row>
    <row r="722" spans="1:10" ht="14.25" customHeight="1">
      <c r="A722" t="str">
        <f t="shared" si="11"/>
        <v>C10</v>
      </c>
      <c r="B722" s="2" t="s">
        <v>472</v>
      </c>
      <c r="C722" s="2" t="s">
        <v>452</v>
      </c>
      <c r="D722" s="2" t="s">
        <v>539</v>
      </c>
      <c r="E722" s="2" t="s">
        <v>477</v>
      </c>
      <c r="F722" s="2" t="s">
        <v>442</v>
      </c>
      <c r="G722" s="2" t="s">
        <v>443</v>
      </c>
      <c r="H722" s="2">
        <v>3641</v>
      </c>
      <c r="I722" s="35">
        <v>668.27</v>
      </c>
      <c r="J722" s="35">
        <v>502.54</v>
      </c>
    </row>
    <row r="723" spans="1:10" ht="14.25" customHeight="1">
      <c r="A723" t="str">
        <f t="shared" si="11"/>
        <v>C7</v>
      </c>
      <c r="B723" s="2" t="s">
        <v>458</v>
      </c>
      <c r="C723" s="2" t="s">
        <v>433</v>
      </c>
      <c r="D723" s="2" t="s">
        <v>613</v>
      </c>
      <c r="E723" s="2" t="s">
        <v>494</v>
      </c>
      <c r="F723" s="2" t="s">
        <v>442</v>
      </c>
      <c r="G723" s="2" t="s">
        <v>437</v>
      </c>
      <c r="H723" s="2">
        <v>1732</v>
      </c>
      <c r="I723" s="35">
        <v>47.45</v>
      </c>
      <c r="J723" s="35">
        <v>31.79</v>
      </c>
    </row>
    <row r="724" spans="1:10" ht="14.25" customHeight="1">
      <c r="A724" t="str">
        <f t="shared" si="11"/>
        <v>C9</v>
      </c>
      <c r="B724" s="2" t="s">
        <v>484</v>
      </c>
      <c r="C724" s="2" t="s">
        <v>462</v>
      </c>
      <c r="D724" s="2" t="s">
        <v>552</v>
      </c>
      <c r="E724" s="2" t="s">
        <v>469</v>
      </c>
      <c r="F724" s="2" t="s">
        <v>442</v>
      </c>
      <c r="G724" s="2" t="s">
        <v>447</v>
      </c>
      <c r="H724" s="2">
        <v>4325</v>
      </c>
      <c r="I724" s="35">
        <v>421.89</v>
      </c>
      <c r="J724" s="35">
        <v>364.69</v>
      </c>
    </row>
    <row r="725" spans="1:10" ht="14.25" customHeight="1">
      <c r="A725" t="str">
        <f t="shared" si="11"/>
        <v>C10</v>
      </c>
      <c r="B725" s="2" t="s">
        <v>472</v>
      </c>
      <c r="C725" s="2" t="s">
        <v>462</v>
      </c>
      <c r="D725" s="2" t="s">
        <v>517</v>
      </c>
      <c r="E725" s="2" t="s">
        <v>475</v>
      </c>
      <c r="F725" s="2" t="s">
        <v>442</v>
      </c>
      <c r="G725" s="2" t="s">
        <v>460</v>
      </c>
      <c r="H725" s="2">
        <v>6454</v>
      </c>
      <c r="I725" s="35">
        <v>81.73</v>
      </c>
      <c r="J725" s="35">
        <v>56.67</v>
      </c>
    </row>
    <row r="726" spans="1:10" ht="14.25" customHeight="1">
      <c r="A726" t="str">
        <f t="shared" si="11"/>
        <v>C10</v>
      </c>
      <c r="B726" s="2" t="s">
        <v>472</v>
      </c>
      <c r="C726" s="2" t="s">
        <v>433</v>
      </c>
      <c r="D726" s="2" t="s">
        <v>457</v>
      </c>
      <c r="E726" s="2" t="s">
        <v>464</v>
      </c>
      <c r="F726" s="2" t="s">
        <v>436</v>
      </c>
      <c r="G726" s="2" t="s">
        <v>443</v>
      </c>
      <c r="H726" s="2">
        <v>1057</v>
      </c>
      <c r="I726" s="35">
        <v>154.06</v>
      </c>
      <c r="J726" s="35">
        <v>90.93</v>
      </c>
    </row>
    <row r="727" spans="1:10" ht="14.25" customHeight="1">
      <c r="A727" t="str">
        <f t="shared" si="11"/>
        <v>C10</v>
      </c>
      <c r="B727" s="2" t="s">
        <v>472</v>
      </c>
      <c r="C727" s="2" t="s">
        <v>433</v>
      </c>
      <c r="D727" s="2" t="s">
        <v>535</v>
      </c>
      <c r="E727" s="2" t="s">
        <v>469</v>
      </c>
      <c r="F727" s="2" t="s">
        <v>442</v>
      </c>
      <c r="G727" s="2" t="s">
        <v>443</v>
      </c>
      <c r="H727" s="2">
        <v>1417</v>
      </c>
      <c r="I727" s="35">
        <v>421.89</v>
      </c>
      <c r="J727" s="35">
        <v>364.69</v>
      </c>
    </row>
    <row r="728" spans="1:10" ht="14.25" customHeight="1">
      <c r="A728" t="str">
        <f t="shared" si="11"/>
        <v>C7</v>
      </c>
      <c r="B728" s="2" t="s">
        <v>458</v>
      </c>
      <c r="C728" s="2" t="s">
        <v>433</v>
      </c>
      <c r="D728" s="2" t="s">
        <v>619</v>
      </c>
      <c r="E728" s="2" t="s">
        <v>435</v>
      </c>
      <c r="F728" s="2" t="s">
        <v>442</v>
      </c>
      <c r="G728" s="2" t="s">
        <v>437</v>
      </c>
      <c r="H728" s="2">
        <v>5222</v>
      </c>
      <c r="I728" s="35">
        <v>255.28</v>
      </c>
      <c r="J728" s="35">
        <v>159.41999999999999</v>
      </c>
    </row>
    <row r="729" spans="1:10" ht="14.25" customHeight="1">
      <c r="A729" t="str">
        <f t="shared" si="11"/>
        <v>C4</v>
      </c>
      <c r="B729" s="2" t="s">
        <v>432</v>
      </c>
      <c r="C729" s="2" t="s">
        <v>462</v>
      </c>
      <c r="D729" s="2" t="s">
        <v>479</v>
      </c>
      <c r="E729" s="2" t="s">
        <v>469</v>
      </c>
      <c r="F729" s="2" t="s">
        <v>442</v>
      </c>
      <c r="G729" s="2" t="s">
        <v>460</v>
      </c>
      <c r="H729" s="2">
        <v>8591</v>
      </c>
      <c r="I729" s="35">
        <v>421.89</v>
      </c>
      <c r="J729" s="35">
        <v>364.69</v>
      </c>
    </row>
    <row r="730" spans="1:10" ht="14.25" customHeight="1">
      <c r="A730" t="str">
        <f t="shared" si="11"/>
        <v>C6</v>
      </c>
      <c r="B730" s="2" t="s">
        <v>451</v>
      </c>
      <c r="C730" s="2" t="s">
        <v>439</v>
      </c>
      <c r="D730" s="2" t="s">
        <v>618</v>
      </c>
      <c r="E730" s="2" t="s">
        <v>480</v>
      </c>
      <c r="F730" s="2" t="s">
        <v>442</v>
      </c>
      <c r="G730" s="2" t="s">
        <v>443</v>
      </c>
      <c r="H730" s="2">
        <v>333</v>
      </c>
      <c r="I730" s="35">
        <v>651.21</v>
      </c>
      <c r="J730" s="35">
        <v>524.96</v>
      </c>
    </row>
    <row r="731" spans="1:10" ht="14.25" customHeight="1">
      <c r="A731" t="str">
        <f t="shared" si="11"/>
        <v>C5</v>
      </c>
      <c r="B731" s="2" t="s">
        <v>465</v>
      </c>
      <c r="C731" s="2" t="s">
        <v>439</v>
      </c>
      <c r="D731" s="2" t="s">
        <v>559</v>
      </c>
      <c r="E731" s="2" t="s">
        <v>454</v>
      </c>
      <c r="F731" s="2" t="s">
        <v>442</v>
      </c>
      <c r="G731" s="2" t="s">
        <v>437</v>
      </c>
      <c r="H731" s="2">
        <v>9049</v>
      </c>
      <c r="I731" s="35">
        <v>152.58000000000001</v>
      </c>
      <c r="J731" s="35">
        <v>97.44</v>
      </c>
    </row>
    <row r="732" spans="1:10" ht="14.25" customHeight="1">
      <c r="A732" t="str">
        <f t="shared" si="11"/>
        <v>C6</v>
      </c>
      <c r="B732" s="2" t="s">
        <v>451</v>
      </c>
      <c r="C732" s="2" t="s">
        <v>433</v>
      </c>
      <c r="D732" s="2" t="s">
        <v>533</v>
      </c>
      <c r="E732" s="2" t="s">
        <v>494</v>
      </c>
      <c r="F732" s="2" t="s">
        <v>442</v>
      </c>
      <c r="G732" s="2" t="s">
        <v>437</v>
      </c>
      <c r="H732" s="2">
        <v>7783</v>
      </c>
      <c r="I732" s="35">
        <v>47.45</v>
      </c>
      <c r="J732" s="35">
        <v>31.79</v>
      </c>
    </row>
    <row r="733" spans="1:10" ht="14.25" customHeight="1">
      <c r="A733" t="str">
        <f t="shared" si="11"/>
        <v>C9</v>
      </c>
      <c r="B733" s="2" t="s">
        <v>484</v>
      </c>
      <c r="C733" s="2" t="s">
        <v>462</v>
      </c>
      <c r="D733" s="2" t="s">
        <v>557</v>
      </c>
      <c r="E733" s="2" t="s">
        <v>494</v>
      </c>
      <c r="F733" s="2" t="s">
        <v>442</v>
      </c>
      <c r="G733" s="2" t="s">
        <v>443</v>
      </c>
      <c r="H733" s="2">
        <v>5140</v>
      </c>
      <c r="I733" s="35">
        <v>47.45</v>
      </c>
      <c r="J733" s="35">
        <v>31.79</v>
      </c>
    </row>
    <row r="734" spans="1:10" ht="14.25" customHeight="1">
      <c r="A734" t="str">
        <f t="shared" si="11"/>
        <v>C9</v>
      </c>
      <c r="B734" s="2" t="s">
        <v>484</v>
      </c>
      <c r="C734" s="2" t="s">
        <v>462</v>
      </c>
      <c r="D734" s="2" t="s">
        <v>634</v>
      </c>
      <c r="E734" s="2" t="s">
        <v>454</v>
      </c>
      <c r="F734" s="2" t="s">
        <v>442</v>
      </c>
      <c r="G734" s="2" t="s">
        <v>460</v>
      </c>
      <c r="H734" s="2">
        <v>3474</v>
      </c>
      <c r="I734" s="35">
        <v>152.58000000000001</v>
      </c>
      <c r="J734" s="35">
        <v>97.44</v>
      </c>
    </row>
    <row r="735" spans="1:10" ht="14.25" customHeight="1">
      <c r="A735" t="str">
        <f t="shared" si="11"/>
        <v>C4</v>
      </c>
      <c r="B735" s="2" t="s">
        <v>432</v>
      </c>
      <c r="C735" s="2" t="s">
        <v>433</v>
      </c>
      <c r="D735" s="2" t="s">
        <v>589</v>
      </c>
      <c r="E735" s="2" t="s">
        <v>469</v>
      </c>
      <c r="F735" s="2" t="s">
        <v>436</v>
      </c>
      <c r="G735" s="2" t="s">
        <v>447</v>
      </c>
      <c r="H735" s="2">
        <v>1417</v>
      </c>
      <c r="I735" s="35">
        <v>421.89</v>
      </c>
      <c r="J735" s="35">
        <v>364.69</v>
      </c>
    </row>
    <row r="736" spans="1:10" ht="14.25" customHeight="1">
      <c r="A736" t="str">
        <f t="shared" si="11"/>
        <v>C5</v>
      </c>
      <c r="B736" s="2" t="s">
        <v>465</v>
      </c>
      <c r="C736" s="2" t="s">
        <v>433</v>
      </c>
      <c r="D736" s="2" t="s">
        <v>564</v>
      </c>
      <c r="E736" s="2" t="s">
        <v>446</v>
      </c>
      <c r="F736" s="2" t="s">
        <v>442</v>
      </c>
      <c r="G736" s="2" t="s">
        <v>460</v>
      </c>
      <c r="H736" s="2">
        <v>6615</v>
      </c>
      <c r="I736" s="35">
        <v>437.2</v>
      </c>
      <c r="J736" s="35">
        <v>263.33</v>
      </c>
    </row>
    <row r="737" spans="1:10" ht="14.25" customHeight="1">
      <c r="A737" t="str">
        <f t="shared" si="11"/>
        <v>C3</v>
      </c>
      <c r="B737" s="2" t="s">
        <v>438</v>
      </c>
      <c r="C737" s="2" t="s">
        <v>433</v>
      </c>
      <c r="D737" s="2" t="s">
        <v>528</v>
      </c>
      <c r="E737" s="2" t="s">
        <v>446</v>
      </c>
      <c r="F737" s="2" t="s">
        <v>436</v>
      </c>
      <c r="G737" s="2" t="s">
        <v>447</v>
      </c>
      <c r="H737" s="2">
        <v>7221</v>
      </c>
      <c r="I737" s="35">
        <v>437.2</v>
      </c>
      <c r="J737" s="35">
        <v>263.33</v>
      </c>
    </row>
    <row r="738" spans="1:10" ht="14.25" customHeight="1">
      <c r="A738" t="str">
        <f t="shared" si="11"/>
        <v>C10</v>
      </c>
      <c r="B738" s="2" t="s">
        <v>472</v>
      </c>
      <c r="C738" s="2" t="s">
        <v>439</v>
      </c>
      <c r="D738" s="2" t="s">
        <v>615</v>
      </c>
      <c r="E738" s="2" t="s">
        <v>456</v>
      </c>
      <c r="F738" s="2" t="s">
        <v>442</v>
      </c>
      <c r="G738" s="2" t="s">
        <v>460</v>
      </c>
      <c r="H738" s="2">
        <v>2151</v>
      </c>
      <c r="I738" s="35">
        <v>109.28</v>
      </c>
      <c r="J738" s="35">
        <v>35.840000000000003</v>
      </c>
    </row>
    <row r="739" spans="1:10" ht="14.25" customHeight="1">
      <c r="A739" t="str">
        <f t="shared" si="11"/>
        <v>C4</v>
      </c>
      <c r="B739" s="2" t="s">
        <v>432</v>
      </c>
      <c r="C739" s="2" t="s">
        <v>433</v>
      </c>
      <c r="D739" s="2" t="s">
        <v>646</v>
      </c>
      <c r="E739" s="2" t="s">
        <v>450</v>
      </c>
      <c r="F739" s="2" t="s">
        <v>442</v>
      </c>
      <c r="G739" s="2" t="s">
        <v>460</v>
      </c>
      <c r="H739" s="2">
        <v>3112</v>
      </c>
      <c r="I739" s="35">
        <v>205.7</v>
      </c>
      <c r="J739" s="35">
        <v>117.11</v>
      </c>
    </row>
    <row r="740" spans="1:10" ht="14.25" customHeight="1">
      <c r="A740" t="str">
        <f t="shared" si="11"/>
        <v>C1</v>
      </c>
      <c r="B740" s="2" t="s">
        <v>444</v>
      </c>
      <c r="C740" s="2" t="s">
        <v>467</v>
      </c>
      <c r="D740" s="2" t="s">
        <v>638</v>
      </c>
      <c r="E740" s="2" t="s">
        <v>480</v>
      </c>
      <c r="F740" s="2" t="s">
        <v>436</v>
      </c>
      <c r="G740" s="2" t="s">
        <v>460</v>
      </c>
      <c r="H740" s="2">
        <v>6393</v>
      </c>
      <c r="I740" s="35">
        <v>651.21</v>
      </c>
      <c r="J740" s="35">
        <v>524.96</v>
      </c>
    </row>
    <row r="741" spans="1:10" ht="14.25" customHeight="1">
      <c r="A741" t="str">
        <f t="shared" si="11"/>
        <v>C3</v>
      </c>
      <c r="B741" s="2" t="s">
        <v>438</v>
      </c>
      <c r="C741" s="2" t="s">
        <v>452</v>
      </c>
      <c r="D741" s="2" t="s">
        <v>539</v>
      </c>
      <c r="E741" s="2" t="s">
        <v>450</v>
      </c>
      <c r="F741" s="2" t="s">
        <v>436</v>
      </c>
      <c r="G741" s="2" t="s">
        <v>443</v>
      </c>
      <c r="H741" s="2">
        <v>4487</v>
      </c>
      <c r="I741" s="35">
        <v>205.7</v>
      </c>
      <c r="J741" s="35">
        <v>117.11</v>
      </c>
    </row>
    <row r="742" spans="1:10" ht="14.25" customHeight="1">
      <c r="A742" t="str">
        <f t="shared" si="11"/>
        <v>C9</v>
      </c>
      <c r="B742" s="2" t="s">
        <v>484</v>
      </c>
      <c r="C742" s="2" t="s">
        <v>433</v>
      </c>
      <c r="D742" s="2" t="s">
        <v>493</v>
      </c>
      <c r="E742" s="2" t="s">
        <v>475</v>
      </c>
      <c r="F742" s="2" t="s">
        <v>442</v>
      </c>
      <c r="G742" s="2" t="s">
        <v>437</v>
      </c>
      <c r="H742" s="2">
        <v>9043</v>
      </c>
      <c r="I742" s="35">
        <v>81.73</v>
      </c>
      <c r="J742" s="35">
        <v>56.67</v>
      </c>
    </row>
    <row r="743" spans="1:10" ht="14.25" customHeight="1">
      <c r="A743" t="str">
        <f t="shared" si="11"/>
        <v>C4</v>
      </c>
      <c r="B743" s="2" t="s">
        <v>432</v>
      </c>
      <c r="C743" s="2" t="s">
        <v>452</v>
      </c>
      <c r="D743" s="2" t="s">
        <v>644</v>
      </c>
      <c r="E743" s="2" t="s">
        <v>454</v>
      </c>
      <c r="F743" s="2" t="s">
        <v>442</v>
      </c>
      <c r="G743" s="2" t="s">
        <v>447</v>
      </c>
      <c r="H743" s="2">
        <v>4056</v>
      </c>
      <c r="I743" s="35">
        <v>152.58000000000001</v>
      </c>
      <c r="J743" s="35">
        <v>97.44</v>
      </c>
    </row>
    <row r="744" spans="1:10" ht="14.25" customHeight="1">
      <c r="A744" t="str">
        <f t="shared" si="11"/>
        <v>C5</v>
      </c>
      <c r="B744" s="2" t="s">
        <v>465</v>
      </c>
      <c r="C744" s="2" t="s">
        <v>433</v>
      </c>
      <c r="D744" s="2" t="s">
        <v>525</v>
      </c>
      <c r="E744" s="2" t="s">
        <v>435</v>
      </c>
      <c r="F744" s="2" t="s">
        <v>436</v>
      </c>
      <c r="G744" s="2" t="s">
        <v>443</v>
      </c>
      <c r="H744" s="2">
        <v>7575</v>
      </c>
      <c r="I744" s="35">
        <v>255.28</v>
      </c>
      <c r="J744" s="35">
        <v>159.41999999999999</v>
      </c>
    </row>
    <row r="745" spans="1:10" ht="14.25" customHeight="1">
      <c r="A745" t="str">
        <f t="shared" si="11"/>
        <v>C5</v>
      </c>
      <c r="B745" s="2" t="s">
        <v>465</v>
      </c>
      <c r="C745" s="2" t="s">
        <v>452</v>
      </c>
      <c r="D745" s="2" t="s">
        <v>608</v>
      </c>
      <c r="E745" s="2" t="s">
        <v>464</v>
      </c>
      <c r="F745" s="2" t="s">
        <v>436</v>
      </c>
      <c r="G745" s="2" t="s">
        <v>443</v>
      </c>
      <c r="H745" s="2">
        <v>6948</v>
      </c>
      <c r="I745" s="35">
        <v>154.06</v>
      </c>
      <c r="J745" s="35">
        <v>90.93</v>
      </c>
    </row>
    <row r="746" spans="1:10" ht="14.25" customHeight="1">
      <c r="A746" t="str">
        <f t="shared" si="11"/>
        <v>C5</v>
      </c>
      <c r="B746" s="2" t="s">
        <v>465</v>
      </c>
      <c r="C746" s="2" t="s">
        <v>433</v>
      </c>
      <c r="D746" s="2" t="s">
        <v>524</v>
      </c>
      <c r="E746" s="2" t="s">
        <v>441</v>
      </c>
      <c r="F746" s="2" t="s">
        <v>442</v>
      </c>
      <c r="G746" s="2" t="s">
        <v>437</v>
      </c>
      <c r="H746" s="2">
        <v>8333</v>
      </c>
      <c r="I746" s="35">
        <v>9.33</v>
      </c>
      <c r="J746" s="35">
        <v>6.92</v>
      </c>
    </row>
    <row r="747" spans="1:10" ht="14.25" customHeight="1">
      <c r="A747" t="str">
        <f t="shared" si="11"/>
        <v>C8</v>
      </c>
      <c r="B747" s="2" t="s">
        <v>482</v>
      </c>
      <c r="C747" s="2" t="s">
        <v>502</v>
      </c>
      <c r="D747" s="2" t="s">
        <v>563</v>
      </c>
      <c r="E747" s="2" t="s">
        <v>494</v>
      </c>
      <c r="F747" s="2" t="s">
        <v>442</v>
      </c>
      <c r="G747" s="2" t="s">
        <v>447</v>
      </c>
      <c r="H747" s="2">
        <v>6239</v>
      </c>
      <c r="I747" s="35">
        <v>47.45</v>
      </c>
      <c r="J747" s="35">
        <v>31.79</v>
      </c>
    </row>
    <row r="748" spans="1:10" ht="14.25" customHeight="1">
      <c r="A748" t="str">
        <f t="shared" si="11"/>
        <v>C6</v>
      </c>
      <c r="B748" s="2" t="s">
        <v>451</v>
      </c>
      <c r="C748" s="2" t="s">
        <v>433</v>
      </c>
      <c r="D748" s="2" t="s">
        <v>461</v>
      </c>
      <c r="E748" s="2" t="s">
        <v>477</v>
      </c>
      <c r="F748" s="2" t="s">
        <v>442</v>
      </c>
      <c r="G748" s="2" t="s">
        <v>447</v>
      </c>
      <c r="H748" s="2">
        <v>4025</v>
      </c>
      <c r="I748" s="35">
        <v>668.27</v>
      </c>
      <c r="J748" s="35">
        <v>502.54</v>
      </c>
    </row>
    <row r="749" spans="1:10" ht="14.25" customHeight="1">
      <c r="A749" t="str">
        <f t="shared" si="11"/>
        <v>C10</v>
      </c>
      <c r="B749" s="2" t="s">
        <v>472</v>
      </c>
      <c r="C749" s="2" t="s">
        <v>433</v>
      </c>
      <c r="D749" s="2" t="s">
        <v>606</v>
      </c>
      <c r="E749" s="2" t="s">
        <v>494</v>
      </c>
      <c r="F749" s="2" t="s">
        <v>442</v>
      </c>
      <c r="G749" s="2" t="s">
        <v>447</v>
      </c>
      <c r="H749" s="2">
        <v>1827</v>
      </c>
      <c r="I749" s="35">
        <v>47.45</v>
      </c>
      <c r="J749" s="35">
        <v>31.79</v>
      </c>
    </row>
    <row r="750" spans="1:10" ht="14.25" customHeight="1">
      <c r="A750" t="str">
        <f t="shared" si="11"/>
        <v>C4</v>
      </c>
      <c r="B750" s="2" t="s">
        <v>432</v>
      </c>
      <c r="C750" s="2" t="s">
        <v>462</v>
      </c>
      <c r="D750" s="2" t="s">
        <v>598</v>
      </c>
      <c r="E750" s="2" t="s">
        <v>477</v>
      </c>
      <c r="F750" s="2" t="s">
        <v>442</v>
      </c>
      <c r="G750" s="2" t="s">
        <v>437</v>
      </c>
      <c r="H750" s="2">
        <v>3723</v>
      </c>
      <c r="I750" s="35">
        <v>668.27</v>
      </c>
      <c r="J750" s="35">
        <v>502.54</v>
      </c>
    </row>
    <row r="751" spans="1:10" ht="14.25" customHeight="1">
      <c r="A751" t="str">
        <f t="shared" si="11"/>
        <v>C3</v>
      </c>
      <c r="B751" s="2" t="s">
        <v>438</v>
      </c>
      <c r="C751" s="2" t="s">
        <v>433</v>
      </c>
      <c r="D751" s="2" t="s">
        <v>589</v>
      </c>
      <c r="E751" s="2" t="s">
        <v>456</v>
      </c>
      <c r="F751" s="2" t="s">
        <v>436</v>
      </c>
      <c r="G751" s="2" t="s">
        <v>460</v>
      </c>
      <c r="H751" s="2">
        <v>8005</v>
      </c>
      <c r="I751" s="35">
        <v>109.28</v>
      </c>
      <c r="J751" s="35">
        <v>35.840000000000003</v>
      </c>
    </row>
    <row r="752" spans="1:10" ht="14.25" customHeight="1">
      <c r="A752" t="str">
        <f t="shared" si="11"/>
        <v>C10</v>
      </c>
      <c r="B752" s="2" t="s">
        <v>472</v>
      </c>
      <c r="C752" s="2" t="s">
        <v>452</v>
      </c>
      <c r="D752" s="2" t="s">
        <v>620</v>
      </c>
      <c r="E752" s="2" t="s">
        <v>469</v>
      </c>
      <c r="F752" s="2" t="s">
        <v>436</v>
      </c>
      <c r="G752" s="2" t="s">
        <v>443</v>
      </c>
      <c r="H752" s="2">
        <v>7601</v>
      </c>
      <c r="I752" s="35">
        <v>421.89</v>
      </c>
      <c r="J752" s="35">
        <v>364.69</v>
      </c>
    </row>
    <row r="753" spans="1:10" ht="14.25" customHeight="1">
      <c r="A753" t="str">
        <f t="shared" si="11"/>
        <v>C3</v>
      </c>
      <c r="B753" s="2" t="s">
        <v>438</v>
      </c>
      <c r="C753" s="2" t="s">
        <v>439</v>
      </c>
      <c r="D753" s="2" t="s">
        <v>509</v>
      </c>
      <c r="E753" s="2" t="s">
        <v>446</v>
      </c>
      <c r="F753" s="2" t="s">
        <v>436</v>
      </c>
      <c r="G753" s="2" t="s">
        <v>443</v>
      </c>
      <c r="H753" s="2">
        <v>6813</v>
      </c>
      <c r="I753" s="35">
        <v>437.2</v>
      </c>
      <c r="J753" s="35">
        <v>263.33</v>
      </c>
    </row>
    <row r="754" spans="1:10" ht="14.25" customHeight="1">
      <c r="A754" t="str">
        <f t="shared" si="11"/>
        <v>C2</v>
      </c>
      <c r="B754" s="2" t="s">
        <v>448</v>
      </c>
      <c r="C754" s="2" t="s">
        <v>502</v>
      </c>
      <c r="D754" s="2" t="s">
        <v>503</v>
      </c>
      <c r="E754" s="2" t="s">
        <v>475</v>
      </c>
      <c r="F754" s="2" t="s">
        <v>442</v>
      </c>
      <c r="G754" s="2" t="s">
        <v>460</v>
      </c>
      <c r="H754" s="2">
        <v>4393</v>
      </c>
      <c r="I754" s="35">
        <v>81.73</v>
      </c>
      <c r="J754" s="35">
        <v>56.67</v>
      </c>
    </row>
    <row r="755" spans="1:10" ht="14.25" customHeight="1">
      <c r="A755" t="str">
        <f t="shared" si="11"/>
        <v>C9</v>
      </c>
      <c r="B755" s="2" t="s">
        <v>484</v>
      </c>
      <c r="C755" s="2" t="s">
        <v>433</v>
      </c>
      <c r="D755" s="2" t="s">
        <v>471</v>
      </c>
      <c r="E755" s="2" t="s">
        <v>441</v>
      </c>
      <c r="F755" s="2" t="s">
        <v>436</v>
      </c>
      <c r="G755" s="2" t="s">
        <v>447</v>
      </c>
      <c r="H755" s="2">
        <v>7846</v>
      </c>
      <c r="I755" s="35">
        <v>9.33</v>
      </c>
      <c r="J755" s="35">
        <v>6.92</v>
      </c>
    </row>
    <row r="756" spans="1:10" ht="14.25" customHeight="1">
      <c r="A756" t="str">
        <f t="shared" si="11"/>
        <v>C9</v>
      </c>
      <c r="B756" s="2" t="s">
        <v>484</v>
      </c>
      <c r="C756" s="2" t="s">
        <v>439</v>
      </c>
      <c r="D756" s="2" t="s">
        <v>567</v>
      </c>
      <c r="E756" s="2" t="s">
        <v>435</v>
      </c>
      <c r="F756" s="2" t="s">
        <v>436</v>
      </c>
      <c r="G756" s="2" t="s">
        <v>437</v>
      </c>
      <c r="H756" s="2">
        <v>9014</v>
      </c>
      <c r="I756" s="35">
        <v>255.28</v>
      </c>
      <c r="J756" s="35">
        <v>159.41999999999999</v>
      </c>
    </row>
    <row r="757" spans="1:10" ht="14.25" customHeight="1">
      <c r="A757" t="str">
        <f t="shared" si="11"/>
        <v>C6</v>
      </c>
      <c r="B757" s="2" t="s">
        <v>451</v>
      </c>
      <c r="C757" s="2" t="s">
        <v>433</v>
      </c>
      <c r="D757" s="2" t="s">
        <v>571</v>
      </c>
      <c r="E757" s="2" t="s">
        <v>475</v>
      </c>
      <c r="F757" s="2" t="s">
        <v>436</v>
      </c>
      <c r="G757" s="2" t="s">
        <v>443</v>
      </c>
      <c r="H757" s="2">
        <v>6468</v>
      </c>
      <c r="I757" s="35">
        <v>81.73</v>
      </c>
      <c r="J757" s="35">
        <v>56.67</v>
      </c>
    </row>
    <row r="758" spans="1:10" ht="14.25" customHeight="1">
      <c r="A758" t="str">
        <f t="shared" si="11"/>
        <v>C10</v>
      </c>
      <c r="B758" s="2" t="s">
        <v>472</v>
      </c>
      <c r="C758" s="2" t="s">
        <v>467</v>
      </c>
      <c r="D758" s="2" t="s">
        <v>587</v>
      </c>
      <c r="E758" s="2" t="s">
        <v>441</v>
      </c>
      <c r="F758" s="2" t="s">
        <v>442</v>
      </c>
      <c r="G758" s="2" t="s">
        <v>443</v>
      </c>
      <c r="H758" s="2">
        <v>4622</v>
      </c>
      <c r="I758" s="35">
        <v>9.33</v>
      </c>
      <c r="J758" s="35">
        <v>6.92</v>
      </c>
    </row>
    <row r="759" spans="1:10" ht="14.25" customHeight="1">
      <c r="A759" t="str">
        <f t="shared" si="11"/>
        <v>C4</v>
      </c>
      <c r="B759" s="2" t="s">
        <v>432</v>
      </c>
      <c r="C759" s="2" t="s">
        <v>433</v>
      </c>
      <c r="D759" s="2" t="s">
        <v>636</v>
      </c>
      <c r="E759" s="2" t="s">
        <v>477</v>
      </c>
      <c r="F759" s="2" t="s">
        <v>442</v>
      </c>
      <c r="G759" s="2" t="s">
        <v>437</v>
      </c>
      <c r="H759" s="2">
        <v>9468</v>
      </c>
      <c r="I759" s="35">
        <v>668.27</v>
      </c>
      <c r="J759" s="35">
        <v>502.54</v>
      </c>
    </row>
    <row r="760" spans="1:10" ht="14.25" customHeight="1">
      <c r="A760" t="str">
        <f t="shared" si="11"/>
        <v>C5</v>
      </c>
      <c r="B760" s="2" t="s">
        <v>465</v>
      </c>
      <c r="C760" s="2" t="s">
        <v>433</v>
      </c>
      <c r="D760" s="2" t="s">
        <v>604</v>
      </c>
      <c r="E760" s="2" t="s">
        <v>454</v>
      </c>
      <c r="F760" s="2" t="s">
        <v>442</v>
      </c>
      <c r="G760" s="2" t="s">
        <v>447</v>
      </c>
      <c r="H760" s="2">
        <v>6501</v>
      </c>
      <c r="I760" s="35">
        <v>152.58000000000001</v>
      </c>
      <c r="J760" s="35">
        <v>97.44</v>
      </c>
    </row>
    <row r="761" spans="1:10" ht="14.25" customHeight="1">
      <c r="A761" t="str">
        <f t="shared" si="11"/>
        <v>C2</v>
      </c>
      <c r="B761" s="2" t="s">
        <v>448</v>
      </c>
      <c r="C761" s="2" t="s">
        <v>433</v>
      </c>
      <c r="D761" s="2" t="s">
        <v>516</v>
      </c>
      <c r="E761" s="2" t="s">
        <v>480</v>
      </c>
      <c r="F761" s="2" t="s">
        <v>442</v>
      </c>
      <c r="G761" s="2" t="s">
        <v>443</v>
      </c>
      <c r="H761" s="2">
        <v>4179</v>
      </c>
      <c r="I761" s="35">
        <v>651.21</v>
      </c>
      <c r="J761" s="35">
        <v>524.96</v>
      </c>
    </row>
    <row r="762" spans="1:10" ht="14.25" customHeight="1">
      <c r="A762" t="str">
        <f t="shared" si="11"/>
        <v>C2</v>
      </c>
      <c r="B762" s="2" t="s">
        <v>448</v>
      </c>
      <c r="C762" s="2" t="s">
        <v>439</v>
      </c>
      <c r="D762" s="2" t="s">
        <v>530</v>
      </c>
      <c r="E762" s="2" t="s">
        <v>464</v>
      </c>
      <c r="F762" s="2" t="s">
        <v>442</v>
      </c>
      <c r="G762" s="2" t="s">
        <v>447</v>
      </c>
      <c r="H762" s="2">
        <v>9210</v>
      </c>
      <c r="I762" s="35">
        <v>154.06</v>
      </c>
      <c r="J762" s="35">
        <v>90.93</v>
      </c>
    </row>
    <row r="763" spans="1:10" ht="14.25" customHeight="1">
      <c r="A763" t="str">
        <f t="shared" si="11"/>
        <v>C1</v>
      </c>
      <c r="B763" s="2" t="s">
        <v>444</v>
      </c>
      <c r="C763" s="2" t="s">
        <v>467</v>
      </c>
      <c r="D763" s="2" t="s">
        <v>583</v>
      </c>
      <c r="E763" s="2" t="s">
        <v>469</v>
      </c>
      <c r="F763" s="2" t="s">
        <v>442</v>
      </c>
      <c r="G763" s="2" t="s">
        <v>460</v>
      </c>
      <c r="H763" s="2">
        <v>6869</v>
      </c>
      <c r="I763" s="35">
        <v>421.89</v>
      </c>
      <c r="J763" s="35">
        <v>364.69</v>
      </c>
    </row>
    <row r="764" spans="1:10" ht="14.25" customHeight="1">
      <c r="A764" t="str">
        <f t="shared" si="11"/>
        <v>C6</v>
      </c>
      <c r="B764" s="2" t="s">
        <v>451</v>
      </c>
      <c r="C764" s="2" t="s">
        <v>433</v>
      </c>
      <c r="D764" s="2" t="s">
        <v>575</v>
      </c>
      <c r="E764" s="2" t="s">
        <v>477</v>
      </c>
      <c r="F764" s="2" t="s">
        <v>436</v>
      </c>
      <c r="G764" s="2" t="s">
        <v>437</v>
      </c>
      <c r="H764" s="2">
        <v>3947</v>
      </c>
      <c r="I764" s="35">
        <v>668.27</v>
      </c>
      <c r="J764" s="35">
        <v>502.54</v>
      </c>
    </row>
    <row r="765" spans="1:10" ht="14.25" customHeight="1">
      <c r="A765" t="str">
        <f t="shared" si="11"/>
        <v>C9</v>
      </c>
      <c r="B765" s="2" t="s">
        <v>484</v>
      </c>
      <c r="C765" s="2" t="s">
        <v>462</v>
      </c>
      <c r="D765" s="2" t="s">
        <v>623</v>
      </c>
      <c r="E765" s="2" t="s">
        <v>464</v>
      </c>
      <c r="F765" s="2" t="s">
        <v>436</v>
      </c>
      <c r="G765" s="2" t="s">
        <v>447</v>
      </c>
      <c r="H765" s="2">
        <v>8020</v>
      </c>
      <c r="I765" s="35">
        <v>154.06</v>
      </c>
      <c r="J765" s="35">
        <v>90.93</v>
      </c>
    </row>
    <row r="766" spans="1:10" ht="14.25" customHeight="1">
      <c r="A766" t="str">
        <f t="shared" si="11"/>
        <v>C4</v>
      </c>
      <c r="B766" s="2" t="s">
        <v>432</v>
      </c>
      <c r="C766" s="2" t="s">
        <v>433</v>
      </c>
      <c r="D766" s="2" t="s">
        <v>560</v>
      </c>
      <c r="E766" s="2" t="s">
        <v>450</v>
      </c>
      <c r="F766" s="2" t="s">
        <v>442</v>
      </c>
      <c r="G766" s="2" t="s">
        <v>460</v>
      </c>
      <c r="H766" s="2">
        <v>4578</v>
      </c>
      <c r="I766" s="35">
        <v>205.7</v>
      </c>
      <c r="J766" s="35">
        <v>117.11</v>
      </c>
    </row>
    <row r="767" spans="1:10" ht="14.25" customHeight="1">
      <c r="A767" t="str">
        <f t="shared" si="11"/>
        <v>C2</v>
      </c>
      <c r="B767" s="2" t="s">
        <v>448</v>
      </c>
      <c r="C767" s="2" t="s">
        <v>467</v>
      </c>
      <c r="D767" s="2" t="s">
        <v>588</v>
      </c>
      <c r="E767" s="2" t="s">
        <v>469</v>
      </c>
      <c r="F767" s="2" t="s">
        <v>442</v>
      </c>
      <c r="G767" s="2" t="s">
        <v>437</v>
      </c>
      <c r="H767" s="2">
        <v>8369</v>
      </c>
      <c r="I767" s="35">
        <v>421.89</v>
      </c>
      <c r="J767" s="35">
        <v>364.69</v>
      </c>
    </row>
    <row r="768" spans="1:10" ht="14.25" customHeight="1">
      <c r="A768" t="str">
        <f t="shared" si="11"/>
        <v>C8</v>
      </c>
      <c r="B768" s="2" t="s">
        <v>482</v>
      </c>
      <c r="C768" s="2" t="s">
        <v>433</v>
      </c>
      <c r="D768" s="2" t="s">
        <v>487</v>
      </c>
      <c r="E768" s="2" t="s">
        <v>469</v>
      </c>
      <c r="F768" s="2" t="s">
        <v>436</v>
      </c>
      <c r="G768" s="2" t="s">
        <v>447</v>
      </c>
      <c r="H768" s="2">
        <v>6189</v>
      </c>
      <c r="I768" s="35">
        <v>421.89</v>
      </c>
      <c r="J768" s="35">
        <v>364.69</v>
      </c>
    </row>
    <row r="769" spans="1:10" ht="14.25" customHeight="1">
      <c r="A769" t="str">
        <f t="shared" si="11"/>
        <v>C6</v>
      </c>
      <c r="B769" s="2" t="s">
        <v>451</v>
      </c>
      <c r="C769" s="2" t="s">
        <v>467</v>
      </c>
      <c r="D769" s="2" t="s">
        <v>476</v>
      </c>
      <c r="E769" s="2" t="s">
        <v>480</v>
      </c>
      <c r="F769" s="2" t="s">
        <v>436</v>
      </c>
      <c r="G769" s="2" t="s">
        <v>447</v>
      </c>
      <c r="H769" s="2">
        <v>5223</v>
      </c>
      <c r="I769" s="35">
        <v>651.21</v>
      </c>
      <c r="J769" s="35">
        <v>524.96</v>
      </c>
    </row>
    <row r="770" spans="1:10" ht="14.25" customHeight="1">
      <c r="A770" t="str">
        <f t="shared" si="11"/>
        <v>C4</v>
      </c>
      <c r="B770" s="2" t="s">
        <v>432</v>
      </c>
      <c r="C770" s="2" t="s">
        <v>462</v>
      </c>
      <c r="D770" s="2" t="s">
        <v>598</v>
      </c>
      <c r="E770" s="2" t="s">
        <v>477</v>
      </c>
      <c r="F770" s="2" t="s">
        <v>442</v>
      </c>
      <c r="G770" s="2" t="s">
        <v>447</v>
      </c>
      <c r="H770" s="2">
        <v>818</v>
      </c>
      <c r="I770" s="35">
        <v>668.27</v>
      </c>
      <c r="J770" s="35">
        <v>502.54</v>
      </c>
    </row>
    <row r="771" spans="1:10" ht="14.25" customHeight="1">
      <c r="A771" t="str">
        <f t="shared" ref="A771:A834" si="12">+INDEX($M$2:$N$11,MATCH(B771,$N$2:$N$11,0),MATCH($A$1,$M$1:$N$1,0))</f>
        <v>C5</v>
      </c>
      <c r="B771" s="2" t="s">
        <v>465</v>
      </c>
      <c r="C771" s="2" t="s">
        <v>467</v>
      </c>
      <c r="D771" s="2" t="s">
        <v>609</v>
      </c>
      <c r="E771" s="2" t="s">
        <v>446</v>
      </c>
      <c r="F771" s="2" t="s">
        <v>436</v>
      </c>
      <c r="G771" s="2" t="s">
        <v>447</v>
      </c>
      <c r="H771" s="2">
        <v>7132</v>
      </c>
      <c r="I771" s="35">
        <v>437.2</v>
      </c>
      <c r="J771" s="35">
        <v>263.33</v>
      </c>
    </row>
    <row r="772" spans="1:10" ht="14.25" customHeight="1">
      <c r="A772" t="str">
        <f t="shared" si="12"/>
        <v>C1</v>
      </c>
      <c r="B772" s="2" t="s">
        <v>444</v>
      </c>
      <c r="C772" s="2" t="s">
        <v>462</v>
      </c>
      <c r="D772" s="2" t="s">
        <v>7</v>
      </c>
      <c r="E772" s="2" t="s">
        <v>469</v>
      </c>
      <c r="F772" s="2" t="s">
        <v>436</v>
      </c>
      <c r="G772" s="2" t="s">
        <v>447</v>
      </c>
      <c r="H772" s="2">
        <v>5814</v>
      </c>
      <c r="I772" s="35">
        <v>421.89</v>
      </c>
      <c r="J772" s="35">
        <v>364.69</v>
      </c>
    </row>
    <row r="773" spans="1:10" ht="14.25" customHeight="1">
      <c r="A773" t="str">
        <f t="shared" si="12"/>
        <v>C4</v>
      </c>
      <c r="B773" s="2" t="s">
        <v>432</v>
      </c>
      <c r="C773" s="2" t="s">
        <v>467</v>
      </c>
      <c r="D773" s="2" t="s">
        <v>481</v>
      </c>
      <c r="E773" s="2" t="s">
        <v>456</v>
      </c>
      <c r="F773" s="2" t="s">
        <v>442</v>
      </c>
      <c r="G773" s="2" t="s">
        <v>447</v>
      </c>
      <c r="H773" s="2">
        <v>2801</v>
      </c>
      <c r="I773" s="35">
        <v>109.28</v>
      </c>
      <c r="J773" s="35">
        <v>35.840000000000003</v>
      </c>
    </row>
    <row r="774" spans="1:10" ht="14.25" customHeight="1">
      <c r="A774" t="str">
        <f t="shared" si="12"/>
        <v>C1</v>
      </c>
      <c r="B774" s="2" t="s">
        <v>444</v>
      </c>
      <c r="C774" s="2" t="s">
        <v>462</v>
      </c>
      <c r="D774" s="2" t="s">
        <v>568</v>
      </c>
      <c r="E774" s="2" t="s">
        <v>456</v>
      </c>
      <c r="F774" s="2" t="s">
        <v>436</v>
      </c>
      <c r="G774" s="2" t="s">
        <v>437</v>
      </c>
      <c r="H774" s="2">
        <v>300</v>
      </c>
      <c r="I774" s="35">
        <v>109.28</v>
      </c>
      <c r="J774" s="35">
        <v>35.840000000000003</v>
      </c>
    </row>
    <row r="775" spans="1:10" ht="14.25" customHeight="1">
      <c r="A775" t="str">
        <f t="shared" si="12"/>
        <v>C1</v>
      </c>
      <c r="B775" s="2" t="s">
        <v>444</v>
      </c>
      <c r="C775" s="2" t="s">
        <v>462</v>
      </c>
      <c r="D775" s="2" t="s">
        <v>485</v>
      </c>
      <c r="E775" s="2" t="s">
        <v>475</v>
      </c>
      <c r="F775" s="2" t="s">
        <v>442</v>
      </c>
      <c r="G775" s="2" t="s">
        <v>437</v>
      </c>
      <c r="H775" s="2">
        <v>6069</v>
      </c>
      <c r="I775" s="35">
        <v>81.73</v>
      </c>
      <c r="J775" s="35">
        <v>56.67</v>
      </c>
    </row>
    <row r="776" spans="1:10" ht="14.25" customHeight="1">
      <c r="A776" t="str">
        <f t="shared" si="12"/>
        <v>C5</v>
      </c>
      <c r="B776" s="2" t="s">
        <v>465</v>
      </c>
      <c r="C776" s="2" t="s">
        <v>433</v>
      </c>
      <c r="D776" s="2" t="s">
        <v>474</v>
      </c>
      <c r="E776" s="2" t="s">
        <v>435</v>
      </c>
      <c r="F776" s="2" t="s">
        <v>436</v>
      </c>
      <c r="G776" s="2" t="s">
        <v>443</v>
      </c>
      <c r="H776" s="2">
        <v>4340</v>
      </c>
      <c r="I776" s="35">
        <v>255.28</v>
      </c>
      <c r="J776" s="35">
        <v>159.41999999999999</v>
      </c>
    </row>
    <row r="777" spans="1:10" ht="14.25" customHeight="1">
      <c r="A777" t="str">
        <f t="shared" si="12"/>
        <v>C2</v>
      </c>
      <c r="B777" s="2" t="s">
        <v>448</v>
      </c>
      <c r="C777" s="2" t="s">
        <v>462</v>
      </c>
      <c r="D777" s="2" t="s">
        <v>541</v>
      </c>
      <c r="E777" s="2" t="s">
        <v>494</v>
      </c>
      <c r="F777" s="2" t="s">
        <v>442</v>
      </c>
      <c r="G777" s="2" t="s">
        <v>437</v>
      </c>
      <c r="H777" s="2">
        <v>3783</v>
      </c>
      <c r="I777" s="35">
        <v>47.45</v>
      </c>
      <c r="J777" s="35">
        <v>31.79</v>
      </c>
    </row>
    <row r="778" spans="1:10" ht="14.25" customHeight="1">
      <c r="A778" t="str">
        <f t="shared" si="12"/>
        <v>C4</v>
      </c>
      <c r="B778" s="2" t="s">
        <v>432</v>
      </c>
      <c r="C778" s="2" t="s">
        <v>439</v>
      </c>
      <c r="D778" s="2" t="s">
        <v>615</v>
      </c>
      <c r="E778" s="2" t="s">
        <v>435</v>
      </c>
      <c r="F778" s="2" t="s">
        <v>436</v>
      </c>
      <c r="G778" s="2" t="s">
        <v>443</v>
      </c>
      <c r="H778" s="2">
        <v>9742</v>
      </c>
      <c r="I778" s="35">
        <v>255.28</v>
      </c>
      <c r="J778" s="35">
        <v>159.41999999999999</v>
      </c>
    </row>
    <row r="779" spans="1:10" ht="14.25" customHeight="1">
      <c r="A779" t="str">
        <f t="shared" si="12"/>
        <v>C2</v>
      </c>
      <c r="B779" s="2" t="s">
        <v>448</v>
      </c>
      <c r="C779" s="2" t="s">
        <v>439</v>
      </c>
      <c r="D779" s="2" t="s">
        <v>615</v>
      </c>
      <c r="E779" s="2" t="s">
        <v>450</v>
      </c>
      <c r="F779" s="2" t="s">
        <v>436</v>
      </c>
      <c r="G779" s="2" t="s">
        <v>460</v>
      </c>
      <c r="H779" s="2">
        <v>1660</v>
      </c>
      <c r="I779" s="35">
        <v>205.7</v>
      </c>
      <c r="J779" s="35">
        <v>117.11</v>
      </c>
    </row>
    <row r="780" spans="1:10" ht="14.25" customHeight="1">
      <c r="A780" t="str">
        <f t="shared" si="12"/>
        <v>C5</v>
      </c>
      <c r="B780" s="2" t="s">
        <v>465</v>
      </c>
      <c r="C780" s="2" t="s">
        <v>433</v>
      </c>
      <c r="D780" s="2" t="s">
        <v>474</v>
      </c>
      <c r="E780" s="2" t="s">
        <v>450</v>
      </c>
      <c r="F780" s="2" t="s">
        <v>442</v>
      </c>
      <c r="G780" s="2" t="s">
        <v>447</v>
      </c>
      <c r="H780" s="2">
        <v>4051</v>
      </c>
      <c r="I780" s="35">
        <v>205.7</v>
      </c>
      <c r="J780" s="35">
        <v>117.11</v>
      </c>
    </row>
    <row r="781" spans="1:10" ht="14.25" customHeight="1">
      <c r="A781" t="str">
        <f t="shared" si="12"/>
        <v>C7</v>
      </c>
      <c r="B781" s="2" t="s">
        <v>458</v>
      </c>
      <c r="C781" s="2" t="s">
        <v>439</v>
      </c>
      <c r="D781" s="2" t="s">
        <v>521</v>
      </c>
      <c r="E781" s="2" t="s">
        <v>446</v>
      </c>
      <c r="F781" s="2" t="s">
        <v>436</v>
      </c>
      <c r="G781" s="2" t="s">
        <v>460</v>
      </c>
      <c r="H781" s="2">
        <v>9721</v>
      </c>
      <c r="I781" s="35">
        <v>437.2</v>
      </c>
      <c r="J781" s="35">
        <v>263.33</v>
      </c>
    </row>
    <row r="782" spans="1:10" ht="14.25" customHeight="1">
      <c r="A782" t="str">
        <f t="shared" si="12"/>
        <v>C7</v>
      </c>
      <c r="B782" s="2" t="s">
        <v>458</v>
      </c>
      <c r="C782" s="2" t="s">
        <v>439</v>
      </c>
      <c r="D782" s="2" t="s">
        <v>617</v>
      </c>
      <c r="E782" s="2" t="s">
        <v>454</v>
      </c>
      <c r="F782" s="2" t="s">
        <v>442</v>
      </c>
      <c r="G782" s="2" t="s">
        <v>447</v>
      </c>
      <c r="H782" s="2">
        <v>3885</v>
      </c>
      <c r="I782" s="35">
        <v>152.58000000000001</v>
      </c>
      <c r="J782" s="35">
        <v>97.44</v>
      </c>
    </row>
    <row r="783" spans="1:10" ht="14.25" customHeight="1">
      <c r="A783" t="str">
        <f t="shared" si="12"/>
        <v>C1</v>
      </c>
      <c r="B783" s="2" t="s">
        <v>444</v>
      </c>
      <c r="C783" s="2" t="s">
        <v>462</v>
      </c>
      <c r="D783" s="2" t="s">
        <v>514</v>
      </c>
      <c r="E783" s="2" t="s">
        <v>477</v>
      </c>
      <c r="F783" s="2" t="s">
        <v>436</v>
      </c>
      <c r="G783" s="2" t="s">
        <v>460</v>
      </c>
      <c r="H783" s="2">
        <v>6678</v>
      </c>
      <c r="I783" s="35">
        <v>668.27</v>
      </c>
      <c r="J783" s="35">
        <v>502.54</v>
      </c>
    </row>
    <row r="784" spans="1:10" ht="14.25" customHeight="1">
      <c r="A784" t="str">
        <f t="shared" si="12"/>
        <v>C6</v>
      </c>
      <c r="B784" s="2" t="s">
        <v>451</v>
      </c>
      <c r="C784" s="2" t="s">
        <v>452</v>
      </c>
      <c r="D784" s="2" t="s">
        <v>595</v>
      </c>
      <c r="E784" s="2" t="s">
        <v>454</v>
      </c>
      <c r="F784" s="2" t="s">
        <v>442</v>
      </c>
      <c r="G784" s="2" t="s">
        <v>460</v>
      </c>
      <c r="H784" s="2">
        <v>2236</v>
      </c>
      <c r="I784" s="35">
        <v>152.58000000000001</v>
      </c>
      <c r="J784" s="35">
        <v>97.44</v>
      </c>
    </row>
    <row r="785" spans="1:10" ht="14.25" customHeight="1">
      <c r="A785" t="str">
        <f t="shared" si="12"/>
        <v>C10</v>
      </c>
      <c r="B785" s="2" t="s">
        <v>472</v>
      </c>
      <c r="C785" s="2" t="s">
        <v>433</v>
      </c>
      <c r="D785" s="2" t="s">
        <v>488</v>
      </c>
      <c r="E785" s="2" t="s">
        <v>475</v>
      </c>
      <c r="F785" s="2" t="s">
        <v>442</v>
      </c>
      <c r="G785" s="2" t="s">
        <v>443</v>
      </c>
      <c r="H785" s="2">
        <v>1872</v>
      </c>
      <c r="I785" s="35">
        <v>81.73</v>
      </c>
      <c r="J785" s="35">
        <v>56.67</v>
      </c>
    </row>
    <row r="786" spans="1:10" ht="14.25" customHeight="1">
      <c r="A786" t="str">
        <f t="shared" si="12"/>
        <v>C5</v>
      </c>
      <c r="B786" s="2" t="s">
        <v>465</v>
      </c>
      <c r="C786" s="2" t="s">
        <v>452</v>
      </c>
      <c r="D786" s="2" t="s">
        <v>565</v>
      </c>
      <c r="E786" s="2" t="s">
        <v>469</v>
      </c>
      <c r="F786" s="2" t="s">
        <v>442</v>
      </c>
      <c r="G786" s="2" t="s">
        <v>460</v>
      </c>
      <c r="H786" s="2">
        <v>6798</v>
      </c>
      <c r="I786" s="35">
        <v>421.89</v>
      </c>
      <c r="J786" s="35">
        <v>364.69</v>
      </c>
    </row>
    <row r="787" spans="1:10" ht="14.25" customHeight="1">
      <c r="A787" t="str">
        <f t="shared" si="12"/>
        <v>C10</v>
      </c>
      <c r="B787" s="2" t="s">
        <v>472</v>
      </c>
      <c r="C787" s="2" t="s">
        <v>439</v>
      </c>
      <c r="D787" s="2" t="s">
        <v>527</v>
      </c>
      <c r="E787" s="2" t="s">
        <v>454</v>
      </c>
      <c r="F787" s="2" t="s">
        <v>442</v>
      </c>
      <c r="G787" s="2" t="s">
        <v>443</v>
      </c>
      <c r="H787" s="2">
        <v>6079</v>
      </c>
      <c r="I787" s="35">
        <v>152.58000000000001</v>
      </c>
      <c r="J787" s="35">
        <v>97.44</v>
      </c>
    </row>
    <row r="788" spans="1:10" ht="14.25" customHeight="1">
      <c r="A788" t="str">
        <f t="shared" si="12"/>
        <v>C3</v>
      </c>
      <c r="B788" s="2" t="s">
        <v>438</v>
      </c>
      <c r="C788" s="2" t="s">
        <v>467</v>
      </c>
      <c r="D788" s="2" t="s">
        <v>609</v>
      </c>
      <c r="E788" s="2" t="s">
        <v>464</v>
      </c>
      <c r="F788" s="2" t="s">
        <v>436</v>
      </c>
      <c r="G788" s="2" t="s">
        <v>437</v>
      </c>
      <c r="H788" s="2">
        <v>149</v>
      </c>
      <c r="I788" s="35">
        <v>154.06</v>
      </c>
      <c r="J788" s="35">
        <v>90.93</v>
      </c>
    </row>
    <row r="789" spans="1:10" ht="14.25" customHeight="1">
      <c r="A789" t="str">
        <f t="shared" si="12"/>
        <v>C8</v>
      </c>
      <c r="B789" s="2" t="s">
        <v>482</v>
      </c>
      <c r="C789" s="2" t="s">
        <v>452</v>
      </c>
      <c r="D789" s="2" t="s">
        <v>504</v>
      </c>
      <c r="E789" s="2" t="s">
        <v>456</v>
      </c>
      <c r="F789" s="2" t="s">
        <v>442</v>
      </c>
      <c r="G789" s="2" t="s">
        <v>460</v>
      </c>
      <c r="H789" s="2">
        <v>8943</v>
      </c>
      <c r="I789" s="35">
        <v>109.28</v>
      </c>
      <c r="J789" s="35">
        <v>35.840000000000003</v>
      </c>
    </row>
    <row r="790" spans="1:10" ht="14.25" customHeight="1">
      <c r="A790" t="str">
        <f t="shared" si="12"/>
        <v>C7</v>
      </c>
      <c r="B790" s="2" t="s">
        <v>458</v>
      </c>
      <c r="C790" s="2" t="s">
        <v>433</v>
      </c>
      <c r="D790" s="2" t="s">
        <v>459</v>
      </c>
      <c r="E790" s="2" t="s">
        <v>456</v>
      </c>
      <c r="F790" s="2" t="s">
        <v>436</v>
      </c>
      <c r="G790" s="2" t="s">
        <v>443</v>
      </c>
      <c r="H790" s="2">
        <v>1454</v>
      </c>
      <c r="I790" s="35">
        <v>109.28</v>
      </c>
      <c r="J790" s="35">
        <v>35.840000000000003</v>
      </c>
    </row>
    <row r="791" spans="1:10" ht="14.25" customHeight="1">
      <c r="A791" t="str">
        <f t="shared" si="12"/>
        <v>C2</v>
      </c>
      <c r="B791" s="2" t="s">
        <v>448</v>
      </c>
      <c r="C791" s="2" t="s">
        <v>462</v>
      </c>
      <c r="D791" s="2" t="s">
        <v>557</v>
      </c>
      <c r="E791" s="2" t="s">
        <v>494</v>
      </c>
      <c r="F791" s="2" t="s">
        <v>436</v>
      </c>
      <c r="G791" s="2" t="s">
        <v>443</v>
      </c>
      <c r="H791" s="2">
        <v>1960</v>
      </c>
      <c r="I791" s="35">
        <v>47.45</v>
      </c>
      <c r="J791" s="35">
        <v>31.79</v>
      </c>
    </row>
    <row r="792" spans="1:10" ht="14.25" customHeight="1">
      <c r="A792" t="str">
        <f t="shared" si="12"/>
        <v>C7</v>
      </c>
      <c r="B792" s="2" t="s">
        <v>458</v>
      </c>
      <c r="C792" s="2" t="s">
        <v>452</v>
      </c>
      <c r="D792" s="2" t="s">
        <v>495</v>
      </c>
      <c r="E792" s="2" t="s">
        <v>441</v>
      </c>
      <c r="F792" s="2" t="s">
        <v>442</v>
      </c>
      <c r="G792" s="2" t="s">
        <v>443</v>
      </c>
      <c r="H792" s="2">
        <v>9207</v>
      </c>
      <c r="I792" s="35">
        <v>9.33</v>
      </c>
      <c r="J792" s="35">
        <v>6.92</v>
      </c>
    </row>
    <row r="793" spans="1:10" ht="14.25" customHeight="1">
      <c r="A793" t="str">
        <f t="shared" si="12"/>
        <v>C9</v>
      </c>
      <c r="B793" s="2" t="s">
        <v>484</v>
      </c>
      <c r="C793" s="2" t="s">
        <v>433</v>
      </c>
      <c r="D793" s="2" t="s">
        <v>636</v>
      </c>
      <c r="E793" s="2" t="s">
        <v>450</v>
      </c>
      <c r="F793" s="2" t="s">
        <v>442</v>
      </c>
      <c r="G793" s="2" t="s">
        <v>460</v>
      </c>
      <c r="H793" s="2">
        <v>4633</v>
      </c>
      <c r="I793" s="35">
        <v>205.7</v>
      </c>
      <c r="J793" s="35">
        <v>117.11</v>
      </c>
    </row>
    <row r="794" spans="1:10" ht="14.25" customHeight="1">
      <c r="A794" t="str">
        <f t="shared" si="12"/>
        <v>C2</v>
      </c>
      <c r="B794" s="2" t="s">
        <v>448</v>
      </c>
      <c r="C794" s="2" t="s">
        <v>462</v>
      </c>
      <c r="D794" s="2" t="s">
        <v>541</v>
      </c>
      <c r="E794" s="2" t="s">
        <v>450</v>
      </c>
      <c r="F794" s="2" t="s">
        <v>436</v>
      </c>
      <c r="G794" s="2" t="s">
        <v>460</v>
      </c>
      <c r="H794" s="2">
        <v>6799</v>
      </c>
      <c r="I794" s="35">
        <v>205.7</v>
      </c>
      <c r="J794" s="35">
        <v>117.11</v>
      </c>
    </row>
    <row r="795" spans="1:10" ht="14.25" customHeight="1">
      <c r="A795" t="str">
        <f t="shared" si="12"/>
        <v>C1</v>
      </c>
      <c r="B795" s="2" t="s">
        <v>444</v>
      </c>
      <c r="C795" s="2" t="s">
        <v>462</v>
      </c>
      <c r="D795" s="2" t="s">
        <v>540</v>
      </c>
      <c r="E795" s="2" t="s">
        <v>464</v>
      </c>
      <c r="F795" s="2" t="s">
        <v>442</v>
      </c>
      <c r="G795" s="2" t="s">
        <v>437</v>
      </c>
      <c r="H795" s="2">
        <v>7410</v>
      </c>
      <c r="I795" s="35">
        <v>154.06</v>
      </c>
      <c r="J795" s="35">
        <v>90.93</v>
      </c>
    </row>
    <row r="796" spans="1:10" ht="14.25" customHeight="1">
      <c r="A796" t="str">
        <f t="shared" si="12"/>
        <v>C2</v>
      </c>
      <c r="B796" s="2" t="s">
        <v>448</v>
      </c>
      <c r="C796" s="2" t="s">
        <v>439</v>
      </c>
      <c r="D796" s="2" t="s">
        <v>625</v>
      </c>
      <c r="E796" s="2" t="s">
        <v>435</v>
      </c>
      <c r="F796" s="2" t="s">
        <v>442</v>
      </c>
      <c r="G796" s="2" t="s">
        <v>437</v>
      </c>
      <c r="H796" s="2">
        <v>7960</v>
      </c>
      <c r="I796" s="35">
        <v>255.28</v>
      </c>
      <c r="J796" s="35">
        <v>159.41999999999999</v>
      </c>
    </row>
    <row r="797" spans="1:10" ht="14.25" customHeight="1">
      <c r="A797" t="str">
        <f t="shared" si="12"/>
        <v>C5</v>
      </c>
      <c r="B797" s="2" t="s">
        <v>465</v>
      </c>
      <c r="C797" s="2" t="s">
        <v>433</v>
      </c>
      <c r="D797" s="2" t="s">
        <v>520</v>
      </c>
      <c r="E797" s="2" t="s">
        <v>475</v>
      </c>
      <c r="F797" s="2" t="s">
        <v>436</v>
      </c>
      <c r="G797" s="2" t="s">
        <v>437</v>
      </c>
      <c r="H797" s="2">
        <v>8781</v>
      </c>
      <c r="I797" s="35">
        <v>81.73</v>
      </c>
      <c r="J797" s="35">
        <v>56.67</v>
      </c>
    </row>
    <row r="798" spans="1:10" ht="14.25" customHeight="1">
      <c r="A798" t="str">
        <f t="shared" si="12"/>
        <v>C9</v>
      </c>
      <c r="B798" s="2" t="s">
        <v>484</v>
      </c>
      <c r="C798" s="2" t="s">
        <v>433</v>
      </c>
      <c r="D798" s="2" t="s">
        <v>606</v>
      </c>
      <c r="E798" s="2" t="s">
        <v>435</v>
      </c>
      <c r="F798" s="2" t="s">
        <v>436</v>
      </c>
      <c r="G798" s="2" t="s">
        <v>460</v>
      </c>
      <c r="H798" s="2">
        <v>5317</v>
      </c>
      <c r="I798" s="35">
        <v>255.28</v>
      </c>
      <c r="J798" s="35">
        <v>159.41999999999999</v>
      </c>
    </row>
    <row r="799" spans="1:10" ht="14.25" customHeight="1">
      <c r="A799" t="str">
        <f t="shared" si="12"/>
        <v>C2</v>
      </c>
      <c r="B799" s="2" t="s">
        <v>448</v>
      </c>
      <c r="C799" s="2" t="s">
        <v>462</v>
      </c>
      <c r="D799" s="2" t="s">
        <v>641</v>
      </c>
      <c r="E799" s="2" t="s">
        <v>469</v>
      </c>
      <c r="F799" s="2" t="s">
        <v>442</v>
      </c>
      <c r="G799" s="2" t="s">
        <v>443</v>
      </c>
      <c r="H799" s="2">
        <v>6692</v>
      </c>
      <c r="I799" s="35">
        <v>421.89</v>
      </c>
      <c r="J799" s="35">
        <v>364.69</v>
      </c>
    </row>
    <row r="800" spans="1:10" ht="14.25" customHeight="1">
      <c r="A800" t="str">
        <f t="shared" si="12"/>
        <v>C10</v>
      </c>
      <c r="B800" s="2" t="s">
        <v>472</v>
      </c>
      <c r="C800" s="2" t="s">
        <v>439</v>
      </c>
      <c r="D800" s="2" t="s">
        <v>576</v>
      </c>
      <c r="E800" s="2" t="s">
        <v>475</v>
      </c>
      <c r="F800" s="2" t="s">
        <v>442</v>
      </c>
      <c r="G800" s="2" t="s">
        <v>460</v>
      </c>
      <c r="H800" s="2">
        <v>604</v>
      </c>
      <c r="I800" s="35">
        <v>81.73</v>
      </c>
      <c r="J800" s="35">
        <v>56.67</v>
      </c>
    </row>
    <row r="801" spans="1:10" ht="14.25" customHeight="1">
      <c r="A801" t="str">
        <f t="shared" si="12"/>
        <v>C5</v>
      </c>
      <c r="B801" s="2" t="s">
        <v>465</v>
      </c>
      <c r="C801" s="2" t="s">
        <v>467</v>
      </c>
      <c r="D801" s="2" t="s">
        <v>590</v>
      </c>
      <c r="E801" s="2" t="s">
        <v>435</v>
      </c>
      <c r="F801" s="2" t="s">
        <v>436</v>
      </c>
      <c r="G801" s="2" t="s">
        <v>443</v>
      </c>
      <c r="H801" s="2">
        <v>8119</v>
      </c>
      <c r="I801" s="35">
        <v>255.28</v>
      </c>
      <c r="J801" s="35">
        <v>159.41999999999999</v>
      </c>
    </row>
    <row r="802" spans="1:10" ht="14.25" customHeight="1">
      <c r="A802" t="str">
        <f t="shared" si="12"/>
        <v>C4</v>
      </c>
      <c r="B802" s="2" t="s">
        <v>432</v>
      </c>
      <c r="C802" s="2" t="s">
        <v>439</v>
      </c>
      <c r="D802" s="2" t="s">
        <v>551</v>
      </c>
      <c r="E802" s="2" t="s">
        <v>494</v>
      </c>
      <c r="F802" s="2" t="s">
        <v>442</v>
      </c>
      <c r="G802" s="2" t="s">
        <v>460</v>
      </c>
      <c r="H802" s="2">
        <v>7113</v>
      </c>
      <c r="I802" s="35">
        <v>47.45</v>
      </c>
      <c r="J802" s="35">
        <v>31.79</v>
      </c>
    </row>
    <row r="803" spans="1:10" ht="14.25" customHeight="1">
      <c r="A803" t="str">
        <f t="shared" si="12"/>
        <v>C1</v>
      </c>
      <c r="B803" s="2" t="s">
        <v>444</v>
      </c>
      <c r="C803" s="2" t="s">
        <v>462</v>
      </c>
      <c r="D803" s="2" t="s">
        <v>598</v>
      </c>
      <c r="E803" s="2" t="s">
        <v>446</v>
      </c>
      <c r="F803" s="2" t="s">
        <v>436</v>
      </c>
      <c r="G803" s="2" t="s">
        <v>443</v>
      </c>
      <c r="H803" s="2">
        <v>8451</v>
      </c>
      <c r="I803" s="35">
        <v>437.2</v>
      </c>
      <c r="J803" s="35">
        <v>263.33</v>
      </c>
    </row>
    <row r="804" spans="1:10" ht="14.25" customHeight="1">
      <c r="A804" t="str">
        <f t="shared" si="12"/>
        <v>C2</v>
      </c>
      <c r="B804" s="2" t="s">
        <v>448</v>
      </c>
      <c r="C804" s="2" t="s">
        <v>452</v>
      </c>
      <c r="D804" s="2" t="s">
        <v>616</v>
      </c>
      <c r="E804" s="2" t="s">
        <v>469</v>
      </c>
      <c r="F804" s="2" t="s">
        <v>442</v>
      </c>
      <c r="G804" s="2" t="s">
        <v>443</v>
      </c>
      <c r="H804" s="2">
        <v>9029</v>
      </c>
      <c r="I804" s="35">
        <v>421.89</v>
      </c>
      <c r="J804" s="35">
        <v>364.69</v>
      </c>
    </row>
    <row r="805" spans="1:10" ht="14.25" customHeight="1">
      <c r="A805" t="str">
        <f t="shared" si="12"/>
        <v>C1</v>
      </c>
      <c r="B805" s="2" t="s">
        <v>444</v>
      </c>
      <c r="C805" s="2" t="s">
        <v>462</v>
      </c>
      <c r="D805" s="2" t="s">
        <v>574</v>
      </c>
      <c r="E805" s="2" t="s">
        <v>435</v>
      </c>
      <c r="F805" s="2" t="s">
        <v>436</v>
      </c>
      <c r="G805" s="2" t="s">
        <v>460</v>
      </c>
      <c r="H805" s="2">
        <v>7669</v>
      </c>
      <c r="I805" s="35">
        <v>255.28</v>
      </c>
      <c r="J805" s="35">
        <v>159.41999999999999</v>
      </c>
    </row>
    <row r="806" spans="1:10" ht="14.25" customHeight="1">
      <c r="A806" t="str">
        <f t="shared" si="12"/>
        <v>C9</v>
      </c>
      <c r="B806" s="2" t="s">
        <v>484</v>
      </c>
      <c r="C806" s="2" t="s">
        <v>439</v>
      </c>
      <c r="D806" s="2" t="s">
        <v>527</v>
      </c>
      <c r="E806" s="2" t="s">
        <v>475</v>
      </c>
      <c r="F806" s="2" t="s">
        <v>442</v>
      </c>
      <c r="G806" s="2" t="s">
        <v>437</v>
      </c>
      <c r="H806" s="2">
        <v>4621</v>
      </c>
      <c r="I806" s="35">
        <v>81.73</v>
      </c>
      <c r="J806" s="35">
        <v>56.67</v>
      </c>
    </row>
    <row r="807" spans="1:10" ht="14.25" customHeight="1">
      <c r="A807" t="str">
        <f t="shared" si="12"/>
        <v>C7</v>
      </c>
      <c r="B807" s="2" t="s">
        <v>458</v>
      </c>
      <c r="C807" s="2" t="s">
        <v>462</v>
      </c>
      <c r="D807" s="2" t="s">
        <v>499</v>
      </c>
      <c r="E807" s="2" t="s">
        <v>464</v>
      </c>
      <c r="F807" s="2" t="s">
        <v>442</v>
      </c>
      <c r="G807" s="2" t="s">
        <v>443</v>
      </c>
      <c r="H807" s="2">
        <v>1404</v>
      </c>
      <c r="I807" s="35">
        <v>154.06</v>
      </c>
      <c r="J807" s="35">
        <v>90.93</v>
      </c>
    </row>
    <row r="808" spans="1:10" ht="14.25" customHeight="1">
      <c r="A808" t="str">
        <f t="shared" si="12"/>
        <v>C8</v>
      </c>
      <c r="B808" s="2" t="s">
        <v>482</v>
      </c>
      <c r="C808" s="2" t="s">
        <v>439</v>
      </c>
      <c r="D808" s="2" t="s">
        <v>527</v>
      </c>
      <c r="E808" s="2" t="s">
        <v>454</v>
      </c>
      <c r="F808" s="2" t="s">
        <v>436</v>
      </c>
      <c r="G808" s="2" t="s">
        <v>447</v>
      </c>
      <c r="H808" s="2">
        <v>6912</v>
      </c>
      <c r="I808" s="35">
        <v>152.58000000000001</v>
      </c>
      <c r="J808" s="35">
        <v>97.44</v>
      </c>
    </row>
    <row r="809" spans="1:10" ht="14.25" customHeight="1">
      <c r="A809" t="str">
        <f t="shared" si="12"/>
        <v>C8</v>
      </c>
      <c r="B809" s="2" t="s">
        <v>482</v>
      </c>
      <c r="C809" s="2" t="s">
        <v>462</v>
      </c>
      <c r="D809" s="2" t="s">
        <v>540</v>
      </c>
      <c r="E809" s="2" t="s">
        <v>450</v>
      </c>
      <c r="F809" s="2" t="s">
        <v>436</v>
      </c>
      <c r="G809" s="2" t="s">
        <v>460</v>
      </c>
      <c r="H809" s="2">
        <v>5150</v>
      </c>
      <c r="I809" s="35">
        <v>205.7</v>
      </c>
      <c r="J809" s="35">
        <v>117.11</v>
      </c>
    </row>
    <row r="810" spans="1:10" ht="14.25" customHeight="1">
      <c r="A810" t="str">
        <f t="shared" si="12"/>
        <v>C10</v>
      </c>
      <c r="B810" s="2" t="s">
        <v>472</v>
      </c>
      <c r="C810" s="2" t="s">
        <v>433</v>
      </c>
      <c r="D810" s="2" t="s">
        <v>498</v>
      </c>
      <c r="E810" s="2" t="s">
        <v>441</v>
      </c>
      <c r="F810" s="2" t="s">
        <v>436</v>
      </c>
      <c r="G810" s="2" t="s">
        <v>437</v>
      </c>
      <c r="H810" s="2">
        <v>2935</v>
      </c>
      <c r="I810" s="35">
        <v>9.33</v>
      </c>
      <c r="J810" s="35">
        <v>6.92</v>
      </c>
    </row>
    <row r="811" spans="1:10" ht="14.25" customHeight="1">
      <c r="A811" t="str">
        <f t="shared" si="12"/>
        <v>C10</v>
      </c>
      <c r="B811" s="2" t="s">
        <v>472</v>
      </c>
      <c r="C811" s="2" t="s">
        <v>462</v>
      </c>
      <c r="D811" s="2" t="s">
        <v>542</v>
      </c>
      <c r="E811" s="2" t="s">
        <v>456</v>
      </c>
      <c r="F811" s="2" t="s">
        <v>436</v>
      </c>
      <c r="G811" s="2" t="s">
        <v>437</v>
      </c>
      <c r="H811" s="2">
        <v>6263</v>
      </c>
      <c r="I811" s="35">
        <v>109.28</v>
      </c>
      <c r="J811" s="35">
        <v>35.840000000000003</v>
      </c>
    </row>
    <row r="812" spans="1:10" ht="14.25" customHeight="1">
      <c r="A812" t="str">
        <f t="shared" si="12"/>
        <v>C9</v>
      </c>
      <c r="B812" s="2" t="s">
        <v>484</v>
      </c>
      <c r="C812" s="2" t="s">
        <v>462</v>
      </c>
      <c r="D812" s="2" t="s">
        <v>598</v>
      </c>
      <c r="E812" s="2" t="s">
        <v>494</v>
      </c>
      <c r="F812" s="2" t="s">
        <v>436</v>
      </c>
      <c r="G812" s="2" t="s">
        <v>447</v>
      </c>
      <c r="H812" s="2">
        <v>6320</v>
      </c>
      <c r="I812" s="35">
        <v>47.45</v>
      </c>
      <c r="J812" s="35">
        <v>31.79</v>
      </c>
    </row>
    <row r="813" spans="1:10" ht="14.25" customHeight="1">
      <c r="A813" t="str">
        <f t="shared" si="12"/>
        <v>C10</v>
      </c>
      <c r="B813" s="2" t="s">
        <v>472</v>
      </c>
      <c r="C813" s="2" t="s">
        <v>462</v>
      </c>
      <c r="D813" s="2" t="s">
        <v>514</v>
      </c>
      <c r="E813" s="2" t="s">
        <v>475</v>
      </c>
      <c r="F813" s="2" t="s">
        <v>442</v>
      </c>
      <c r="G813" s="2" t="s">
        <v>460</v>
      </c>
      <c r="H813" s="2">
        <v>2308</v>
      </c>
      <c r="I813" s="35">
        <v>81.73</v>
      </c>
      <c r="J813" s="35">
        <v>56.67</v>
      </c>
    </row>
    <row r="814" spans="1:10" ht="14.25" customHeight="1">
      <c r="A814" t="str">
        <f t="shared" si="12"/>
        <v>C8</v>
      </c>
      <c r="B814" s="2" t="s">
        <v>482</v>
      </c>
      <c r="C814" s="2" t="s">
        <v>439</v>
      </c>
      <c r="D814" s="2" t="s">
        <v>639</v>
      </c>
      <c r="E814" s="2" t="s">
        <v>475</v>
      </c>
      <c r="F814" s="2" t="s">
        <v>436</v>
      </c>
      <c r="G814" s="2" t="s">
        <v>460</v>
      </c>
      <c r="H814" s="2">
        <v>1543</v>
      </c>
      <c r="I814" s="35">
        <v>81.73</v>
      </c>
      <c r="J814" s="35">
        <v>56.67</v>
      </c>
    </row>
    <row r="815" spans="1:10" ht="14.25" customHeight="1">
      <c r="A815" t="str">
        <f t="shared" si="12"/>
        <v>C8</v>
      </c>
      <c r="B815" s="2" t="s">
        <v>482</v>
      </c>
      <c r="C815" s="2" t="s">
        <v>452</v>
      </c>
      <c r="D815" s="2" t="s">
        <v>495</v>
      </c>
      <c r="E815" s="2" t="s">
        <v>477</v>
      </c>
      <c r="F815" s="2" t="s">
        <v>442</v>
      </c>
      <c r="G815" s="2" t="s">
        <v>443</v>
      </c>
      <c r="H815" s="2">
        <v>753</v>
      </c>
      <c r="I815" s="35">
        <v>668.27</v>
      </c>
      <c r="J815" s="35">
        <v>502.54</v>
      </c>
    </row>
    <row r="816" spans="1:10" ht="14.25" customHeight="1">
      <c r="A816" t="str">
        <f t="shared" si="12"/>
        <v>C8</v>
      </c>
      <c r="B816" s="2" t="s">
        <v>482</v>
      </c>
      <c r="C816" s="2" t="s">
        <v>433</v>
      </c>
      <c r="D816" s="2" t="s">
        <v>647</v>
      </c>
      <c r="E816" s="2" t="s">
        <v>494</v>
      </c>
      <c r="F816" s="2" t="s">
        <v>436</v>
      </c>
      <c r="G816" s="2" t="s">
        <v>460</v>
      </c>
      <c r="H816" s="2">
        <v>4827</v>
      </c>
      <c r="I816" s="35">
        <v>47.45</v>
      </c>
      <c r="J816" s="35">
        <v>31.79</v>
      </c>
    </row>
    <row r="817" spans="1:10" ht="14.25" customHeight="1">
      <c r="A817" t="str">
        <f t="shared" si="12"/>
        <v>C10</v>
      </c>
      <c r="B817" s="2" t="s">
        <v>472</v>
      </c>
      <c r="C817" s="2" t="s">
        <v>433</v>
      </c>
      <c r="D817" s="2" t="s">
        <v>537</v>
      </c>
      <c r="E817" s="2" t="s">
        <v>475</v>
      </c>
      <c r="F817" s="2" t="s">
        <v>442</v>
      </c>
      <c r="G817" s="2" t="s">
        <v>437</v>
      </c>
      <c r="H817" s="2">
        <v>4185</v>
      </c>
      <c r="I817" s="35">
        <v>81.73</v>
      </c>
      <c r="J817" s="35">
        <v>56.67</v>
      </c>
    </row>
    <row r="818" spans="1:10" ht="14.25" customHeight="1">
      <c r="A818" t="str">
        <f t="shared" si="12"/>
        <v>C6</v>
      </c>
      <c r="B818" s="2" t="s">
        <v>451</v>
      </c>
      <c r="C818" s="2" t="s">
        <v>467</v>
      </c>
      <c r="D818" s="2" t="s">
        <v>581</v>
      </c>
      <c r="E818" s="2" t="s">
        <v>477</v>
      </c>
      <c r="F818" s="2" t="s">
        <v>436</v>
      </c>
      <c r="G818" s="2" t="s">
        <v>447</v>
      </c>
      <c r="H818" s="2">
        <v>7991</v>
      </c>
      <c r="I818" s="35">
        <v>668.27</v>
      </c>
      <c r="J818" s="35">
        <v>502.54</v>
      </c>
    </row>
    <row r="819" spans="1:10" ht="14.25" customHeight="1">
      <c r="A819" t="str">
        <f t="shared" si="12"/>
        <v>C2</v>
      </c>
      <c r="B819" s="2" t="s">
        <v>448</v>
      </c>
      <c r="C819" s="2" t="s">
        <v>502</v>
      </c>
      <c r="D819" s="2" t="s">
        <v>578</v>
      </c>
      <c r="E819" s="2" t="s">
        <v>456</v>
      </c>
      <c r="F819" s="2" t="s">
        <v>436</v>
      </c>
      <c r="G819" s="2" t="s">
        <v>460</v>
      </c>
      <c r="H819" s="2">
        <v>2855</v>
      </c>
      <c r="I819" s="35">
        <v>109.28</v>
      </c>
      <c r="J819" s="35">
        <v>35.840000000000003</v>
      </c>
    </row>
    <row r="820" spans="1:10" ht="14.25" customHeight="1">
      <c r="A820" t="str">
        <f t="shared" si="12"/>
        <v>C7</v>
      </c>
      <c r="B820" s="2" t="s">
        <v>458</v>
      </c>
      <c r="C820" s="2" t="s">
        <v>462</v>
      </c>
      <c r="D820" s="2" t="s">
        <v>545</v>
      </c>
      <c r="E820" s="2" t="s">
        <v>469</v>
      </c>
      <c r="F820" s="2" t="s">
        <v>436</v>
      </c>
      <c r="G820" s="2" t="s">
        <v>443</v>
      </c>
      <c r="H820" s="2">
        <v>339</v>
      </c>
      <c r="I820" s="35">
        <v>421.89</v>
      </c>
      <c r="J820" s="35">
        <v>364.69</v>
      </c>
    </row>
    <row r="821" spans="1:10" ht="14.25" customHeight="1">
      <c r="A821" t="str">
        <f t="shared" si="12"/>
        <v>C7</v>
      </c>
      <c r="B821" s="2" t="s">
        <v>458</v>
      </c>
      <c r="C821" s="2" t="s">
        <v>462</v>
      </c>
      <c r="D821" s="2" t="s">
        <v>605</v>
      </c>
      <c r="E821" s="2" t="s">
        <v>446</v>
      </c>
      <c r="F821" s="2" t="s">
        <v>436</v>
      </c>
      <c r="G821" s="2" t="s">
        <v>437</v>
      </c>
      <c r="H821" s="2">
        <v>5983</v>
      </c>
      <c r="I821" s="35">
        <v>437.2</v>
      </c>
      <c r="J821" s="35">
        <v>263.33</v>
      </c>
    </row>
    <row r="822" spans="1:10" ht="14.25" customHeight="1">
      <c r="A822" t="str">
        <f t="shared" si="12"/>
        <v>C5</v>
      </c>
      <c r="B822" s="2" t="s">
        <v>465</v>
      </c>
      <c r="C822" s="2" t="s">
        <v>452</v>
      </c>
      <c r="D822" s="2" t="s">
        <v>603</v>
      </c>
      <c r="E822" s="2" t="s">
        <v>469</v>
      </c>
      <c r="F822" s="2" t="s">
        <v>442</v>
      </c>
      <c r="G822" s="2" t="s">
        <v>443</v>
      </c>
      <c r="H822" s="2">
        <v>8053</v>
      </c>
      <c r="I822" s="35">
        <v>421.89</v>
      </c>
      <c r="J822" s="35">
        <v>364.69</v>
      </c>
    </row>
    <row r="823" spans="1:10" ht="14.25" customHeight="1">
      <c r="A823" t="str">
        <f t="shared" si="12"/>
        <v>C5</v>
      </c>
      <c r="B823" s="2" t="s">
        <v>465</v>
      </c>
      <c r="C823" s="2" t="s">
        <v>452</v>
      </c>
      <c r="D823" s="2" t="s">
        <v>620</v>
      </c>
      <c r="E823" s="2" t="s">
        <v>450</v>
      </c>
      <c r="F823" s="2" t="s">
        <v>442</v>
      </c>
      <c r="G823" s="2" t="s">
        <v>460</v>
      </c>
      <c r="H823" s="2">
        <v>8439</v>
      </c>
      <c r="I823" s="35">
        <v>205.7</v>
      </c>
      <c r="J823" s="35">
        <v>117.11</v>
      </c>
    </row>
    <row r="824" spans="1:10" ht="14.25" customHeight="1">
      <c r="A824" t="str">
        <f t="shared" si="12"/>
        <v>C8</v>
      </c>
      <c r="B824" s="2" t="s">
        <v>482</v>
      </c>
      <c r="C824" s="2" t="s">
        <v>433</v>
      </c>
      <c r="D824" s="2" t="s">
        <v>513</v>
      </c>
      <c r="E824" s="2" t="s">
        <v>464</v>
      </c>
      <c r="F824" s="2" t="s">
        <v>436</v>
      </c>
      <c r="G824" s="2" t="s">
        <v>460</v>
      </c>
      <c r="H824" s="2">
        <v>3200</v>
      </c>
      <c r="I824" s="35">
        <v>154.06</v>
      </c>
      <c r="J824" s="35">
        <v>90.93</v>
      </c>
    </row>
    <row r="825" spans="1:10" ht="14.25" customHeight="1">
      <c r="A825" t="str">
        <f t="shared" si="12"/>
        <v>C8</v>
      </c>
      <c r="B825" s="2" t="s">
        <v>482</v>
      </c>
      <c r="C825" s="2" t="s">
        <v>433</v>
      </c>
      <c r="D825" s="2" t="s">
        <v>505</v>
      </c>
      <c r="E825" s="2" t="s">
        <v>475</v>
      </c>
      <c r="F825" s="2" t="s">
        <v>442</v>
      </c>
      <c r="G825" s="2" t="s">
        <v>460</v>
      </c>
      <c r="H825" s="2">
        <v>566</v>
      </c>
      <c r="I825" s="35">
        <v>81.73</v>
      </c>
      <c r="J825" s="35">
        <v>56.67</v>
      </c>
    </row>
    <row r="826" spans="1:10" ht="14.25" customHeight="1">
      <c r="A826" t="str">
        <f t="shared" si="12"/>
        <v>C9</v>
      </c>
      <c r="B826" s="2" t="s">
        <v>484</v>
      </c>
      <c r="C826" s="2" t="s">
        <v>439</v>
      </c>
      <c r="D826" s="2" t="s">
        <v>615</v>
      </c>
      <c r="E826" s="2" t="s">
        <v>464</v>
      </c>
      <c r="F826" s="2" t="s">
        <v>436</v>
      </c>
      <c r="G826" s="2" t="s">
        <v>437</v>
      </c>
      <c r="H826" s="2">
        <v>1880</v>
      </c>
      <c r="I826" s="35">
        <v>154.06</v>
      </c>
      <c r="J826" s="35">
        <v>90.93</v>
      </c>
    </row>
    <row r="827" spans="1:10" ht="14.25" customHeight="1">
      <c r="A827" t="str">
        <f t="shared" si="12"/>
        <v>C7</v>
      </c>
      <c r="B827" s="2" t="s">
        <v>458</v>
      </c>
      <c r="C827" s="2" t="s">
        <v>433</v>
      </c>
      <c r="D827" s="2" t="s">
        <v>474</v>
      </c>
      <c r="E827" s="2" t="s">
        <v>480</v>
      </c>
      <c r="F827" s="2" t="s">
        <v>436</v>
      </c>
      <c r="G827" s="2" t="s">
        <v>460</v>
      </c>
      <c r="H827" s="2">
        <v>6189</v>
      </c>
      <c r="I827" s="35">
        <v>651.21</v>
      </c>
      <c r="J827" s="35">
        <v>524.96</v>
      </c>
    </row>
    <row r="828" spans="1:10" ht="14.25" customHeight="1">
      <c r="A828" t="str">
        <f t="shared" si="12"/>
        <v>C2</v>
      </c>
      <c r="B828" s="2" t="s">
        <v>448</v>
      </c>
      <c r="C828" s="2" t="s">
        <v>467</v>
      </c>
      <c r="D828" s="2" t="s">
        <v>590</v>
      </c>
      <c r="E828" s="2" t="s">
        <v>475</v>
      </c>
      <c r="F828" s="2" t="s">
        <v>436</v>
      </c>
      <c r="G828" s="2" t="s">
        <v>443</v>
      </c>
      <c r="H828" s="2">
        <v>2971</v>
      </c>
      <c r="I828" s="35">
        <v>81.73</v>
      </c>
      <c r="J828" s="35">
        <v>56.67</v>
      </c>
    </row>
    <row r="829" spans="1:10" ht="14.25" customHeight="1">
      <c r="A829" t="str">
        <f t="shared" si="12"/>
        <v>C9</v>
      </c>
      <c r="B829" s="2" t="s">
        <v>484</v>
      </c>
      <c r="C829" s="2" t="s">
        <v>433</v>
      </c>
      <c r="D829" s="2" t="s">
        <v>647</v>
      </c>
      <c r="E829" s="2" t="s">
        <v>475</v>
      </c>
      <c r="F829" s="2" t="s">
        <v>442</v>
      </c>
      <c r="G829" s="2" t="s">
        <v>437</v>
      </c>
      <c r="H829" s="2">
        <v>9774</v>
      </c>
      <c r="I829" s="35">
        <v>81.73</v>
      </c>
      <c r="J829" s="35">
        <v>56.67</v>
      </c>
    </row>
    <row r="830" spans="1:10" ht="14.25" customHeight="1">
      <c r="A830" t="str">
        <f t="shared" si="12"/>
        <v>C8</v>
      </c>
      <c r="B830" s="2" t="s">
        <v>482</v>
      </c>
      <c r="C830" s="2" t="s">
        <v>452</v>
      </c>
      <c r="D830" s="2" t="s">
        <v>544</v>
      </c>
      <c r="E830" s="2" t="s">
        <v>456</v>
      </c>
      <c r="F830" s="2" t="s">
        <v>442</v>
      </c>
      <c r="G830" s="2" t="s">
        <v>437</v>
      </c>
      <c r="H830" s="2">
        <v>7994</v>
      </c>
      <c r="I830" s="35">
        <v>109.28</v>
      </c>
      <c r="J830" s="35">
        <v>35.840000000000003</v>
      </c>
    </row>
    <row r="831" spans="1:10" ht="14.25" customHeight="1">
      <c r="A831" t="str">
        <f t="shared" si="12"/>
        <v>C10</v>
      </c>
      <c r="B831" s="2" t="s">
        <v>472</v>
      </c>
      <c r="C831" s="2" t="s">
        <v>467</v>
      </c>
      <c r="D831" s="2" t="s">
        <v>476</v>
      </c>
      <c r="E831" s="2" t="s">
        <v>464</v>
      </c>
      <c r="F831" s="2" t="s">
        <v>442</v>
      </c>
      <c r="G831" s="2" t="s">
        <v>437</v>
      </c>
      <c r="H831" s="2">
        <v>5843</v>
      </c>
      <c r="I831" s="35">
        <v>154.06</v>
      </c>
      <c r="J831" s="35">
        <v>90.93</v>
      </c>
    </row>
    <row r="832" spans="1:10" ht="14.25" customHeight="1">
      <c r="A832" t="str">
        <f t="shared" si="12"/>
        <v>C5</v>
      </c>
      <c r="B832" s="2" t="s">
        <v>465</v>
      </c>
      <c r="C832" s="2" t="s">
        <v>439</v>
      </c>
      <c r="D832" s="2" t="s">
        <v>521</v>
      </c>
      <c r="E832" s="2" t="s">
        <v>464</v>
      </c>
      <c r="F832" s="2" t="s">
        <v>436</v>
      </c>
      <c r="G832" s="2" t="s">
        <v>447</v>
      </c>
      <c r="H832" s="2">
        <v>3162</v>
      </c>
      <c r="I832" s="35">
        <v>154.06</v>
      </c>
      <c r="J832" s="35">
        <v>90.93</v>
      </c>
    </row>
    <row r="833" spans="1:10" ht="14.25" customHeight="1">
      <c r="A833" t="str">
        <f t="shared" si="12"/>
        <v>C8</v>
      </c>
      <c r="B833" s="2" t="s">
        <v>482</v>
      </c>
      <c r="C833" s="2" t="s">
        <v>462</v>
      </c>
      <c r="D833" s="2" t="s">
        <v>598</v>
      </c>
      <c r="E833" s="2" t="s">
        <v>441</v>
      </c>
      <c r="F833" s="2" t="s">
        <v>436</v>
      </c>
      <c r="G833" s="2" t="s">
        <v>447</v>
      </c>
      <c r="H833" s="2">
        <v>5683</v>
      </c>
      <c r="I833" s="35">
        <v>9.33</v>
      </c>
      <c r="J833" s="35">
        <v>6.92</v>
      </c>
    </row>
    <row r="834" spans="1:10" ht="14.25" customHeight="1">
      <c r="A834" t="str">
        <f t="shared" si="12"/>
        <v>C9</v>
      </c>
      <c r="B834" s="2" t="s">
        <v>484</v>
      </c>
      <c r="C834" s="2" t="s">
        <v>452</v>
      </c>
      <c r="D834" s="2" t="s">
        <v>620</v>
      </c>
      <c r="E834" s="2" t="s">
        <v>446</v>
      </c>
      <c r="F834" s="2" t="s">
        <v>442</v>
      </c>
      <c r="G834" s="2" t="s">
        <v>437</v>
      </c>
      <c r="H834" s="2">
        <v>1479</v>
      </c>
      <c r="I834" s="35">
        <v>437.2</v>
      </c>
      <c r="J834" s="35">
        <v>263.33</v>
      </c>
    </row>
    <row r="835" spans="1:10" ht="14.25" customHeight="1">
      <c r="A835" t="str">
        <f t="shared" ref="A835:A898" si="13">+INDEX($M$2:$N$11,MATCH(B835,$N$2:$N$11,0),MATCH($A$1,$M$1:$N$1,0))</f>
        <v>C7</v>
      </c>
      <c r="B835" s="2" t="s">
        <v>458</v>
      </c>
      <c r="C835" s="2" t="s">
        <v>439</v>
      </c>
      <c r="D835" s="2" t="s">
        <v>530</v>
      </c>
      <c r="E835" s="2" t="s">
        <v>464</v>
      </c>
      <c r="F835" s="2" t="s">
        <v>436</v>
      </c>
      <c r="G835" s="2" t="s">
        <v>447</v>
      </c>
      <c r="H835" s="2">
        <v>639</v>
      </c>
      <c r="I835" s="35">
        <v>154.06</v>
      </c>
      <c r="J835" s="35">
        <v>90.93</v>
      </c>
    </row>
    <row r="836" spans="1:10" ht="14.25" customHeight="1">
      <c r="A836" t="str">
        <f t="shared" si="13"/>
        <v>C10</v>
      </c>
      <c r="B836" s="2" t="s">
        <v>472</v>
      </c>
      <c r="C836" s="2" t="s">
        <v>462</v>
      </c>
      <c r="D836" s="2" t="s">
        <v>478</v>
      </c>
      <c r="E836" s="2" t="s">
        <v>477</v>
      </c>
      <c r="F836" s="2" t="s">
        <v>436</v>
      </c>
      <c r="G836" s="2" t="s">
        <v>460</v>
      </c>
      <c r="H836" s="2">
        <v>7661</v>
      </c>
      <c r="I836" s="35">
        <v>668.27</v>
      </c>
      <c r="J836" s="35">
        <v>502.54</v>
      </c>
    </row>
    <row r="837" spans="1:10" ht="14.25" customHeight="1">
      <c r="A837" t="str">
        <f t="shared" si="13"/>
        <v>C10</v>
      </c>
      <c r="B837" s="2" t="s">
        <v>472</v>
      </c>
      <c r="C837" s="2" t="s">
        <v>433</v>
      </c>
      <c r="D837" s="2" t="s">
        <v>466</v>
      </c>
      <c r="E837" s="2" t="s">
        <v>435</v>
      </c>
      <c r="F837" s="2" t="s">
        <v>442</v>
      </c>
      <c r="G837" s="2" t="s">
        <v>460</v>
      </c>
      <c r="H837" s="2">
        <v>6323</v>
      </c>
      <c r="I837" s="35">
        <v>255.28</v>
      </c>
      <c r="J837" s="35">
        <v>159.41999999999999</v>
      </c>
    </row>
    <row r="838" spans="1:10" ht="14.25" customHeight="1">
      <c r="A838" t="str">
        <f t="shared" si="13"/>
        <v>C7</v>
      </c>
      <c r="B838" s="2" t="s">
        <v>458</v>
      </c>
      <c r="C838" s="2" t="s">
        <v>467</v>
      </c>
      <c r="D838" s="2" t="s">
        <v>532</v>
      </c>
      <c r="E838" s="2" t="s">
        <v>450</v>
      </c>
      <c r="F838" s="2" t="s">
        <v>442</v>
      </c>
      <c r="G838" s="2" t="s">
        <v>437</v>
      </c>
      <c r="H838" s="2">
        <v>3935</v>
      </c>
      <c r="I838" s="35">
        <v>205.7</v>
      </c>
      <c r="J838" s="35">
        <v>117.11</v>
      </c>
    </row>
    <row r="839" spans="1:10" ht="14.25" customHeight="1">
      <c r="A839" t="str">
        <f t="shared" si="13"/>
        <v>C2</v>
      </c>
      <c r="B839" s="2" t="s">
        <v>448</v>
      </c>
      <c r="C839" s="2" t="s">
        <v>452</v>
      </c>
      <c r="D839" s="2" t="s">
        <v>595</v>
      </c>
      <c r="E839" s="2" t="s">
        <v>469</v>
      </c>
      <c r="F839" s="2" t="s">
        <v>436</v>
      </c>
      <c r="G839" s="2" t="s">
        <v>437</v>
      </c>
      <c r="H839" s="2">
        <v>1250</v>
      </c>
      <c r="I839" s="35">
        <v>421.89</v>
      </c>
      <c r="J839" s="35">
        <v>364.69</v>
      </c>
    </row>
    <row r="840" spans="1:10" ht="14.25" customHeight="1">
      <c r="A840" t="str">
        <f t="shared" si="13"/>
        <v>C8</v>
      </c>
      <c r="B840" s="2" t="s">
        <v>482</v>
      </c>
      <c r="C840" s="2" t="s">
        <v>462</v>
      </c>
      <c r="D840" s="2" t="s">
        <v>547</v>
      </c>
      <c r="E840" s="2" t="s">
        <v>450</v>
      </c>
      <c r="F840" s="2" t="s">
        <v>442</v>
      </c>
      <c r="G840" s="2" t="s">
        <v>437</v>
      </c>
      <c r="H840" s="2">
        <v>8558</v>
      </c>
      <c r="I840" s="35">
        <v>205.7</v>
      </c>
      <c r="J840" s="35">
        <v>117.11</v>
      </c>
    </row>
    <row r="841" spans="1:10" ht="14.25" customHeight="1">
      <c r="A841" t="str">
        <f t="shared" si="13"/>
        <v>C10</v>
      </c>
      <c r="B841" s="2" t="s">
        <v>472</v>
      </c>
      <c r="C841" s="2" t="s">
        <v>433</v>
      </c>
      <c r="D841" s="2" t="s">
        <v>508</v>
      </c>
      <c r="E841" s="2" t="s">
        <v>477</v>
      </c>
      <c r="F841" s="2" t="s">
        <v>436</v>
      </c>
      <c r="G841" s="2" t="s">
        <v>443</v>
      </c>
      <c r="H841" s="2">
        <v>501</v>
      </c>
      <c r="I841" s="35">
        <v>668.27</v>
      </c>
      <c r="J841" s="35">
        <v>502.54</v>
      </c>
    </row>
    <row r="842" spans="1:10" ht="14.25" customHeight="1">
      <c r="A842" t="str">
        <f t="shared" si="13"/>
        <v>C9</v>
      </c>
      <c r="B842" s="2" t="s">
        <v>484</v>
      </c>
      <c r="C842" s="2" t="s">
        <v>433</v>
      </c>
      <c r="D842" s="2" t="s">
        <v>562</v>
      </c>
      <c r="E842" s="2" t="s">
        <v>469</v>
      </c>
      <c r="F842" s="2" t="s">
        <v>442</v>
      </c>
      <c r="G842" s="2" t="s">
        <v>447</v>
      </c>
      <c r="H842" s="2">
        <v>6958</v>
      </c>
      <c r="I842" s="35">
        <v>421.89</v>
      </c>
      <c r="J842" s="35">
        <v>364.69</v>
      </c>
    </row>
    <row r="843" spans="1:10" ht="14.25" customHeight="1">
      <c r="A843" t="str">
        <f t="shared" si="13"/>
        <v>C8</v>
      </c>
      <c r="B843" s="2" t="s">
        <v>482</v>
      </c>
      <c r="C843" s="2" t="s">
        <v>433</v>
      </c>
      <c r="D843" s="2" t="s">
        <v>529</v>
      </c>
      <c r="E843" s="2" t="s">
        <v>441</v>
      </c>
      <c r="F843" s="2" t="s">
        <v>442</v>
      </c>
      <c r="G843" s="2" t="s">
        <v>447</v>
      </c>
      <c r="H843" s="2">
        <v>9091</v>
      </c>
      <c r="I843" s="35">
        <v>9.33</v>
      </c>
      <c r="J843" s="35">
        <v>6.92</v>
      </c>
    </row>
    <row r="844" spans="1:10" ht="14.25" customHeight="1">
      <c r="A844" t="str">
        <f t="shared" si="13"/>
        <v>C3</v>
      </c>
      <c r="B844" s="2" t="s">
        <v>438</v>
      </c>
      <c r="C844" s="2" t="s">
        <v>462</v>
      </c>
      <c r="D844" s="2" t="s">
        <v>558</v>
      </c>
      <c r="E844" s="2" t="s">
        <v>441</v>
      </c>
      <c r="F844" s="2" t="s">
        <v>436</v>
      </c>
      <c r="G844" s="2" t="s">
        <v>460</v>
      </c>
      <c r="H844" s="2">
        <v>6595</v>
      </c>
      <c r="I844" s="35">
        <v>9.33</v>
      </c>
      <c r="J844" s="35">
        <v>6.92</v>
      </c>
    </row>
    <row r="845" spans="1:10" ht="14.25" customHeight="1">
      <c r="A845" t="str">
        <f t="shared" si="13"/>
        <v>C3</v>
      </c>
      <c r="B845" s="2" t="s">
        <v>438</v>
      </c>
      <c r="C845" s="2" t="s">
        <v>439</v>
      </c>
      <c r="D845" s="2" t="s">
        <v>576</v>
      </c>
      <c r="E845" s="2" t="s">
        <v>464</v>
      </c>
      <c r="F845" s="2" t="s">
        <v>436</v>
      </c>
      <c r="G845" s="2" t="s">
        <v>437</v>
      </c>
      <c r="H845" s="2">
        <v>4033</v>
      </c>
      <c r="I845" s="35">
        <v>154.06</v>
      </c>
      <c r="J845" s="35">
        <v>90.93</v>
      </c>
    </row>
    <row r="846" spans="1:10" ht="14.25" customHeight="1">
      <c r="A846" t="str">
        <f t="shared" si="13"/>
        <v>C3</v>
      </c>
      <c r="B846" s="2" t="s">
        <v>438</v>
      </c>
      <c r="C846" s="2" t="s">
        <v>433</v>
      </c>
      <c r="D846" s="2" t="s">
        <v>571</v>
      </c>
      <c r="E846" s="2" t="s">
        <v>480</v>
      </c>
      <c r="F846" s="2" t="s">
        <v>436</v>
      </c>
      <c r="G846" s="2" t="s">
        <v>443</v>
      </c>
      <c r="H846" s="2">
        <v>8091</v>
      </c>
      <c r="I846" s="35">
        <v>651.21</v>
      </c>
      <c r="J846" s="35">
        <v>524.96</v>
      </c>
    </row>
    <row r="847" spans="1:10" ht="14.25" customHeight="1">
      <c r="A847" t="str">
        <f t="shared" si="13"/>
        <v>C1</v>
      </c>
      <c r="B847" s="2" t="s">
        <v>444</v>
      </c>
      <c r="C847" s="2" t="s">
        <v>462</v>
      </c>
      <c r="D847" s="2" t="s">
        <v>546</v>
      </c>
      <c r="E847" s="2" t="s">
        <v>469</v>
      </c>
      <c r="F847" s="2" t="s">
        <v>436</v>
      </c>
      <c r="G847" s="2" t="s">
        <v>443</v>
      </c>
      <c r="H847" s="2">
        <v>1052</v>
      </c>
      <c r="I847" s="35">
        <v>421.89</v>
      </c>
      <c r="J847" s="35">
        <v>364.69</v>
      </c>
    </row>
    <row r="848" spans="1:10" ht="14.25" customHeight="1">
      <c r="A848" t="str">
        <f t="shared" si="13"/>
        <v>C7</v>
      </c>
      <c r="B848" s="2" t="s">
        <v>458</v>
      </c>
      <c r="C848" s="2" t="s">
        <v>467</v>
      </c>
      <c r="D848" s="2" t="s">
        <v>588</v>
      </c>
      <c r="E848" s="2" t="s">
        <v>480</v>
      </c>
      <c r="F848" s="2" t="s">
        <v>442</v>
      </c>
      <c r="G848" s="2" t="s">
        <v>443</v>
      </c>
      <c r="H848" s="2">
        <v>1499</v>
      </c>
      <c r="I848" s="35">
        <v>651.21</v>
      </c>
      <c r="J848" s="35">
        <v>524.96</v>
      </c>
    </row>
    <row r="849" spans="1:10" ht="14.25" customHeight="1">
      <c r="A849" t="str">
        <f t="shared" si="13"/>
        <v>C1</v>
      </c>
      <c r="B849" s="2" t="s">
        <v>444</v>
      </c>
      <c r="C849" s="2" t="s">
        <v>462</v>
      </c>
      <c r="D849" s="2" t="s">
        <v>545</v>
      </c>
      <c r="E849" s="2" t="s">
        <v>450</v>
      </c>
      <c r="F849" s="2" t="s">
        <v>442</v>
      </c>
      <c r="G849" s="2" t="s">
        <v>460</v>
      </c>
      <c r="H849" s="2">
        <v>8958</v>
      </c>
      <c r="I849" s="35">
        <v>205.7</v>
      </c>
      <c r="J849" s="35">
        <v>117.11</v>
      </c>
    </row>
    <row r="850" spans="1:10" ht="14.25" customHeight="1">
      <c r="A850" t="str">
        <f t="shared" si="13"/>
        <v>C7</v>
      </c>
      <c r="B850" s="2" t="s">
        <v>458</v>
      </c>
      <c r="C850" s="2" t="s">
        <v>467</v>
      </c>
      <c r="D850" s="2" t="s">
        <v>538</v>
      </c>
      <c r="E850" s="2" t="s">
        <v>450</v>
      </c>
      <c r="F850" s="2" t="s">
        <v>436</v>
      </c>
      <c r="G850" s="2" t="s">
        <v>460</v>
      </c>
      <c r="H850" s="2">
        <v>9694</v>
      </c>
      <c r="I850" s="35">
        <v>205.7</v>
      </c>
      <c r="J850" s="35">
        <v>117.11</v>
      </c>
    </row>
    <row r="851" spans="1:10" ht="14.25" customHeight="1">
      <c r="A851" t="str">
        <f t="shared" si="13"/>
        <v>C1</v>
      </c>
      <c r="B851" s="2" t="s">
        <v>444</v>
      </c>
      <c r="C851" s="2" t="s">
        <v>462</v>
      </c>
      <c r="D851" s="2" t="s">
        <v>643</v>
      </c>
      <c r="E851" s="2" t="s">
        <v>446</v>
      </c>
      <c r="F851" s="2" t="s">
        <v>436</v>
      </c>
      <c r="G851" s="2" t="s">
        <v>437</v>
      </c>
      <c r="H851" s="2">
        <v>9556</v>
      </c>
      <c r="I851" s="35">
        <v>437.2</v>
      </c>
      <c r="J851" s="35">
        <v>263.33</v>
      </c>
    </row>
    <row r="852" spans="1:10" ht="14.25" customHeight="1">
      <c r="A852" t="str">
        <f t="shared" si="13"/>
        <v>C10</v>
      </c>
      <c r="B852" s="2" t="s">
        <v>472</v>
      </c>
      <c r="C852" s="2" t="s">
        <v>462</v>
      </c>
      <c r="D852" s="2" t="s">
        <v>531</v>
      </c>
      <c r="E852" s="2" t="s">
        <v>475</v>
      </c>
      <c r="F852" s="2" t="s">
        <v>442</v>
      </c>
      <c r="G852" s="2" t="s">
        <v>437</v>
      </c>
      <c r="H852" s="2">
        <v>1359</v>
      </c>
      <c r="I852" s="35">
        <v>81.73</v>
      </c>
      <c r="J852" s="35">
        <v>56.67</v>
      </c>
    </row>
    <row r="853" spans="1:10" ht="14.25" customHeight="1">
      <c r="A853" t="str">
        <f t="shared" si="13"/>
        <v>C3</v>
      </c>
      <c r="B853" s="2" t="s">
        <v>438</v>
      </c>
      <c r="C853" s="2" t="s">
        <v>433</v>
      </c>
      <c r="D853" s="2" t="s">
        <v>585</v>
      </c>
      <c r="E853" s="2" t="s">
        <v>494</v>
      </c>
      <c r="F853" s="2" t="s">
        <v>436</v>
      </c>
      <c r="G853" s="2" t="s">
        <v>447</v>
      </c>
      <c r="H853" s="2">
        <v>126</v>
      </c>
      <c r="I853" s="35">
        <v>47.45</v>
      </c>
      <c r="J853" s="35">
        <v>31.79</v>
      </c>
    </row>
    <row r="854" spans="1:10" ht="14.25" customHeight="1">
      <c r="A854" t="str">
        <f t="shared" si="13"/>
        <v>C9</v>
      </c>
      <c r="B854" s="2" t="s">
        <v>484</v>
      </c>
      <c r="C854" s="2" t="s">
        <v>433</v>
      </c>
      <c r="D854" s="2" t="s">
        <v>584</v>
      </c>
      <c r="E854" s="2" t="s">
        <v>480</v>
      </c>
      <c r="F854" s="2" t="s">
        <v>436</v>
      </c>
      <c r="G854" s="2" t="s">
        <v>437</v>
      </c>
      <c r="H854" s="2">
        <v>8621</v>
      </c>
      <c r="I854" s="35">
        <v>651.21</v>
      </c>
      <c r="J854" s="35">
        <v>524.96</v>
      </c>
    </row>
    <row r="855" spans="1:10" ht="14.25" customHeight="1">
      <c r="A855" t="str">
        <f t="shared" si="13"/>
        <v>C10</v>
      </c>
      <c r="B855" s="2" t="s">
        <v>472</v>
      </c>
      <c r="C855" s="2" t="s">
        <v>433</v>
      </c>
      <c r="D855" s="2" t="s">
        <v>528</v>
      </c>
      <c r="E855" s="2" t="s">
        <v>441</v>
      </c>
      <c r="F855" s="2" t="s">
        <v>436</v>
      </c>
      <c r="G855" s="2" t="s">
        <v>447</v>
      </c>
      <c r="H855" s="2">
        <v>9884</v>
      </c>
      <c r="I855" s="35">
        <v>9.33</v>
      </c>
      <c r="J855" s="35">
        <v>6.92</v>
      </c>
    </row>
    <row r="856" spans="1:10" ht="14.25" customHeight="1">
      <c r="A856" t="str">
        <f t="shared" si="13"/>
        <v>C10</v>
      </c>
      <c r="B856" s="2" t="s">
        <v>472</v>
      </c>
      <c r="C856" s="2" t="s">
        <v>462</v>
      </c>
      <c r="D856" s="2" t="s">
        <v>463</v>
      </c>
      <c r="E856" s="2" t="s">
        <v>480</v>
      </c>
      <c r="F856" s="2" t="s">
        <v>442</v>
      </c>
      <c r="G856" s="2" t="s">
        <v>447</v>
      </c>
      <c r="H856" s="2">
        <v>893</v>
      </c>
      <c r="I856" s="35">
        <v>651.21</v>
      </c>
      <c r="J856" s="35">
        <v>524.96</v>
      </c>
    </row>
    <row r="857" spans="1:10" ht="14.25" customHeight="1">
      <c r="A857" t="str">
        <f t="shared" si="13"/>
        <v>C6</v>
      </c>
      <c r="B857" s="2" t="s">
        <v>451</v>
      </c>
      <c r="C857" s="2" t="s">
        <v>462</v>
      </c>
      <c r="D857" s="2" t="s">
        <v>490</v>
      </c>
      <c r="E857" s="2" t="s">
        <v>435</v>
      </c>
      <c r="F857" s="2" t="s">
        <v>442</v>
      </c>
      <c r="G857" s="2" t="s">
        <v>437</v>
      </c>
      <c r="H857" s="2">
        <v>2534</v>
      </c>
      <c r="I857" s="35">
        <v>255.28</v>
      </c>
      <c r="J857" s="35">
        <v>159.41999999999999</v>
      </c>
    </row>
    <row r="858" spans="1:10" ht="14.25" customHeight="1">
      <c r="A858" t="str">
        <f t="shared" si="13"/>
        <v>C10</v>
      </c>
      <c r="B858" s="2" t="s">
        <v>472</v>
      </c>
      <c r="C858" s="2" t="s">
        <v>433</v>
      </c>
      <c r="D858" s="2" t="s">
        <v>492</v>
      </c>
      <c r="E858" s="2" t="s">
        <v>475</v>
      </c>
      <c r="F858" s="2" t="s">
        <v>442</v>
      </c>
      <c r="G858" s="2" t="s">
        <v>460</v>
      </c>
      <c r="H858" s="2">
        <v>5930</v>
      </c>
      <c r="I858" s="35">
        <v>81.73</v>
      </c>
      <c r="J858" s="35">
        <v>56.67</v>
      </c>
    </row>
    <row r="859" spans="1:10" ht="14.25" customHeight="1">
      <c r="A859" t="str">
        <f t="shared" si="13"/>
        <v>C4</v>
      </c>
      <c r="B859" s="2" t="s">
        <v>432</v>
      </c>
      <c r="C859" s="2" t="s">
        <v>433</v>
      </c>
      <c r="D859" s="2" t="s">
        <v>510</v>
      </c>
      <c r="E859" s="2" t="s">
        <v>441</v>
      </c>
      <c r="F859" s="2" t="s">
        <v>436</v>
      </c>
      <c r="G859" s="2" t="s">
        <v>437</v>
      </c>
      <c r="H859" s="2">
        <v>3795</v>
      </c>
      <c r="I859" s="35">
        <v>9.33</v>
      </c>
      <c r="J859" s="35">
        <v>6.92</v>
      </c>
    </row>
    <row r="860" spans="1:10" ht="14.25" customHeight="1">
      <c r="A860" t="str">
        <f t="shared" si="13"/>
        <v>C2</v>
      </c>
      <c r="B860" s="2" t="s">
        <v>448</v>
      </c>
      <c r="C860" s="2" t="s">
        <v>433</v>
      </c>
      <c r="D860" s="2" t="s">
        <v>586</v>
      </c>
      <c r="E860" s="2" t="s">
        <v>469</v>
      </c>
      <c r="F860" s="2" t="s">
        <v>442</v>
      </c>
      <c r="G860" s="2" t="s">
        <v>437</v>
      </c>
      <c r="H860" s="2">
        <v>8730</v>
      </c>
      <c r="I860" s="35">
        <v>421.89</v>
      </c>
      <c r="J860" s="35">
        <v>364.69</v>
      </c>
    </row>
    <row r="861" spans="1:10" ht="14.25" customHeight="1">
      <c r="A861" t="str">
        <f t="shared" si="13"/>
        <v>C6</v>
      </c>
      <c r="B861" s="2" t="s">
        <v>451</v>
      </c>
      <c r="C861" s="2" t="s">
        <v>462</v>
      </c>
      <c r="D861" s="2" t="s">
        <v>490</v>
      </c>
      <c r="E861" s="2" t="s">
        <v>450</v>
      </c>
      <c r="F861" s="2" t="s">
        <v>436</v>
      </c>
      <c r="G861" s="2" t="s">
        <v>437</v>
      </c>
      <c r="H861" s="2">
        <v>303</v>
      </c>
      <c r="I861" s="35">
        <v>205.7</v>
      </c>
      <c r="J861" s="35">
        <v>117.11</v>
      </c>
    </row>
    <row r="862" spans="1:10" ht="14.25" customHeight="1">
      <c r="A862" t="str">
        <f t="shared" si="13"/>
        <v>C2</v>
      </c>
      <c r="B862" s="2" t="s">
        <v>448</v>
      </c>
      <c r="C862" s="2" t="s">
        <v>433</v>
      </c>
      <c r="D862" s="2" t="s">
        <v>647</v>
      </c>
      <c r="E862" s="2" t="s">
        <v>469</v>
      </c>
      <c r="F862" s="2" t="s">
        <v>436</v>
      </c>
      <c r="G862" s="2" t="s">
        <v>460</v>
      </c>
      <c r="H862" s="2">
        <v>6338</v>
      </c>
      <c r="I862" s="35">
        <v>421.89</v>
      </c>
      <c r="J862" s="35">
        <v>364.69</v>
      </c>
    </row>
    <row r="863" spans="1:10" ht="14.25" customHeight="1">
      <c r="A863" t="str">
        <f t="shared" si="13"/>
        <v>C2</v>
      </c>
      <c r="B863" s="2" t="s">
        <v>448</v>
      </c>
      <c r="C863" s="2" t="s">
        <v>452</v>
      </c>
      <c r="D863" s="2" t="s">
        <v>495</v>
      </c>
      <c r="E863" s="2" t="s">
        <v>454</v>
      </c>
      <c r="F863" s="2" t="s">
        <v>442</v>
      </c>
      <c r="G863" s="2" t="s">
        <v>447</v>
      </c>
      <c r="H863" s="2">
        <v>3929</v>
      </c>
      <c r="I863" s="35">
        <v>152.58000000000001</v>
      </c>
      <c r="J863" s="35">
        <v>97.44</v>
      </c>
    </row>
    <row r="864" spans="1:10" ht="14.25" customHeight="1">
      <c r="A864" t="str">
        <f t="shared" si="13"/>
        <v>C10</v>
      </c>
      <c r="B864" s="2" t="s">
        <v>472</v>
      </c>
      <c r="C864" s="2" t="s">
        <v>462</v>
      </c>
      <c r="D864" s="2" t="s">
        <v>642</v>
      </c>
      <c r="E864" s="2" t="s">
        <v>475</v>
      </c>
      <c r="F864" s="2" t="s">
        <v>442</v>
      </c>
      <c r="G864" s="2" t="s">
        <v>437</v>
      </c>
      <c r="H864" s="2">
        <v>4991</v>
      </c>
      <c r="I864" s="35">
        <v>81.73</v>
      </c>
      <c r="J864" s="35">
        <v>56.67</v>
      </c>
    </row>
    <row r="865" spans="1:10" ht="14.25" customHeight="1">
      <c r="A865" t="str">
        <f t="shared" si="13"/>
        <v>C1</v>
      </c>
      <c r="B865" s="2" t="s">
        <v>444</v>
      </c>
      <c r="C865" s="2" t="s">
        <v>462</v>
      </c>
      <c r="D865" s="2" t="s">
        <v>473</v>
      </c>
      <c r="E865" s="2" t="s">
        <v>464</v>
      </c>
      <c r="F865" s="2" t="s">
        <v>442</v>
      </c>
      <c r="G865" s="2" t="s">
        <v>437</v>
      </c>
      <c r="H865" s="2">
        <v>5889</v>
      </c>
      <c r="I865" s="35">
        <v>154.06</v>
      </c>
      <c r="J865" s="35">
        <v>90.93</v>
      </c>
    </row>
    <row r="866" spans="1:10" ht="14.25" customHeight="1">
      <c r="A866" t="str">
        <f t="shared" si="13"/>
        <v>C8</v>
      </c>
      <c r="B866" s="2" t="s">
        <v>482</v>
      </c>
      <c r="C866" s="2" t="s">
        <v>467</v>
      </c>
      <c r="D866" s="2" t="s">
        <v>590</v>
      </c>
      <c r="E866" s="2" t="s">
        <v>469</v>
      </c>
      <c r="F866" s="2" t="s">
        <v>442</v>
      </c>
      <c r="G866" s="2" t="s">
        <v>437</v>
      </c>
      <c r="H866" s="2">
        <v>5386</v>
      </c>
      <c r="I866" s="35">
        <v>421.89</v>
      </c>
      <c r="J866" s="35">
        <v>364.69</v>
      </c>
    </row>
    <row r="867" spans="1:10" ht="14.25" customHeight="1">
      <c r="A867" t="str">
        <f t="shared" si="13"/>
        <v>C3</v>
      </c>
      <c r="B867" s="2" t="s">
        <v>438</v>
      </c>
      <c r="C867" s="2" t="s">
        <v>462</v>
      </c>
      <c r="D867" s="2" t="s">
        <v>611</v>
      </c>
      <c r="E867" s="2" t="s">
        <v>456</v>
      </c>
      <c r="F867" s="2" t="s">
        <v>442</v>
      </c>
      <c r="G867" s="2" t="s">
        <v>447</v>
      </c>
      <c r="H867" s="2">
        <v>6450</v>
      </c>
      <c r="I867" s="35">
        <v>109.28</v>
      </c>
      <c r="J867" s="35">
        <v>35.840000000000003</v>
      </c>
    </row>
    <row r="868" spans="1:10" ht="14.25" customHeight="1">
      <c r="A868" t="str">
        <f t="shared" si="13"/>
        <v>C7</v>
      </c>
      <c r="B868" s="2" t="s">
        <v>458</v>
      </c>
      <c r="C868" s="2" t="s">
        <v>462</v>
      </c>
      <c r="D868" s="2" t="s">
        <v>648</v>
      </c>
      <c r="E868" s="2" t="s">
        <v>494</v>
      </c>
      <c r="F868" s="2" t="s">
        <v>442</v>
      </c>
      <c r="G868" s="2" t="s">
        <v>443</v>
      </c>
      <c r="H868" s="2">
        <v>8977</v>
      </c>
      <c r="I868" s="35">
        <v>47.45</v>
      </c>
      <c r="J868" s="35">
        <v>31.79</v>
      </c>
    </row>
    <row r="869" spans="1:10" ht="14.25" customHeight="1">
      <c r="A869" t="str">
        <f t="shared" si="13"/>
        <v>C8</v>
      </c>
      <c r="B869" s="2" t="s">
        <v>482</v>
      </c>
      <c r="C869" s="2" t="s">
        <v>433</v>
      </c>
      <c r="D869" s="2" t="s">
        <v>575</v>
      </c>
      <c r="E869" s="2" t="s">
        <v>477</v>
      </c>
      <c r="F869" s="2" t="s">
        <v>436</v>
      </c>
      <c r="G869" s="2" t="s">
        <v>447</v>
      </c>
      <c r="H869" s="2">
        <v>239</v>
      </c>
      <c r="I869" s="35">
        <v>668.27</v>
      </c>
      <c r="J869" s="35">
        <v>502.54</v>
      </c>
    </row>
    <row r="870" spans="1:10" ht="14.25" customHeight="1">
      <c r="A870" t="str">
        <f t="shared" si="13"/>
        <v>C9</v>
      </c>
      <c r="B870" s="2" t="s">
        <v>484</v>
      </c>
      <c r="C870" s="2" t="s">
        <v>439</v>
      </c>
      <c r="D870" s="2" t="s">
        <v>509</v>
      </c>
      <c r="E870" s="2" t="s">
        <v>450</v>
      </c>
      <c r="F870" s="2" t="s">
        <v>442</v>
      </c>
      <c r="G870" s="2" t="s">
        <v>460</v>
      </c>
      <c r="H870" s="2">
        <v>779</v>
      </c>
      <c r="I870" s="35">
        <v>205.7</v>
      </c>
      <c r="J870" s="35">
        <v>117.11</v>
      </c>
    </row>
    <row r="871" spans="1:10" ht="14.25" customHeight="1">
      <c r="A871" t="str">
        <f t="shared" si="13"/>
        <v>C9</v>
      </c>
      <c r="B871" s="2" t="s">
        <v>484</v>
      </c>
      <c r="C871" s="2" t="s">
        <v>433</v>
      </c>
      <c r="D871" s="2" t="s">
        <v>511</v>
      </c>
      <c r="E871" s="2" t="s">
        <v>450</v>
      </c>
      <c r="F871" s="2" t="s">
        <v>442</v>
      </c>
      <c r="G871" s="2" t="s">
        <v>437</v>
      </c>
      <c r="H871" s="2">
        <v>4503</v>
      </c>
      <c r="I871" s="35">
        <v>205.7</v>
      </c>
      <c r="J871" s="35">
        <v>117.11</v>
      </c>
    </row>
    <row r="872" spans="1:10" ht="14.25" customHeight="1">
      <c r="A872" t="str">
        <f t="shared" si="13"/>
        <v>C9</v>
      </c>
      <c r="B872" s="2" t="s">
        <v>484</v>
      </c>
      <c r="C872" s="2" t="s">
        <v>467</v>
      </c>
      <c r="D872" s="2" t="s">
        <v>587</v>
      </c>
      <c r="E872" s="2" t="s">
        <v>494</v>
      </c>
      <c r="F872" s="2" t="s">
        <v>442</v>
      </c>
      <c r="G872" s="2" t="s">
        <v>437</v>
      </c>
      <c r="H872" s="2">
        <v>7538</v>
      </c>
      <c r="I872" s="35">
        <v>47.45</v>
      </c>
      <c r="J872" s="35">
        <v>31.79</v>
      </c>
    </row>
    <row r="873" spans="1:10" ht="14.25" customHeight="1">
      <c r="A873" t="str">
        <f t="shared" si="13"/>
        <v>C10</v>
      </c>
      <c r="B873" s="2" t="s">
        <v>472</v>
      </c>
      <c r="C873" s="2" t="s">
        <v>433</v>
      </c>
      <c r="D873" s="2" t="s">
        <v>619</v>
      </c>
      <c r="E873" s="2" t="s">
        <v>454</v>
      </c>
      <c r="F873" s="2" t="s">
        <v>442</v>
      </c>
      <c r="G873" s="2" t="s">
        <v>460</v>
      </c>
      <c r="H873" s="2">
        <v>6861</v>
      </c>
      <c r="I873" s="35">
        <v>152.58000000000001</v>
      </c>
      <c r="J873" s="35">
        <v>97.44</v>
      </c>
    </row>
    <row r="874" spans="1:10" ht="14.25" customHeight="1">
      <c r="A874" t="str">
        <f t="shared" si="13"/>
        <v>C7</v>
      </c>
      <c r="B874" s="2" t="s">
        <v>458</v>
      </c>
      <c r="C874" s="2" t="s">
        <v>433</v>
      </c>
      <c r="D874" s="2" t="s">
        <v>596</v>
      </c>
      <c r="E874" s="2" t="s">
        <v>480</v>
      </c>
      <c r="F874" s="2" t="s">
        <v>436</v>
      </c>
      <c r="G874" s="2" t="s">
        <v>443</v>
      </c>
      <c r="H874" s="2">
        <v>5135</v>
      </c>
      <c r="I874" s="35">
        <v>651.21</v>
      </c>
      <c r="J874" s="35">
        <v>524.96</v>
      </c>
    </row>
    <row r="875" spans="1:10" ht="14.25" customHeight="1">
      <c r="A875" t="str">
        <f t="shared" si="13"/>
        <v>C7</v>
      </c>
      <c r="B875" s="2" t="s">
        <v>458</v>
      </c>
      <c r="C875" s="2" t="s">
        <v>433</v>
      </c>
      <c r="D875" s="2" t="s">
        <v>640</v>
      </c>
      <c r="E875" s="2" t="s">
        <v>456</v>
      </c>
      <c r="F875" s="2" t="s">
        <v>436</v>
      </c>
      <c r="G875" s="2" t="s">
        <v>460</v>
      </c>
      <c r="H875" s="2">
        <v>2909</v>
      </c>
      <c r="I875" s="35">
        <v>109.28</v>
      </c>
      <c r="J875" s="35">
        <v>35.840000000000003</v>
      </c>
    </row>
    <row r="876" spans="1:10" ht="14.25" customHeight="1">
      <c r="A876" t="str">
        <f t="shared" si="13"/>
        <v>C9</v>
      </c>
      <c r="B876" s="2" t="s">
        <v>484</v>
      </c>
      <c r="C876" s="2" t="s">
        <v>433</v>
      </c>
      <c r="D876" s="2" t="s">
        <v>496</v>
      </c>
      <c r="E876" s="2" t="s">
        <v>446</v>
      </c>
      <c r="F876" s="2" t="s">
        <v>442</v>
      </c>
      <c r="G876" s="2" t="s">
        <v>447</v>
      </c>
      <c r="H876" s="2">
        <v>9619</v>
      </c>
      <c r="I876" s="35">
        <v>437.2</v>
      </c>
      <c r="J876" s="35">
        <v>263.33</v>
      </c>
    </row>
    <row r="877" spans="1:10" ht="14.25" customHeight="1">
      <c r="A877" t="str">
        <f t="shared" si="13"/>
        <v>C2</v>
      </c>
      <c r="B877" s="2" t="s">
        <v>448</v>
      </c>
      <c r="C877" s="2" t="s">
        <v>462</v>
      </c>
      <c r="D877" s="2" t="s">
        <v>547</v>
      </c>
      <c r="E877" s="2" t="s">
        <v>435</v>
      </c>
      <c r="F877" s="2" t="s">
        <v>442</v>
      </c>
      <c r="G877" s="2" t="s">
        <v>437</v>
      </c>
      <c r="H877" s="2">
        <v>3180</v>
      </c>
      <c r="I877" s="35">
        <v>255.28</v>
      </c>
      <c r="J877" s="35">
        <v>159.41999999999999</v>
      </c>
    </row>
    <row r="878" spans="1:10" ht="14.25" customHeight="1">
      <c r="A878" t="str">
        <f t="shared" si="13"/>
        <v>C10</v>
      </c>
      <c r="B878" s="2" t="s">
        <v>472</v>
      </c>
      <c r="C878" s="2" t="s">
        <v>433</v>
      </c>
      <c r="D878" s="2" t="s">
        <v>647</v>
      </c>
      <c r="E878" s="2" t="s">
        <v>441</v>
      </c>
      <c r="F878" s="2" t="s">
        <v>436</v>
      </c>
      <c r="G878" s="2" t="s">
        <v>460</v>
      </c>
      <c r="H878" s="2">
        <v>996</v>
      </c>
      <c r="I878" s="35">
        <v>9.33</v>
      </c>
      <c r="J878" s="35">
        <v>6.92</v>
      </c>
    </row>
    <row r="879" spans="1:10" ht="14.25" customHeight="1">
      <c r="A879" t="str">
        <f t="shared" si="13"/>
        <v>C6</v>
      </c>
      <c r="B879" s="2" t="s">
        <v>451</v>
      </c>
      <c r="C879" s="2" t="s">
        <v>439</v>
      </c>
      <c r="D879" s="2" t="s">
        <v>559</v>
      </c>
      <c r="E879" s="2" t="s">
        <v>464</v>
      </c>
      <c r="F879" s="2" t="s">
        <v>442</v>
      </c>
      <c r="G879" s="2" t="s">
        <v>447</v>
      </c>
      <c r="H879" s="2">
        <v>2992</v>
      </c>
      <c r="I879" s="35">
        <v>154.06</v>
      </c>
      <c r="J879" s="35">
        <v>90.93</v>
      </c>
    </row>
    <row r="880" spans="1:10" ht="14.25" customHeight="1">
      <c r="A880" t="str">
        <f t="shared" si="13"/>
        <v>C2</v>
      </c>
      <c r="B880" s="2" t="s">
        <v>448</v>
      </c>
      <c r="C880" s="2" t="s">
        <v>502</v>
      </c>
      <c r="D880" s="2" t="s">
        <v>578</v>
      </c>
      <c r="E880" s="2" t="s">
        <v>446</v>
      </c>
      <c r="F880" s="2" t="s">
        <v>436</v>
      </c>
      <c r="G880" s="2" t="s">
        <v>443</v>
      </c>
      <c r="H880" s="2">
        <v>966</v>
      </c>
      <c r="I880" s="35">
        <v>437.2</v>
      </c>
      <c r="J880" s="35">
        <v>263.33</v>
      </c>
    </row>
    <row r="881" spans="1:10" ht="14.25" customHeight="1">
      <c r="A881" t="str">
        <f t="shared" si="13"/>
        <v>C7</v>
      </c>
      <c r="B881" s="2" t="s">
        <v>458</v>
      </c>
      <c r="C881" s="2" t="s">
        <v>462</v>
      </c>
      <c r="D881" s="2" t="s">
        <v>542</v>
      </c>
      <c r="E881" s="2" t="s">
        <v>454</v>
      </c>
      <c r="F881" s="2" t="s">
        <v>436</v>
      </c>
      <c r="G881" s="2" t="s">
        <v>460</v>
      </c>
      <c r="H881" s="2">
        <v>5171</v>
      </c>
      <c r="I881" s="35">
        <v>152.58000000000001</v>
      </c>
      <c r="J881" s="35">
        <v>97.44</v>
      </c>
    </row>
    <row r="882" spans="1:10" ht="14.25" customHeight="1">
      <c r="A882" t="str">
        <f t="shared" si="13"/>
        <v>C6</v>
      </c>
      <c r="B882" s="2" t="s">
        <v>451</v>
      </c>
      <c r="C882" s="2" t="s">
        <v>439</v>
      </c>
      <c r="D882" s="2" t="s">
        <v>530</v>
      </c>
      <c r="E882" s="2" t="s">
        <v>450</v>
      </c>
      <c r="F882" s="2" t="s">
        <v>436</v>
      </c>
      <c r="G882" s="2" t="s">
        <v>437</v>
      </c>
      <c r="H882" s="2">
        <v>184</v>
      </c>
      <c r="I882" s="35">
        <v>205.7</v>
      </c>
      <c r="J882" s="35">
        <v>117.11</v>
      </c>
    </row>
    <row r="883" spans="1:10" ht="14.25" customHeight="1">
      <c r="A883" t="str">
        <f t="shared" si="13"/>
        <v>C10</v>
      </c>
      <c r="B883" s="2" t="s">
        <v>472</v>
      </c>
      <c r="C883" s="2" t="s">
        <v>433</v>
      </c>
      <c r="D883" s="2" t="s">
        <v>636</v>
      </c>
      <c r="E883" s="2" t="s">
        <v>464</v>
      </c>
      <c r="F883" s="2" t="s">
        <v>442</v>
      </c>
      <c r="G883" s="2" t="s">
        <v>437</v>
      </c>
      <c r="H883" s="2">
        <v>7945</v>
      </c>
      <c r="I883" s="35">
        <v>154.06</v>
      </c>
      <c r="J883" s="35">
        <v>90.93</v>
      </c>
    </row>
    <row r="884" spans="1:10" ht="14.25" customHeight="1">
      <c r="A884" t="str">
        <f t="shared" si="13"/>
        <v>C1</v>
      </c>
      <c r="B884" s="2" t="s">
        <v>444</v>
      </c>
      <c r="C884" s="2" t="s">
        <v>462</v>
      </c>
      <c r="D884" s="2" t="s">
        <v>643</v>
      </c>
      <c r="E884" s="2" t="s">
        <v>475</v>
      </c>
      <c r="F884" s="2" t="s">
        <v>436</v>
      </c>
      <c r="G884" s="2" t="s">
        <v>460</v>
      </c>
      <c r="H884" s="2">
        <v>5595</v>
      </c>
      <c r="I884" s="35">
        <v>81.73</v>
      </c>
      <c r="J884" s="35">
        <v>56.67</v>
      </c>
    </row>
    <row r="885" spans="1:10" ht="14.25" customHeight="1">
      <c r="A885" t="str">
        <f t="shared" si="13"/>
        <v>C2</v>
      </c>
      <c r="B885" s="2" t="s">
        <v>448</v>
      </c>
      <c r="C885" s="2" t="s">
        <v>439</v>
      </c>
      <c r="D885" s="2" t="s">
        <v>566</v>
      </c>
      <c r="E885" s="2" t="s">
        <v>469</v>
      </c>
      <c r="F885" s="2" t="s">
        <v>442</v>
      </c>
      <c r="G885" s="2" t="s">
        <v>443</v>
      </c>
      <c r="H885" s="2">
        <v>3934</v>
      </c>
      <c r="I885" s="35">
        <v>421.89</v>
      </c>
      <c r="J885" s="35">
        <v>364.69</v>
      </c>
    </row>
    <row r="886" spans="1:10" ht="14.25" customHeight="1">
      <c r="A886" t="str">
        <f t="shared" si="13"/>
        <v>C7</v>
      </c>
      <c r="B886" s="2" t="s">
        <v>458</v>
      </c>
      <c r="C886" s="2" t="s">
        <v>467</v>
      </c>
      <c r="D886" s="2" t="s">
        <v>583</v>
      </c>
      <c r="E886" s="2" t="s">
        <v>464</v>
      </c>
      <c r="F886" s="2" t="s">
        <v>442</v>
      </c>
      <c r="G886" s="2" t="s">
        <v>443</v>
      </c>
      <c r="H886" s="2">
        <v>6308</v>
      </c>
      <c r="I886" s="35">
        <v>154.06</v>
      </c>
      <c r="J886" s="35">
        <v>90.93</v>
      </c>
    </row>
    <row r="887" spans="1:10" ht="14.25" customHeight="1">
      <c r="A887" t="str">
        <f t="shared" si="13"/>
        <v>C5</v>
      </c>
      <c r="B887" s="2" t="s">
        <v>465</v>
      </c>
      <c r="C887" s="2" t="s">
        <v>433</v>
      </c>
      <c r="D887" s="2" t="s">
        <v>537</v>
      </c>
      <c r="E887" s="2" t="s">
        <v>464</v>
      </c>
      <c r="F887" s="2" t="s">
        <v>442</v>
      </c>
      <c r="G887" s="2" t="s">
        <v>460</v>
      </c>
      <c r="H887" s="2">
        <v>4009</v>
      </c>
      <c r="I887" s="35">
        <v>154.06</v>
      </c>
      <c r="J887" s="35">
        <v>90.93</v>
      </c>
    </row>
    <row r="888" spans="1:10" ht="14.25" customHeight="1">
      <c r="A888" t="str">
        <f t="shared" si="13"/>
        <v>C3</v>
      </c>
      <c r="B888" s="2" t="s">
        <v>438</v>
      </c>
      <c r="C888" s="2" t="s">
        <v>462</v>
      </c>
      <c r="D888" s="2" t="s">
        <v>463</v>
      </c>
      <c r="E888" s="2" t="s">
        <v>435</v>
      </c>
      <c r="F888" s="2" t="s">
        <v>436</v>
      </c>
      <c r="G888" s="2" t="s">
        <v>447</v>
      </c>
      <c r="H888" s="2">
        <v>6299</v>
      </c>
      <c r="I888" s="35">
        <v>255.28</v>
      </c>
      <c r="J888" s="35">
        <v>159.41999999999999</v>
      </c>
    </row>
    <row r="889" spans="1:10" ht="14.25" customHeight="1">
      <c r="A889" t="str">
        <f t="shared" si="13"/>
        <v>C10</v>
      </c>
      <c r="B889" s="2" t="s">
        <v>472</v>
      </c>
      <c r="C889" s="2" t="s">
        <v>439</v>
      </c>
      <c r="D889" s="2" t="s">
        <v>559</v>
      </c>
      <c r="E889" s="2" t="s">
        <v>469</v>
      </c>
      <c r="F889" s="2" t="s">
        <v>442</v>
      </c>
      <c r="G889" s="2" t="s">
        <v>437</v>
      </c>
      <c r="H889" s="2">
        <v>8240</v>
      </c>
      <c r="I889" s="35">
        <v>421.89</v>
      </c>
      <c r="J889" s="35">
        <v>364.69</v>
      </c>
    </row>
    <row r="890" spans="1:10" ht="14.25" customHeight="1">
      <c r="A890" t="str">
        <f t="shared" si="13"/>
        <v>C9</v>
      </c>
      <c r="B890" s="2" t="s">
        <v>484</v>
      </c>
      <c r="C890" s="2" t="s">
        <v>433</v>
      </c>
      <c r="D890" s="2" t="s">
        <v>457</v>
      </c>
      <c r="E890" s="2" t="s">
        <v>446</v>
      </c>
      <c r="F890" s="2" t="s">
        <v>436</v>
      </c>
      <c r="G890" s="2" t="s">
        <v>447</v>
      </c>
      <c r="H890" s="2">
        <v>3819</v>
      </c>
      <c r="I890" s="35">
        <v>437.2</v>
      </c>
      <c r="J890" s="35">
        <v>263.33</v>
      </c>
    </row>
    <row r="891" spans="1:10" ht="14.25" customHeight="1">
      <c r="A891" t="str">
        <f t="shared" si="13"/>
        <v>C10</v>
      </c>
      <c r="B891" s="2" t="s">
        <v>472</v>
      </c>
      <c r="C891" s="2" t="s">
        <v>433</v>
      </c>
      <c r="D891" s="2" t="s">
        <v>582</v>
      </c>
      <c r="E891" s="2" t="s">
        <v>450</v>
      </c>
      <c r="F891" s="2" t="s">
        <v>436</v>
      </c>
      <c r="G891" s="2" t="s">
        <v>443</v>
      </c>
      <c r="H891" s="2">
        <v>6024</v>
      </c>
      <c r="I891" s="35">
        <v>205.7</v>
      </c>
      <c r="J891" s="35">
        <v>117.11</v>
      </c>
    </row>
    <row r="892" spans="1:10" ht="14.25" customHeight="1">
      <c r="A892" t="str">
        <f t="shared" si="13"/>
        <v>C2</v>
      </c>
      <c r="B892" s="2" t="s">
        <v>448</v>
      </c>
      <c r="C892" s="2" t="s">
        <v>502</v>
      </c>
      <c r="D892" s="2" t="s">
        <v>578</v>
      </c>
      <c r="E892" s="2" t="s">
        <v>494</v>
      </c>
      <c r="F892" s="2" t="s">
        <v>442</v>
      </c>
      <c r="G892" s="2" t="s">
        <v>460</v>
      </c>
      <c r="H892" s="2">
        <v>8517</v>
      </c>
      <c r="I892" s="35">
        <v>47.45</v>
      </c>
      <c r="J892" s="35">
        <v>31.79</v>
      </c>
    </row>
    <row r="893" spans="1:10" ht="14.25" customHeight="1">
      <c r="A893" t="str">
        <f t="shared" si="13"/>
        <v>C3</v>
      </c>
      <c r="B893" s="2" t="s">
        <v>438</v>
      </c>
      <c r="C893" s="2" t="s">
        <v>433</v>
      </c>
      <c r="D893" s="2" t="s">
        <v>602</v>
      </c>
      <c r="E893" s="2" t="s">
        <v>477</v>
      </c>
      <c r="F893" s="2" t="s">
        <v>442</v>
      </c>
      <c r="G893" s="2" t="s">
        <v>443</v>
      </c>
      <c r="H893" s="2">
        <v>3821</v>
      </c>
      <c r="I893" s="35">
        <v>668.27</v>
      </c>
      <c r="J893" s="35">
        <v>502.54</v>
      </c>
    </row>
    <row r="894" spans="1:10" ht="14.25" customHeight="1">
      <c r="A894" t="str">
        <f t="shared" si="13"/>
        <v>C3</v>
      </c>
      <c r="B894" s="2" t="s">
        <v>438</v>
      </c>
      <c r="C894" s="2" t="s">
        <v>433</v>
      </c>
      <c r="D894" s="2" t="s">
        <v>524</v>
      </c>
      <c r="E894" s="2" t="s">
        <v>464</v>
      </c>
      <c r="F894" s="2" t="s">
        <v>442</v>
      </c>
      <c r="G894" s="2" t="s">
        <v>460</v>
      </c>
      <c r="H894" s="2">
        <v>4206</v>
      </c>
      <c r="I894" s="35">
        <v>154.06</v>
      </c>
      <c r="J894" s="35">
        <v>90.93</v>
      </c>
    </row>
    <row r="895" spans="1:10" ht="14.25" customHeight="1">
      <c r="A895" t="str">
        <f t="shared" si="13"/>
        <v>C3</v>
      </c>
      <c r="B895" s="2" t="s">
        <v>438</v>
      </c>
      <c r="C895" s="2" t="s">
        <v>462</v>
      </c>
      <c r="D895" s="2" t="s">
        <v>553</v>
      </c>
      <c r="E895" s="2" t="s">
        <v>480</v>
      </c>
      <c r="F895" s="2" t="s">
        <v>436</v>
      </c>
      <c r="G895" s="2" t="s">
        <v>460</v>
      </c>
      <c r="H895" s="2">
        <v>3839</v>
      </c>
      <c r="I895" s="35">
        <v>651.21</v>
      </c>
      <c r="J895" s="35">
        <v>524.96</v>
      </c>
    </row>
    <row r="896" spans="1:10" ht="14.25" customHeight="1">
      <c r="A896" t="str">
        <f t="shared" si="13"/>
        <v>C2</v>
      </c>
      <c r="B896" s="2" t="s">
        <v>448</v>
      </c>
      <c r="C896" s="2" t="s">
        <v>433</v>
      </c>
      <c r="D896" s="2" t="s">
        <v>518</v>
      </c>
      <c r="E896" s="2" t="s">
        <v>446</v>
      </c>
      <c r="F896" s="2" t="s">
        <v>442</v>
      </c>
      <c r="G896" s="2" t="s">
        <v>437</v>
      </c>
      <c r="H896" s="2">
        <v>187</v>
      </c>
      <c r="I896" s="35">
        <v>437.2</v>
      </c>
      <c r="J896" s="35">
        <v>263.33</v>
      </c>
    </row>
    <row r="897" spans="1:10" ht="14.25" customHeight="1">
      <c r="A897" t="str">
        <f t="shared" si="13"/>
        <v>C7</v>
      </c>
      <c r="B897" s="2" t="s">
        <v>458</v>
      </c>
      <c r="C897" s="2" t="s">
        <v>433</v>
      </c>
      <c r="D897" s="2" t="s">
        <v>434</v>
      </c>
      <c r="E897" s="2" t="s">
        <v>441</v>
      </c>
      <c r="F897" s="2" t="s">
        <v>442</v>
      </c>
      <c r="G897" s="2" t="s">
        <v>460</v>
      </c>
      <c r="H897" s="2">
        <v>7363</v>
      </c>
      <c r="I897" s="35">
        <v>9.33</v>
      </c>
      <c r="J897" s="35">
        <v>6.92</v>
      </c>
    </row>
    <row r="898" spans="1:10" ht="14.25" customHeight="1">
      <c r="A898" t="str">
        <f t="shared" si="13"/>
        <v>C7</v>
      </c>
      <c r="B898" s="2" t="s">
        <v>458</v>
      </c>
      <c r="C898" s="2" t="s">
        <v>462</v>
      </c>
      <c r="D898" s="2" t="s">
        <v>540</v>
      </c>
      <c r="E898" s="2" t="s">
        <v>480</v>
      </c>
      <c r="F898" s="2" t="s">
        <v>442</v>
      </c>
      <c r="G898" s="2" t="s">
        <v>437</v>
      </c>
      <c r="H898" s="2">
        <v>2322</v>
      </c>
      <c r="I898" s="35">
        <v>651.21</v>
      </c>
      <c r="J898" s="35">
        <v>524.96</v>
      </c>
    </row>
    <row r="899" spans="1:10" ht="14.25" customHeight="1">
      <c r="A899" t="str">
        <f t="shared" ref="A899:A962" si="14">+INDEX($M$2:$N$11,MATCH(B899,$N$2:$N$11,0),MATCH($A$1,$M$1:$N$1,0))</f>
        <v>C6</v>
      </c>
      <c r="B899" s="2" t="s">
        <v>451</v>
      </c>
      <c r="C899" s="2" t="s">
        <v>433</v>
      </c>
      <c r="D899" s="2" t="s">
        <v>637</v>
      </c>
      <c r="E899" s="2" t="s">
        <v>469</v>
      </c>
      <c r="F899" s="2" t="s">
        <v>442</v>
      </c>
      <c r="G899" s="2" t="s">
        <v>447</v>
      </c>
      <c r="H899" s="2">
        <v>4621</v>
      </c>
      <c r="I899" s="35">
        <v>421.89</v>
      </c>
      <c r="J899" s="35">
        <v>364.69</v>
      </c>
    </row>
    <row r="900" spans="1:10" ht="14.25" customHeight="1">
      <c r="A900" t="str">
        <f t="shared" si="14"/>
        <v>C6</v>
      </c>
      <c r="B900" s="2" t="s">
        <v>451</v>
      </c>
      <c r="C900" s="2" t="s">
        <v>433</v>
      </c>
      <c r="D900" s="2" t="s">
        <v>518</v>
      </c>
      <c r="E900" s="2" t="s">
        <v>435</v>
      </c>
      <c r="F900" s="2" t="s">
        <v>436</v>
      </c>
      <c r="G900" s="2" t="s">
        <v>447</v>
      </c>
      <c r="H900" s="2">
        <v>6061</v>
      </c>
      <c r="I900" s="35">
        <v>255.28</v>
      </c>
      <c r="J900" s="35">
        <v>159.41999999999999</v>
      </c>
    </row>
    <row r="901" spans="1:10" ht="14.25" customHeight="1">
      <c r="A901" t="str">
        <f t="shared" si="14"/>
        <v>C2</v>
      </c>
      <c r="B901" s="2" t="s">
        <v>448</v>
      </c>
      <c r="C901" s="2" t="s">
        <v>452</v>
      </c>
      <c r="D901" s="2" t="s">
        <v>556</v>
      </c>
      <c r="E901" s="2" t="s">
        <v>469</v>
      </c>
      <c r="F901" s="2" t="s">
        <v>436</v>
      </c>
      <c r="G901" s="2" t="s">
        <v>460</v>
      </c>
      <c r="H901" s="2">
        <v>6379</v>
      </c>
      <c r="I901" s="35">
        <v>421.89</v>
      </c>
      <c r="J901" s="35">
        <v>364.69</v>
      </c>
    </row>
    <row r="902" spans="1:10" ht="14.25" customHeight="1">
      <c r="A902" t="str">
        <f t="shared" si="14"/>
        <v>C1</v>
      </c>
      <c r="B902" s="2" t="s">
        <v>444</v>
      </c>
      <c r="C902" s="2" t="s">
        <v>462</v>
      </c>
      <c r="D902" s="2" t="s">
        <v>497</v>
      </c>
      <c r="E902" s="2" t="s">
        <v>494</v>
      </c>
      <c r="F902" s="2" t="s">
        <v>436</v>
      </c>
      <c r="G902" s="2" t="s">
        <v>447</v>
      </c>
      <c r="H902" s="2">
        <v>9740</v>
      </c>
      <c r="I902" s="35">
        <v>47.45</v>
      </c>
      <c r="J902" s="35">
        <v>31.79</v>
      </c>
    </row>
    <row r="903" spans="1:10" ht="14.25" customHeight="1">
      <c r="A903" t="str">
        <f t="shared" si="14"/>
        <v>C3</v>
      </c>
      <c r="B903" s="2" t="s">
        <v>438</v>
      </c>
      <c r="C903" s="2" t="s">
        <v>433</v>
      </c>
      <c r="D903" s="2" t="s">
        <v>510</v>
      </c>
      <c r="E903" s="2" t="s">
        <v>494</v>
      </c>
      <c r="F903" s="2" t="s">
        <v>436</v>
      </c>
      <c r="G903" s="2" t="s">
        <v>443</v>
      </c>
      <c r="H903" s="2">
        <v>8755</v>
      </c>
      <c r="I903" s="35">
        <v>47.45</v>
      </c>
      <c r="J903" s="35">
        <v>31.79</v>
      </c>
    </row>
    <row r="904" spans="1:10" ht="14.25" customHeight="1">
      <c r="A904" t="str">
        <f t="shared" si="14"/>
        <v>C9</v>
      </c>
      <c r="B904" s="2" t="s">
        <v>484</v>
      </c>
      <c r="C904" s="2" t="s">
        <v>467</v>
      </c>
      <c r="D904" s="2" t="s">
        <v>590</v>
      </c>
      <c r="E904" s="2" t="s">
        <v>480</v>
      </c>
      <c r="F904" s="2" t="s">
        <v>436</v>
      </c>
      <c r="G904" s="2" t="s">
        <v>460</v>
      </c>
      <c r="H904" s="2">
        <v>274</v>
      </c>
      <c r="I904" s="35">
        <v>651.21</v>
      </c>
      <c r="J904" s="35">
        <v>524.96</v>
      </c>
    </row>
    <row r="905" spans="1:10" ht="14.25" customHeight="1">
      <c r="A905" t="str">
        <f t="shared" si="14"/>
        <v>C2</v>
      </c>
      <c r="B905" s="2" t="s">
        <v>448</v>
      </c>
      <c r="C905" s="2" t="s">
        <v>462</v>
      </c>
      <c r="D905" s="2" t="s">
        <v>473</v>
      </c>
      <c r="E905" s="2" t="s">
        <v>456</v>
      </c>
      <c r="F905" s="2" t="s">
        <v>436</v>
      </c>
      <c r="G905" s="2" t="s">
        <v>437</v>
      </c>
      <c r="H905" s="2">
        <v>4219</v>
      </c>
      <c r="I905" s="35">
        <v>109.28</v>
      </c>
      <c r="J905" s="35">
        <v>35.840000000000003</v>
      </c>
    </row>
    <row r="906" spans="1:10" ht="14.25" customHeight="1">
      <c r="A906" t="str">
        <f t="shared" si="14"/>
        <v>C10</v>
      </c>
      <c r="B906" s="2" t="s">
        <v>472</v>
      </c>
      <c r="C906" s="2" t="s">
        <v>433</v>
      </c>
      <c r="D906" s="2" t="s">
        <v>636</v>
      </c>
      <c r="E906" s="2" t="s">
        <v>435</v>
      </c>
      <c r="F906" s="2" t="s">
        <v>442</v>
      </c>
      <c r="G906" s="2" t="s">
        <v>443</v>
      </c>
      <c r="H906" s="2">
        <v>8163</v>
      </c>
      <c r="I906" s="35">
        <v>255.28</v>
      </c>
      <c r="J906" s="35">
        <v>159.41999999999999</v>
      </c>
    </row>
    <row r="907" spans="1:10" ht="14.25" customHeight="1">
      <c r="A907" t="str">
        <f t="shared" si="14"/>
        <v>C8</v>
      </c>
      <c r="B907" s="2" t="s">
        <v>482</v>
      </c>
      <c r="C907" s="2" t="s">
        <v>433</v>
      </c>
      <c r="D907" s="2" t="s">
        <v>619</v>
      </c>
      <c r="E907" s="2" t="s">
        <v>435</v>
      </c>
      <c r="F907" s="2" t="s">
        <v>436</v>
      </c>
      <c r="G907" s="2" t="s">
        <v>437</v>
      </c>
      <c r="H907" s="2">
        <v>2653</v>
      </c>
      <c r="I907" s="35">
        <v>255.28</v>
      </c>
      <c r="J907" s="35">
        <v>159.41999999999999</v>
      </c>
    </row>
    <row r="908" spans="1:10" ht="14.25" customHeight="1">
      <c r="A908" t="str">
        <f t="shared" si="14"/>
        <v>C2</v>
      </c>
      <c r="B908" s="2" t="s">
        <v>448</v>
      </c>
      <c r="C908" s="2" t="s">
        <v>439</v>
      </c>
      <c r="D908" s="2" t="s">
        <v>639</v>
      </c>
      <c r="E908" s="2" t="s">
        <v>480</v>
      </c>
      <c r="F908" s="2" t="s">
        <v>442</v>
      </c>
      <c r="G908" s="2" t="s">
        <v>447</v>
      </c>
      <c r="H908" s="2">
        <v>4818</v>
      </c>
      <c r="I908" s="35">
        <v>651.21</v>
      </c>
      <c r="J908" s="35">
        <v>524.96</v>
      </c>
    </row>
    <row r="909" spans="1:10" ht="14.25" customHeight="1">
      <c r="A909" t="str">
        <f t="shared" si="14"/>
        <v>C1</v>
      </c>
      <c r="B909" s="2" t="s">
        <v>444</v>
      </c>
      <c r="C909" s="2" t="s">
        <v>462</v>
      </c>
      <c r="D909" s="2" t="s">
        <v>463</v>
      </c>
      <c r="E909" s="2" t="s">
        <v>480</v>
      </c>
      <c r="F909" s="2" t="s">
        <v>436</v>
      </c>
      <c r="G909" s="2" t="s">
        <v>447</v>
      </c>
      <c r="H909" s="2">
        <v>6861</v>
      </c>
      <c r="I909" s="35">
        <v>651.21</v>
      </c>
      <c r="J909" s="35">
        <v>524.96</v>
      </c>
    </row>
    <row r="910" spans="1:10" ht="14.25" customHeight="1">
      <c r="A910" t="str">
        <f t="shared" si="14"/>
        <v>C10</v>
      </c>
      <c r="B910" s="2" t="s">
        <v>472</v>
      </c>
      <c r="C910" s="2" t="s">
        <v>433</v>
      </c>
      <c r="D910" s="2" t="s">
        <v>525</v>
      </c>
      <c r="E910" s="2" t="s">
        <v>469</v>
      </c>
      <c r="F910" s="2" t="s">
        <v>436</v>
      </c>
      <c r="G910" s="2" t="s">
        <v>437</v>
      </c>
      <c r="H910" s="2">
        <v>1954</v>
      </c>
      <c r="I910" s="35">
        <v>421.89</v>
      </c>
      <c r="J910" s="35">
        <v>364.69</v>
      </c>
    </row>
    <row r="911" spans="1:10" ht="14.25" customHeight="1">
      <c r="A911" t="str">
        <f t="shared" si="14"/>
        <v>C4</v>
      </c>
      <c r="B911" s="2" t="s">
        <v>432</v>
      </c>
      <c r="C911" s="2" t="s">
        <v>439</v>
      </c>
      <c r="D911" s="2" t="s">
        <v>639</v>
      </c>
      <c r="E911" s="2" t="s">
        <v>469</v>
      </c>
      <c r="F911" s="2" t="s">
        <v>436</v>
      </c>
      <c r="G911" s="2" t="s">
        <v>447</v>
      </c>
      <c r="H911" s="2">
        <v>8678</v>
      </c>
      <c r="I911" s="35">
        <v>421.89</v>
      </c>
      <c r="J911" s="35">
        <v>364.69</v>
      </c>
    </row>
    <row r="912" spans="1:10" ht="14.25" customHeight="1">
      <c r="A912" t="str">
        <f t="shared" si="14"/>
        <v>C10</v>
      </c>
      <c r="B912" s="2" t="s">
        <v>472</v>
      </c>
      <c r="C912" s="2" t="s">
        <v>433</v>
      </c>
      <c r="D912" s="2" t="s">
        <v>486</v>
      </c>
      <c r="E912" s="2" t="s">
        <v>450</v>
      </c>
      <c r="F912" s="2" t="s">
        <v>442</v>
      </c>
      <c r="G912" s="2" t="s">
        <v>460</v>
      </c>
      <c r="H912" s="2">
        <v>5523</v>
      </c>
      <c r="I912" s="35">
        <v>205.7</v>
      </c>
      <c r="J912" s="35">
        <v>117.11</v>
      </c>
    </row>
    <row r="913" spans="1:10" ht="14.25" customHeight="1">
      <c r="A913" t="str">
        <f t="shared" si="14"/>
        <v>C8</v>
      </c>
      <c r="B913" s="2" t="s">
        <v>482</v>
      </c>
      <c r="C913" s="2" t="s">
        <v>467</v>
      </c>
      <c r="D913" s="2" t="s">
        <v>645</v>
      </c>
      <c r="E913" s="2" t="s">
        <v>456</v>
      </c>
      <c r="F913" s="2" t="s">
        <v>442</v>
      </c>
      <c r="G913" s="2" t="s">
        <v>437</v>
      </c>
      <c r="H913" s="2">
        <v>2991</v>
      </c>
      <c r="I913" s="35">
        <v>109.28</v>
      </c>
      <c r="J913" s="35">
        <v>35.840000000000003</v>
      </c>
    </row>
    <row r="914" spans="1:10" ht="14.25" customHeight="1">
      <c r="A914" t="str">
        <f t="shared" si="14"/>
        <v>C7</v>
      </c>
      <c r="B914" s="2" t="s">
        <v>458</v>
      </c>
      <c r="C914" s="2" t="s">
        <v>462</v>
      </c>
      <c r="D914" s="2" t="s">
        <v>478</v>
      </c>
      <c r="E914" s="2" t="s">
        <v>450</v>
      </c>
      <c r="F914" s="2" t="s">
        <v>436</v>
      </c>
      <c r="G914" s="2" t="s">
        <v>447</v>
      </c>
      <c r="H914" s="2">
        <v>4928</v>
      </c>
      <c r="I914" s="35">
        <v>205.7</v>
      </c>
      <c r="J914" s="35">
        <v>117.11</v>
      </c>
    </row>
    <row r="915" spans="1:10" ht="14.25" customHeight="1">
      <c r="A915" t="str">
        <f t="shared" si="14"/>
        <v>C3</v>
      </c>
      <c r="B915" s="2" t="s">
        <v>438</v>
      </c>
      <c r="C915" s="2" t="s">
        <v>439</v>
      </c>
      <c r="D915" s="2" t="s">
        <v>470</v>
      </c>
      <c r="E915" s="2" t="s">
        <v>454</v>
      </c>
      <c r="F915" s="2" t="s">
        <v>442</v>
      </c>
      <c r="G915" s="2" t="s">
        <v>460</v>
      </c>
      <c r="H915" s="2">
        <v>9307</v>
      </c>
      <c r="I915" s="35">
        <v>152.58000000000001</v>
      </c>
      <c r="J915" s="35">
        <v>97.44</v>
      </c>
    </row>
    <row r="916" spans="1:10" ht="14.25" customHeight="1">
      <c r="A916" t="str">
        <f t="shared" si="14"/>
        <v>C4</v>
      </c>
      <c r="B916" s="2" t="s">
        <v>432</v>
      </c>
      <c r="C916" s="2" t="s">
        <v>439</v>
      </c>
      <c r="D916" s="2" t="s">
        <v>625</v>
      </c>
      <c r="E916" s="2" t="s">
        <v>477</v>
      </c>
      <c r="F916" s="2" t="s">
        <v>442</v>
      </c>
      <c r="G916" s="2" t="s">
        <v>443</v>
      </c>
      <c r="H916" s="2">
        <v>875</v>
      </c>
      <c r="I916" s="35">
        <v>668.27</v>
      </c>
      <c r="J916" s="35">
        <v>502.54</v>
      </c>
    </row>
    <row r="917" spans="1:10" ht="14.25" customHeight="1">
      <c r="A917" t="str">
        <f t="shared" si="14"/>
        <v>C9</v>
      </c>
      <c r="B917" s="2" t="s">
        <v>484</v>
      </c>
      <c r="C917" s="2" t="s">
        <v>433</v>
      </c>
      <c r="D917" s="2" t="s">
        <v>455</v>
      </c>
      <c r="E917" s="2" t="s">
        <v>435</v>
      </c>
      <c r="F917" s="2" t="s">
        <v>436</v>
      </c>
      <c r="G917" s="2" t="s">
        <v>447</v>
      </c>
      <c r="H917" s="2">
        <v>5823</v>
      </c>
      <c r="I917" s="35">
        <v>255.28</v>
      </c>
      <c r="J917" s="35">
        <v>159.41999999999999</v>
      </c>
    </row>
    <row r="918" spans="1:10" ht="14.25" customHeight="1">
      <c r="A918" t="str">
        <f t="shared" si="14"/>
        <v>C3</v>
      </c>
      <c r="B918" s="2" t="s">
        <v>438</v>
      </c>
      <c r="C918" s="2" t="s">
        <v>462</v>
      </c>
      <c r="D918" s="2" t="s">
        <v>632</v>
      </c>
      <c r="E918" s="2" t="s">
        <v>450</v>
      </c>
      <c r="F918" s="2" t="s">
        <v>442</v>
      </c>
      <c r="G918" s="2" t="s">
        <v>447</v>
      </c>
      <c r="H918" s="2">
        <v>7544</v>
      </c>
      <c r="I918" s="35">
        <v>205.7</v>
      </c>
      <c r="J918" s="35">
        <v>117.11</v>
      </c>
    </row>
    <row r="919" spans="1:10" ht="14.25" customHeight="1">
      <c r="A919" t="str">
        <f t="shared" si="14"/>
        <v>C7</v>
      </c>
      <c r="B919" s="2" t="s">
        <v>458</v>
      </c>
      <c r="C919" s="2" t="s">
        <v>462</v>
      </c>
      <c r="D919" s="2" t="s">
        <v>627</v>
      </c>
      <c r="E919" s="2" t="s">
        <v>450</v>
      </c>
      <c r="F919" s="2" t="s">
        <v>442</v>
      </c>
      <c r="G919" s="2" t="s">
        <v>437</v>
      </c>
      <c r="H919" s="2">
        <v>3765</v>
      </c>
      <c r="I919" s="35">
        <v>205.7</v>
      </c>
      <c r="J919" s="35">
        <v>117.11</v>
      </c>
    </row>
    <row r="920" spans="1:10" ht="14.25" customHeight="1">
      <c r="A920" t="str">
        <f t="shared" si="14"/>
        <v>C7</v>
      </c>
      <c r="B920" s="2" t="s">
        <v>458</v>
      </c>
      <c r="C920" s="2" t="s">
        <v>439</v>
      </c>
      <c r="D920" s="2" t="s">
        <v>618</v>
      </c>
      <c r="E920" s="2" t="s">
        <v>454</v>
      </c>
      <c r="F920" s="2" t="s">
        <v>442</v>
      </c>
      <c r="G920" s="2" t="s">
        <v>437</v>
      </c>
      <c r="H920" s="2">
        <v>5279</v>
      </c>
      <c r="I920" s="35">
        <v>152.58000000000001</v>
      </c>
      <c r="J920" s="35">
        <v>97.44</v>
      </c>
    </row>
    <row r="921" spans="1:10" ht="14.25" customHeight="1">
      <c r="A921" t="str">
        <f t="shared" si="14"/>
        <v>C9</v>
      </c>
      <c r="B921" s="2" t="s">
        <v>484</v>
      </c>
      <c r="C921" s="2" t="s">
        <v>462</v>
      </c>
      <c r="D921" s="2" t="s">
        <v>611</v>
      </c>
      <c r="E921" s="2" t="s">
        <v>464</v>
      </c>
      <c r="F921" s="2" t="s">
        <v>442</v>
      </c>
      <c r="G921" s="2" t="s">
        <v>443</v>
      </c>
      <c r="H921" s="2">
        <v>8251</v>
      </c>
      <c r="I921" s="35">
        <v>154.06</v>
      </c>
      <c r="J921" s="35">
        <v>90.93</v>
      </c>
    </row>
    <row r="922" spans="1:10" ht="14.25" customHeight="1">
      <c r="A922" t="str">
        <f t="shared" si="14"/>
        <v>C7</v>
      </c>
      <c r="B922" s="2" t="s">
        <v>458</v>
      </c>
      <c r="C922" s="2" t="s">
        <v>433</v>
      </c>
      <c r="D922" s="2" t="s">
        <v>455</v>
      </c>
      <c r="E922" s="2" t="s">
        <v>475</v>
      </c>
      <c r="F922" s="2" t="s">
        <v>442</v>
      </c>
      <c r="G922" s="2" t="s">
        <v>437</v>
      </c>
      <c r="H922" s="2">
        <v>1348</v>
      </c>
      <c r="I922" s="35">
        <v>81.73</v>
      </c>
      <c r="J922" s="35">
        <v>56.67</v>
      </c>
    </row>
    <row r="923" spans="1:10" ht="14.25" customHeight="1">
      <c r="A923" t="str">
        <f t="shared" si="14"/>
        <v>C8</v>
      </c>
      <c r="B923" s="2" t="s">
        <v>482</v>
      </c>
      <c r="C923" s="2" t="s">
        <v>439</v>
      </c>
      <c r="D923" s="2" t="s">
        <v>440</v>
      </c>
      <c r="E923" s="2" t="s">
        <v>480</v>
      </c>
      <c r="F923" s="2" t="s">
        <v>442</v>
      </c>
      <c r="G923" s="2" t="s">
        <v>447</v>
      </c>
      <c r="H923" s="2">
        <v>5294</v>
      </c>
      <c r="I923" s="35">
        <v>651.21</v>
      </c>
      <c r="J923" s="35">
        <v>524.96</v>
      </c>
    </row>
    <row r="924" spans="1:10" ht="14.25" customHeight="1">
      <c r="A924" t="str">
        <f t="shared" si="14"/>
        <v>C8</v>
      </c>
      <c r="B924" s="2" t="s">
        <v>482</v>
      </c>
      <c r="C924" s="2" t="s">
        <v>439</v>
      </c>
      <c r="D924" s="2" t="s">
        <v>530</v>
      </c>
      <c r="E924" s="2" t="s">
        <v>480</v>
      </c>
      <c r="F924" s="2" t="s">
        <v>442</v>
      </c>
      <c r="G924" s="2" t="s">
        <v>437</v>
      </c>
      <c r="H924" s="2">
        <v>5083</v>
      </c>
      <c r="I924" s="35">
        <v>651.21</v>
      </c>
      <c r="J924" s="35">
        <v>524.96</v>
      </c>
    </row>
    <row r="925" spans="1:10" ht="14.25" customHeight="1">
      <c r="A925" t="str">
        <f t="shared" si="14"/>
        <v>C4</v>
      </c>
      <c r="B925" s="2" t="s">
        <v>432</v>
      </c>
      <c r="C925" s="2" t="s">
        <v>433</v>
      </c>
      <c r="D925" s="2" t="s">
        <v>606</v>
      </c>
      <c r="E925" s="2" t="s">
        <v>446</v>
      </c>
      <c r="F925" s="2" t="s">
        <v>442</v>
      </c>
      <c r="G925" s="2" t="s">
        <v>460</v>
      </c>
      <c r="H925" s="2">
        <v>4071</v>
      </c>
      <c r="I925" s="35">
        <v>437.2</v>
      </c>
      <c r="J925" s="35">
        <v>263.33</v>
      </c>
    </row>
    <row r="926" spans="1:10" ht="14.25" customHeight="1">
      <c r="A926" t="str">
        <f t="shared" si="14"/>
        <v>C3</v>
      </c>
      <c r="B926" s="2" t="s">
        <v>438</v>
      </c>
      <c r="C926" s="2" t="s">
        <v>439</v>
      </c>
      <c r="D926" s="2" t="s">
        <v>622</v>
      </c>
      <c r="E926" s="2" t="s">
        <v>494</v>
      </c>
      <c r="F926" s="2" t="s">
        <v>442</v>
      </c>
      <c r="G926" s="2" t="s">
        <v>437</v>
      </c>
      <c r="H926" s="2">
        <v>7789</v>
      </c>
      <c r="I926" s="35">
        <v>47.45</v>
      </c>
      <c r="J926" s="35">
        <v>31.79</v>
      </c>
    </row>
    <row r="927" spans="1:10" ht="14.25" customHeight="1">
      <c r="A927" t="str">
        <f t="shared" si="14"/>
        <v>C10</v>
      </c>
      <c r="B927" s="2" t="s">
        <v>472</v>
      </c>
      <c r="C927" s="2" t="s">
        <v>467</v>
      </c>
      <c r="D927" s="2" t="s">
        <v>638</v>
      </c>
      <c r="E927" s="2" t="s">
        <v>464</v>
      </c>
      <c r="F927" s="2" t="s">
        <v>436</v>
      </c>
      <c r="G927" s="2" t="s">
        <v>460</v>
      </c>
      <c r="H927" s="2">
        <v>1818</v>
      </c>
      <c r="I927" s="35">
        <v>154.06</v>
      </c>
      <c r="J927" s="35">
        <v>90.93</v>
      </c>
    </row>
    <row r="928" spans="1:10" ht="14.25" customHeight="1">
      <c r="A928" t="str">
        <f t="shared" si="14"/>
        <v>C4</v>
      </c>
      <c r="B928" s="2" t="s">
        <v>432</v>
      </c>
      <c r="C928" s="2" t="s">
        <v>433</v>
      </c>
      <c r="D928" s="2" t="s">
        <v>488</v>
      </c>
      <c r="E928" s="2" t="s">
        <v>475</v>
      </c>
      <c r="F928" s="2" t="s">
        <v>442</v>
      </c>
      <c r="G928" s="2" t="s">
        <v>443</v>
      </c>
      <c r="H928" s="2">
        <v>3607</v>
      </c>
      <c r="I928" s="35">
        <v>81.73</v>
      </c>
      <c r="J928" s="35">
        <v>56.67</v>
      </c>
    </row>
    <row r="929" spans="1:10" ht="14.25" customHeight="1">
      <c r="A929" t="str">
        <f t="shared" si="14"/>
        <v>C7</v>
      </c>
      <c r="B929" s="2" t="s">
        <v>458</v>
      </c>
      <c r="C929" s="2" t="s">
        <v>467</v>
      </c>
      <c r="D929" s="2" t="s">
        <v>581</v>
      </c>
      <c r="E929" s="2" t="s">
        <v>454</v>
      </c>
      <c r="F929" s="2" t="s">
        <v>442</v>
      </c>
      <c r="G929" s="2" t="s">
        <v>447</v>
      </c>
      <c r="H929" s="2">
        <v>6864</v>
      </c>
      <c r="I929" s="35">
        <v>152.58000000000001</v>
      </c>
      <c r="J929" s="35">
        <v>97.44</v>
      </c>
    </row>
    <row r="930" spans="1:10" ht="14.25" customHeight="1">
      <c r="A930" t="str">
        <f t="shared" si="14"/>
        <v>C2</v>
      </c>
      <c r="B930" s="2" t="s">
        <v>448</v>
      </c>
      <c r="C930" s="2" t="s">
        <v>433</v>
      </c>
      <c r="D930" s="2" t="s">
        <v>493</v>
      </c>
      <c r="E930" s="2" t="s">
        <v>464</v>
      </c>
      <c r="F930" s="2" t="s">
        <v>442</v>
      </c>
      <c r="G930" s="2" t="s">
        <v>447</v>
      </c>
      <c r="H930" s="2">
        <v>431</v>
      </c>
      <c r="I930" s="35">
        <v>154.06</v>
      </c>
      <c r="J930" s="35">
        <v>90.93</v>
      </c>
    </row>
    <row r="931" spans="1:10" ht="14.25" customHeight="1">
      <c r="A931" t="str">
        <f t="shared" si="14"/>
        <v>C8</v>
      </c>
      <c r="B931" s="2" t="s">
        <v>482</v>
      </c>
      <c r="C931" s="2" t="s">
        <v>462</v>
      </c>
      <c r="D931" s="2" t="s">
        <v>641</v>
      </c>
      <c r="E931" s="2" t="s">
        <v>450</v>
      </c>
      <c r="F931" s="2" t="s">
        <v>436</v>
      </c>
      <c r="G931" s="2" t="s">
        <v>443</v>
      </c>
      <c r="H931" s="2">
        <v>1309</v>
      </c>
      <c r="I931" s="35">
        <v>205.7</v>
      </c>
      <c r="J931" s="35">
        <v>117.11</v>
      </c>
    </row>
    <row r="932" spans="1:10" ht="14.25" customHeight="1">
      <c r="A932" t="str">
        <f t="shared" si="14"/>
        <v>C4</v>
      </c>
      <c r="B932" s="2" t="s">
        <v>432</v>
      </c>
      <c r="C932" s="2" t="s">
        <v>502</v>
      </c>
      <c r="D932" s="2" t="s">
        <v>503</v>
      </c>
      <c r="E932" s="2" t="s">
        <v>456</v>
      </c>
      <c r="F932" s="2" t="s">
        <v>442</v>
      </c>
      <c r="G932" s="2" t="s">
        <v>443</v>
      </c>
      <c r="H932" s="2">
        <v>2463</v>
      </c>
      <c r="I932" s="35">
        <v>109.28</v>
      </c>
      <c r="J932" s="35">
        <v>35.840000000000003</v>
      </c>
    </row>
    <row r="933" spans="1:10" ht="14.25" customHeight="1">
      <c r="A933" t="str">
        <f t="shared" si="14"/>
        <v>C10</v>
      </c>
      <c r="B933" s="2" t="s">
        <v>472</v>
      </c>
      <c r="C933" s="2" t="s">
        <v>462</v>
      </c>
      <c r="D933" s="2" t="s">
        <v>515</v>
      </c>
      <c r="E933" s="2" t="s">
        <v>469</v>
      </c>
      <c r="F933" s="2" t="s">
        <v>442</v>
      </c>
      <c r="G933" s="2" t="s">
        <v>447</v>
      </c>
      <c r="H933" s="2">
        <v>699</v>
      </c>
      <c r="I933" s="35">
        <v>421.89</v>
      </c>
      <c r="J933" s="35">
        <v>364.69</v>
      </c>
    </row>
    <row r="934" spans="1:10" ht="14.25" customHeight="1">
      <c r="A934" t="str">
        <f t="shared" si="14"/>
        <v>C3</v>
      </c>
      <c r="B934" s="2" t="s">
        <v>438</v>
      </c>
      <c r="C934" s="2" t="s">
        <v>439</v>
      </c>
      <c r="D934" s="2" t="s">
        <v>527</v>
      </c>
      <c r="E934" s="2" t="s">
        <v>435</v>
      </c>
      <c r="F934" s="2" t="s">
        <v>442</v>
      </c>
      <c r="G934" s="2" t="s">
        <v>437</v>
      </c>
      <c r="H934" s="2">
        <v>9840</v>
      </c>
      <c r="I934" s="35">
        <v>255.28</v>
      </c>
      <c r="J934" s="35">
        <v>159.41999999999999</v>
      </c>
    </row>
    <row r="935" spans="1:10" ht="14.25" customHeight="1">
      <c r="A935" t="str">
        <f t="shared" si="14"/>
        <v>C3</v>
      </c>
      <c r="B935" s="2" t="s">
        <v>438</v>
      </c>
      <c r="C935" s="2" t="s">
        <v>433</v>
      </c>
      <c r="D935" s="2" t="s">
        <v>492</v>
      </c>
      <c r="E935" s="2" t="s">
        <v>477</v>
      </c>
      <c r="F935" s="2" t="s">
        <v>436</v>
      </c>
      <c r="G935" s="2" t="s">
        <v>437</v>
      </c>
      <c r="H935" s="2">
        <v>4668</v>
      </c>
      <c r="I935" s="35">
        <v>668.27</v>
      </c>
      <c r="J935" s="35">
        <v>502.54</v>
      </c>
    </row>
    <row r="936" spans="1:10" ht="14.25" customHeight="1">
      <c r="A936" t="str">
        <f t="shared" si="14"/>
        <v>C4</v>
      </c>
      <c r="B936" s="2" t="s">
        <v>432</v>
      </c>
      <c r="C936" s="2" t="s">
        <v>433</v>
      </c>
      <c r="D936" s="2" t="s">
        <v>461</v>
      </c>
      <c r="E936" s="2" t="s">
        <v>456</v>
      </c>
      <c r="F936" s="2" t="s">
        <v>442</v>
      </c>
      <c r="G936" s="2" t="s">
        <v>460</v>
      </c>
      <c r="H936" s="2">
        <v>3797</v>
      </c>
      <c r="I936" s="35">
        <v>109.28</v>
      </c>
      <c r="J936" s="35">
        <v>35.840000000000003</v>
      </c>
    </row>
    <row r="937" spans="1:10" ht="14.25" customHeight="1">
      <c r="A937" t="str">
        <f t="shared" si="14"/>
        <v>C2</v>
      </c>
      <c r="B937" s="2" t="s">
        <v>448</v>
      </c>
      <c r="C937" s="2" t="s">
        <v>467</v>
      </c>
      <c r="D937" s="2" t="s">
        <v>577</v>
      </c>
      <c r="E937" s="2" t="s">
        <v>494</v>
      </c>
      <c r="F937" s="2" t="s">
        <v>436</v>
      </c>
      <c r="G937" s="2" t="s">
        <v>443</v>
      </c>
      <c r="H937" s="2">
        <v>4885</v>
      </c>
      <c r="I937" s="35">
        <v>47.45</v>
      </c>
      <c r="J937" s="35">
        <v>31.79</v>
      </c>
    </row>
    <row r="938" spans="1:10" ht="14.25" customHeight="1">
      <c r="A938" t="str">
        <f t="shared" si="14"/>
        <v>C3</v>
      </c>
      <c r="B938" s="2" t="s">
        <v>438</v>
      </c>
      <c r="C938" s="2" t="s">
        <v>433</v>
      </c>
      <c r="D938" s="2" t="s">
        <v>606</v>
      </c>
      <c r="E938" s="2" t="s">
        <v>435</v>
      </c>
      <c r="F938" s="2" t="s">
        <v>436</v>
      </c>
      <c r="G938" s="2" t="s">
        <v>460</v>
      </c>
      <c r="H938" s="2">
        <v>9656</v>
      </c>
      <c r="I938" s="35">
        <v>255.28</v>
      </c>
      <c r="J938" s="35">
        <v>159.41999999999999</v>
      </c>
    </row>
    <row r="939" spans="1:10" ht="14.25" customHeight="1">
      <c r="A939" t="str">
        <f t="shared" si="14"/>
        <v>C9</v>
      </c>
      <c r="B939" s="2" t="s">
        <v>484</v>
      </c>
      <c r="C939" s="2" t="s">
        <v>433</v>
      </c>
      <c r="D939" s="2" t="s">
        <v>511</v>
      </c>
      <c r="E939" s="2" t="s">
        <v>435</v>
      </c>
      <c r="F939" s="2" t="s">
        <v>436</v>
      </c>
      <c r="G939" s="2" t="s">
        <v>447</v>
      </c>
      <c r="H939" s="2">
        <v>6075</v>
      </c>
      <c r="I939" s="35">
        <v>255.28</v>
      </c>
      <c r="J939" s="35">
        <v>159.41999999999999</v>
      </c>
    </row>
    <row r="940" spans="1:10" ht="14.25" customHeight="1">
      <c r="A940" t="str">
        <f t="shared" si="14"/>
        <v>C7</v>
      </c>
      <c r="B940" s="2" t="s">
        <v>458</v>
      </c>
      <c r="C940" s="2" t="s">
        <v>439</v>
      </c>
      <c r="D940" s="2" t="s">
        <v>567</v>
      </c>
      <c r="E940" s="2" t="s">
        <v>475</v>
      </c>
      <c r="F940" s="2" t="s">
        <v>442</v>
      </c>
      <c r="G940" s="2" t="s">
        <v>443</v>
      </c>
      <c r="H940" s="2">
        <v>9063</v>
      </c>
      <c r="I940" s="35">
        <v>81.73</v>
      </c>
      <c r="J940" s="35">
        <v>56.67</v>
      </c>
    </row>
    <row r="941" spans="1:10" ht="14.25" customHeight="1">
      <c r="A941" t="str">
        <f t="shared" si="14"/>
        <v>C7</v>
      </c>
      <c r="B941" s="2" t="s">
        <v>458</v>
      </c>
      <c r="C941" s="2" t="s">
        <v>452</v>
      </c>
      <c r="D941" s="2" t="s">
        <v>539</v>
      </c>
      <c r="E941" s="2" t="s">
        <v>456</v>
      </c>
      <c r="F941" s="2" t="s">
        <v>442</v>
      </c>
      <c r="G941" s="2" t="s">
        <v>437</v>
      </c>
      <c r="H941" s="2">
        <v>773</v>
      </c>
      <c r="I941" s="35">
        <v>109.28</v>
      </c>
      <c r="J941" s="35">
        <v>35.840000000000003</v>
      </c>
    </row>
    <row r="942" spans="1:10" ht="14.25" customHeight="1">
      <c r="A942" t="str">
        <f t="shared" si="14"/>
        <v>C8</v>
      </c>
      <c r="B942" s="2" t="s">
        <v>482</v>
      </c>
      <c r="C942" s="2" t="s">
        <v>462</v>
      </c>
      <c r="D942" s="2" t="s">
        <v>634</v>
      </c>
      <c r="E942" s="2" t="s">
        <v>450</v>
      </c>
      <c r="F942" s="2" t="s">
        <v>436</v>
      </c>
      <c r="G942" s="2" t="s">
        <v>460</v>
      </c>
      <c r="H942" s="2">
        <v>3054</v>
      </c>
      <c r="I942" s="35">
        <v>205.7</v>
      </c>
      <c r="J942" s="35">
        <v>117.11</v>
      </c>
    </row>
    <row r="943" spans="1:10" ht="14.25" customHeight="1">
      <c r="A943" t="str">
        <f t="shared" si="14"/>
        <v>C6</v>
      </c>
      <c r="B943" s="2" t="s">
        <v>451</v>
      </c>
      <c r="C943" s="2" t="s">
        <v>433</v>
      </c>
      <c r="D943" s="2" t="s">
        <v>535</v>
      </c>
      <c r="E943" s="2" t="s">
        <v>435</v>
      </c>
      <c r="F943" s="2" t="s">
        <v>442</v>
      </c>
      <c r="G943" s="2" t="s">
        <v>447</v>
      </c>
      <c r="H943" s="2">
        <v>8850</v>
      </c>
      <c r="I943" s="35">
        <v>255.28</v>
      </c>
      <c r="J943" s="35">
        <v>159.41999999999999</v>
      </c>
    </row>
    <row r="944" spans="1:10" ht="14.25" customHeight="1">
      <c r="A944" t="str">
        <f t="shared" si="14"/>
        <v>C10</v>
      </c>
      <c r="B944" s="2" t="s">
        <v>472</v>
      </c>
      <c r="C944" s="2" t="s">
        <v>462</v>
      </c>
      <c r="D944" s="2" t="s">
        <v>497</v>
      </c>
      <c r="E944" s="2" t="s">
        <v>450</v>
      </c>
      <c r="F944" s="2" t="s">
        <v>442</v>
      </c>
      <c r="G944" s="2" t="s">
        <v>447</v>
      </c>
      <c r="H944" s="2">
        <v>7544</v>
      </c>
      <c r="I944" s="35">
        <v>205.7</v>
      </c>
      <c r="J944" s="35">
        <v>117.11</v>
      </c>
    </row>
    <row r="945" spans="1:10" ht="14.25" customHeight="1">
      <c r="A945" t="str">
        <f t="shared" si="14"/>
        <v>C3</v>
      </c>
      <c r="B945" s="2" t="s">
        <v>438</v>
      </c>
      <c r="C945" s="2" t="s">
        <v>433</v>
      </c>
      <c r="D945" s="2" t="s">
        <v>564</v>
      </c>
      <c r="E945" s="2" t="s">
        <v>450</v>
      </c>
      <c r="F945" s="2" t="s">
        <v>442</v>
      </c>
      <c r="G945" s="2" t="s">
        <v>437</v>
      </c>
      <c r="H945" s="2">
        <v>2299</v>
      </c>
      <c r="I945" s="35">
        <v>205.7</v>
      </c>
      <c r="J945" s="35">
        <v>117.11</v>
      </c>
    </row>
    <row r="946" spans="1:10" ht="14.25" customHeight="1">
      <c r="A946" t="str">
        <f t="shared" si="14"/>
        <v>C10</v>
      </c>
      <c r="B946" s="2" t="s">
        <v>472</v>
      </c>
      <c r="C946" s="2" t="s">
        <v>462</v>
      </c>
      <c r="D946" s="2" t="s">
        <v>631</v>
      </c>
      <c r="E946" s="2" t="s">
        <v>441</v>
      </c>
      <c r="F946" s="2" t="s">
        <v>436</v>
      </c>
      <c r="G946" s="2" t="s">
        <v>443</v>
      </c>
      <c r="H946" s="2">
        <v>4009</v>
      </c>
      <c r="I946" s="35">
        <v>9.33</v>
      </c>
      <c r="J946" s="35">
        <v>6.92</v>
      </c>
    </row>
    <row r="947" spans="1:10" ht="14.25" customHeight="1">
      <c r="A947" t="str">
        <f t="shared" si="14"/>
        <v>C6</v>
      </c>
      <c r="B947" s="2" t="s">
        <v>451</v>
      </c>
      <c r="C947" s="2" t="s">
        <v>467</v>
      </c>
      <c r="D947" s="2" t="s">
        <v>609</v>
      </c>
      <c r="E947" s="2" t="s">
        <v>435</v>
      </c>
      <c r="F947" s="2" t="s">
        <v>436</v>
      </c>
      <c r="G947" s="2" t="s">
        <v>447</v>
      </c>
      <c r="H947" s="2">
        <v>738</v>
      </c>
      <c r="I947" s="35">
        <v>255.28</v>
      </c>
      <c r="J947" s="35">
        <v>159.41999999999999</v>
      </c>
    </row>
    <row r="948" spans="1:10" ht="14.25" customHeight="1">
      <c r="A948" t="str">
        <f t="shared" si="14"/>
        <v>C2</v>
      </c>
      <c r="B948" s="2" t="s">
        <v>448</v>
      </c>
      <c r="C948" s="2" t="s">
        <v>433</v>
      </c>
      <c r="D948" s="2" t="s">
        <v>614</v>
      </c>
      <c r="E948" s="2" t="s">
        <v>469</v>
      </c>
      <c r="F948" s="2" t="s">
        <v>442</v>
      </c>
      <c r="G948" s="2" t="s">
        <v>443</v>
      </c>
      <c r="H948" s="2">
        <v>6736</v>
      </c>
      <c r="I948" s="35">
        <v>421.89</v>
      </c>
      <c r="J948" s="35">
        <v>364.69</v>
      </c>
    </row>
    <row r="949" spans="1:10" ht="14.25" customHeight="1">
      <c r="A949" t="str">
        <f t="shared" si="14"/>
        <v>C9</v>
      </c>
      <c r="B949" s="2" t="s">
        <v>484</v>
      </c>
      <c r="C949" s="2" t="s">
        <v>452</v>
      </c>
      <c r="D949" s="2" t="s">
        <v>504</v>
      </c>
      <c r="E949" s="2" t="s">
        <v>441</v>
      </c>
      <c r="F949" s="2" t="s">
        <v>442</v>
      </c>
      <c r="G949" s="2" t="s">
        <v>460</v>
      </c>
      <c r="H949" s="2">
        <v>9557</v>
      </c>
      <c r="I949" s="35">
        <v>9.33</v>
      </c>
      <c r="J949" s="35">
        <v>6.92</v>
      </c>
    </row>
    <row r="950" spans="1:10" ht="14.25" customHeight="1">
      <c r="A950" t="str">
        <f t="shared" si="14"/>
        <v>C2</v>
      </c>
      <c r="B950" s="2" t="s">
        <v>448</v>
      </c>
      <c r="C950" s="2" t="s">
        <v>433</v>
      </c>
      <c r="D950" s="2" t="s">
        <v>535</v>
      </c>
      <c r="E950" s="2" t="s">
        <v>450</v>
      </c>
      <c r="F950" s="2" t="s">
        <v>436</v>
      </c>
      <c r="G950" s="2" t="s">
        <v>437</v>
      </c>
      <c r="H950" s="2">
        <v>8561</v>
      </c>
      <c r="I950" s="35">
        <v>205.7</v>
      </c>
      <c r="J950" s="35">
        <v>117.11</v>
      </c>
    </row>
    <row r="951" spans="1:10" ht="14.25" customHeight="1">
      <c r="A951" t="str">
        <f t="shared" si="14"/>
        <v>C7</v>
      </c>
      <c r="B951" s="2" t="s">
        <v>458</v>
      </c>
      <c r="C951" s="2" t="s">
        <v>462</v>
      </c>
      <c r="D951" s="2" t="s">
        <v>623</v>
      </c>
      <c r="E951" s="2" t="s">
        <v>477</v>
      </c>
      <c r="F951" s="2" t="s">
        <v>436</v>
      </c>
      <c r="G951" s="2" t="s">
        <v>443</v>
      </c>
      <c r="H951" s="2">
        <v>480</v>
      </c>
      <c r="I951" s="35">
        <v>668.27</v>
      </c>
      <c r="J951" s="35">
        <v>502.54</v>
      </c>
    </row>
    <row r="952" spans="1:10" ht="14.25" customHeight="1">
      <c r="A952" t="str">
        <f t="shared" si="14"/>
        <v>C7</v>
      </c>
      <c r="B952" s="2" t="s">
        <v>458</v>
      </c>
      <c r="C952" s="2" t="s">
        <v>439</v>
      </c>
      <c r="D952" s="2" t="s">
        <v>572</v>
      </c>
      <c r="E952" s="2" t="s">
        <v>456</v>
      </c>
      <c r="F952" s="2" t="s">
        <v>436</v>
      </c>
      <c r="G952" s="2" t="s">
        <v>460</v>
      </c>
      <c r="H952" s="2">
        <v>1552</v>
      </c>
      <c r="I952" s="35">
        <v>109.28</v>
      </c>
      <c r="J952" s="35">
        <v>35.840000000000003</v>
      </c>
    </row>
    <row r="953" spans="1:10" ht="14.25" customHeight="1">
      <c r="A953" t="str">
        <f t="shared" si="14"/>
        <v>C4</v>
      </c>
      <c r="B953" s="2" t="s">
        <v>432</v>
      </c>
      <c r="C953" s="2" t="s">
        <v>433</v>
      </c>
      <c r="D953" s="2" t="s">
        <v>501</v>
      </c>
      <c r="E953" s="2" t="s">
        <v>475</v>
      </c>
      <c r="F953" s="2" t="s">
        <v>436</v>
      </c>
      <c r="G953" s="2" t="s">
        <v>447</v>
      </c>
      <c r="H953" s="2">
        <v>9222</v>
      </c>
      <c r="I953" s="35">
        <v>81.73</v>
      </c>
      <c r="J953" s="35">
        <v>56.67</v>
      </c>
    </row>
    <row r="954" spans="1:10" ht="14.25" customHeight="1">
      <c r="A954" t="str">
        <f t="shared" si="14"/>
        <v>C9</v>
      </c>
      <c r="B954" s="2" t="s">
        <v>484</v>
      </c>
      <c r="C954" s="2" t="s">
        <v>439</v>
      </c>
      <c r="D954" s="2" t="s">
        <v>440</v>
      </c>
      <c r="E954" s="2" t="s">
        <v>456</v>
      </c>
      <c r="F954" s="2" t="s">
        <v>442</v>
      </c>
      <c r="G954" s="2" t="s">
        <v>437</v>
      </c>
      <c r="H954" s="2">
        <v>7154</v>
      </c>
      <c r="I954" s="35">
        <v>109.28</v>
      </c>
      <c r="J954" s="35">
        <v>35.840000000000003</v>
      </c>
    </row>
    <row r="955" spans="1:10" ht="14.25" customHeight="1">
      <c r="A955" t="str">
        <f t="shared" si="14"/>
        <v>C4</v>
      </c>
      <c r="B955" s="2" t="s">
        <v>432</v>
      </c>
      <c r="C955" s="2" t="s">
        <v>433</v>
      </c>
      <c r="D955" s="2" t="s">
        <v>640</v>
      </c>
      <c r="E955" s="2" t="s">
        <v>450</v>
      </c>
      <c r="F955" s="2" t="s">
        <v>436</v>
      </c>
      <c r="G955" s="2" t="s">
        <v>447</v>
      </c>
      <c r="H955" s="2">
        <v>5193</v>
      </c>
      <c r="I955" s="35">
        <v>205.7</v>
      </c>
      <c r="J955" s="35">
        <v>117.11</v>
      </c>
    </row>
    <row r="956" spans="1:10" ht="14.25" customHeight="1">
      <c r="A956" t="str">
        <f t="shared" si="14"/>
        <v>C2</v>
      </c>
      <c r="B956" s="2" t="s">
        <v>448</v>
      </c>
      <c r="C956" s="2" t="s">
        <v>433</v>
      </c>
      <c r="D956" s="2" t="s">
        <v>486</v>
      </c>
      <c r="E956" s="2" t="s">
        <v>435</v>
      </c>
      <c r="F956" s="2" t="s">
        <v>436</v>
      </c>
      <c r="G956" s="2" t="s">
        <v>437</v>
      </c>
      <c r="H956" s="2">
        <v>435</v>
      </c>
      <c r="I956" s="35">
        <v>255.28</v>
      </c>
      <c r="J956" s="35">
        <v>159.41999999999999</v>
      </c>
    </row>
    <row r="957" spans="1:10" ht="14.25" customHeight="1">
      <c r="A957" t="str">
        <f t="shared" si="14"/>
        <v>C6</v>
      </c>
      <c r="B957" s="2" t="s">
        <v>451</v>
      </c>
      <c r="C957" s="2" t="s">
        <v>433</v>
      </c>
      <c r="D957" s="2" t="s">
        <v>562</v>
      </c>
      <c r="E957" s="2" t="s">
        <v>480</v>
      </c>
      <c r="F957" s="2" t="s">
        <v>442</v>
      </c>
      <c r="G957" s="2" t="s">
        <v>447</v>
      </c>
      <c r="H957" s="2">
        <v>9655</v>
      </c>
      <c r="I957" s="35">
        <v>651.21</v>
      </c>
      <c r="J957" s="35">
        <v>524.96</v>
      </c>
    </row>
    <row r="958" spans="1:10" ht="14.25" customHeight="1">
      <c r="A958" t="str">
        <f t="shared" si="14"/>
        <v>C7</v>
      </c>
      <c r="B958" s="2" t="s">
        <v>458</v>
      </c>
      <c r="C958" s="2" t="s">
        <v>433</v>
      </c>
      <c r="D958" s="2" t="s">
        <v>510</v>
      </c>
      <c r="E958" s="2" t="s">
        <v>446</v>
      </c>
      <c r="F958" s="2" t="s">
        <v>442</v>
      </c>
      <c r="G958" s="2" t="s">
        <v>437</v>
      </c>
      <c r="H958" s="2">
        <v>2751</v>
      </c>
      <c r="I958" s="35">
        <v>437.2</v>
      </c>
      <c r="J958" s="35">
        <v>263.33</v>
      </c>
    </row>
    <row r="959" spans="1:10" ht="14.25" customHeight="1">
      <c r="A959" t="str">
        <f t="shared" si="14"/>
        <v>C9</v>
      </c>
      <c r="B959" s="2" t="s">
        <v>484</v>
      </c>
      <c r="C959" s="2" t="s">
        <v>439</v>
      </c>
      <c r="D959" s="2" t="s">
        <v>572</v>
      </c>
      <c r="E959" s="2" t="s">
        <v>435</v>
      </c>
      <c r="F959" s="2" t="s">
        <v>442</v>
      </c>
      <c r="G959" s="2" t="s">
        <v>460</v>
      </c>
      <c r="H959" s="2">
        <v>6486</v>
      </c>
      <c r="I959" s="35">
        <v>255.28</v>
      </c>
      <c r="J959" s="35">
        <v>159.41999999999999</v>
      </c>
    </row>
    <row r="960" spans="1:10" ht="14.25" customHeight="1">
      <c r="A960" t="str">
        <f t="shared" si="14"/>
        <v>C10</v>
      </c>
      <c r="B960" s="2" t="s">
        <v>472</v>
      </c>
      <c r="C960" s="2" t="s">
        <v>452</v>
      </c>
      <c r="D960" s="2" t="s">
        <v>556</v>
      </c>
      <c r="E960" s="2" t="s">
        <v>454</v>
      </c>
      <c r="F960" s="2" t="s">
        <v>442</v>
      </c>
      <c r="G960" s="2" t="s">
        <v>437</v>
      </c>
      <c r="H960" s="2">
        <v>3946</v>
      </c>
      <c r="I960" s="35">
        <v>152.58000000000001</v>
      </c>
      <c r="J960" s="35">
        <v>97.44</v>
      </c>
    </row>
    <row r="961" spans="1:10" ht="14.25" customHeight="1">
      <c r="A961" t="str">
        <f t="shared" si="14"/>
        <v>C9</v>
      </c>
      <c r="B961" s="2" t="s">
        <v>484</v>
      </c>
      <c r="C961" s="2" t="s">
        <v>452</v>
      </c>
      <c r="D961" s="2" t="s">
        <v>621</v>
      </c>
      <c r="E961" s="2" t="s">
        <v>464</v>
      </c>
      <c r="F961" s="2" t="s">
        <v>442</v>
      </c>
      <c r="G961" s="2" t="s">
        <v>460</v>
      </c>
      <c r="H961" s="2">
        <v>220</v>
      </c>
      <c r="I961" s="35">
        <v>154.06</v>
      </c>
      <c r="J961" s="35">
        <v>90.93</v>
      </c>
    </row>
    <row r="962" spans="1:10" ht="14.25" customHeight="1">
      <c r="A962" t="str">
        <f t="shared" si="14"/>
        <v>C4</v>
      </c>
      <c r="B962" s="2" t="s">
        <v>432</v>
      </c>
      <c r="C962" s="2" t="s">
        <v>462</v>
      </c>
      <c r="D962" s="2" t="s">
        <v>490</v>
      </c>
      <c r="E962" s="2" t="s">
        <v>480</v>
      </c>
      <c r="F962" s="2" t="s">
        <v>442</v>
      </c>
      <c r="G962" s="2" t="s">
        <v>460</v>
      </c>
      <c r="H962" s="2">
        <v>236</v>
      </c>
      <c r="I962" s="35">
        <v>651.21</v>
      </c>
      <c r="J962" s="35">
        <v>524.96</v>
      </c>
    </row>
    <row r="963" spans="1:10" ht="14.25" customHeight="1">
      <c r="A963" t="str">
        <f t="shared" ref="A963:A1001" si="15">+INDEX($M$2:$N$11,MATCH(B963,$N$2:$N$11,0),MATCH($A$1,$M$1:$N$1,0))</f>
        <v>C4</v>
      </c>
      <c r="B963" s="2" t="s">
        <v>432</v>
      </c>
      <c r="C963" s="2" t="s">
        <v>439</v>
      </c>
      <c r="D963" s="2" t="s">
        <v>607</v>
      </c>
      <c r="E963" s="2" t="s">
        <v>456</v>
      </c>
      <c r="F963" s="2" t="s">
        <v>436</v>
      </c>
      <c r="G963" s="2" t="s">
        <v>443</v>
      </c>
      <c r="H963" s="2">
        <v>5120</v>
      </c>
      <c r="I963" s="35">
        <v>109.28</v>
      </c>
      <c r="J963" s="35">
        <v>35.840000000000003</v>
      </c>
    </row>
    <row r="964" spans="1:10" ht="14.25" customHeight="1">
      <c r="A964" t="str">
        <f t="shared" si="15"/>
        <v>C1</v>
      </c>
      <c r="B964" s="2" t="s">
        <v>444</v>
      </c>
      <c r="C964" s="2" t="s">
        <v>462</v>
      </c>
      <c r="D964" s="2" t="s">
        <v>557</v>
      </c>
      <c r="E964" s="2" t="s">
        <v>454</v>
      </c>
      <c r="F964" s="2" t="s">
        <v>436</v>
      </c>
      <c r="G964" s="2" t="s">
        <v>437</v>
      </c>
      <c r="H964" s="2">
        <v>7573</v>
      </c>
      <c r="I964" s="35">
        <v>152.58000000000001</v>
      </c>
      <c r="J964" s="35">
        <v>97.44</v>
      </c>
    </row>
    <row r="965" spans="1:10" ht="14.25" customHeight="1">
      <c r="A965" t="str">
        <f t="shared" si="15"/>
        <v>C8</v>
      </c>
      <c r="B965" s="2" t="s">
        <v>482</v>
      </c>
      <c r="C965" s="2" t="s">
        <v>502</v>
      </c>
      <c r="D965" s="2" t="s">
        <v>563</v>
      </c>
      <c r="E965" s="2" t="s">
        <v>435</v>
      </c>
      <c r="F965" s="2" t="s">
        <v>436</v>
      </c>
      <c r="G965" s="2" t="s">
        <v>447</v>
      </c>
      <c r="H965" s="2">
        <v>1163</v>
      </c>
      <c r="I965" s="35">
        <v>255.28</v>
      </c>
      <c r="J965" s="35">
        <v>159.41999999999999</v>
      </c>
    </row>
    <row r="966" spans="1:10" ht="14.25" customHeight="1">
      <c r="A966" t="str">
        <f t="shared" si="15"/>
        <v>C1</v>
      </c>
      <c r="B966" s="2" t="s">
        <v>444</v>
      </c>
      <c r="C966" s="2" t="s">
        <v>462</v>
      </c>
      <c r="D966" s="2" t="s">
        <v>541</v>
      </c>
      <c r="E966" s="2" t="s">
        <v>446</v>
      </c>
      <c r="F966" s="2" t="s">
        <v>436</v>
      </c>
      <c r="G966" s="2" t="s">
        <v>460</v>
      </c>
      <c r="H966" s="2">
        <v>2674</v>
      </c>
      <c r="I966" s="35">
        <v>437.2</v>
      </c>
      <c r="J966" s="35">
        <v>263.33</v>
      </c>
    </row>
    <row r="967" spans="1:10" ht="14.25" customHeight="1">
      <c r="A967" t="str">
        <f t="shared" si="15"/>
        <v>C5</v>
      </c>
      <c r="B967" s="2" t="s">
        <v>465</v>
      </c>
      <c r="C967" s="2" t="s">
        <v>462</v>
      </c>
      <c r="D967" s="2" t="s">
        <v>540</v>
      </c>
      <c r="E967" s="2" t="s">
        <v>480</v>
      </c>
      <c r="F967" s="2" t="s">
        <v>436</v>
      </c>
      <c r="G967" s="2" t="s">
        <v>443</v>
      </c>
      <c r="H967" s="2">
        <v>5257</v>
      </c>
      <c r="I967" s="35">
        <v>651.21</v>
      </c>
      <c r="J967" s="35">
        <v>524.96</v>
      </c>
    </row>
    <row r="968" spans="1:10" ht="14.25" customHeight="1">
      <c r="A968" t="str">
        <f t="shared" si="15"/>
        <v>C5</v>
      </c>
      <c r="B968" s="2" t="s">
        <v>465</v>
      </c>
      <c r="C968" s="2" t="s">
        <v>467</v>
      </c>
      <c r="D968" s="2" t="s">
        <v>538</v>
      </c>
      <c r="E968" s="2" t="s">
        <v>475</v>
      </c>
      <c r="F968" s="2" t="s">
        <v>436</v>
      </c>
      <c r="G968" s="2" t="s">
        <v>437</v>
      </c>
      <c r="H968" s="2">
        <v>5709</v>
      </c>
      <c r="I968" s="35">
        <v>81.73</v>
      </c>
      <c r="J968" s="35">
        <v>56.67</v>
      </c>
    </row>
    <row r="969" spans="1:10" ht="14.25" customHeight="1">
      <c r="A969" t="str">
        <f t="shared" si="15"/>
        <v>C2</v>
      </c>
      <c r="B969" s="2" t="s">
        <v>448</v>
      </c>
      <c r="C969" s="2" t="s">
        <v>467</v>
      </c>
      <c r="D969" s="2" t="s">
        <v>577</v>
      </c>
      <c r="E969" s="2" t="s">
        <v>435</v>
      </c>
      <c r="F969" s="2" t="s">
        <v>442</v>
      </c>
      <c r="G969" s="2" t="s">
        <v>447</v>
      </c>
      <c r="H969" s="2">
        <v>3633</v>
      </c>
      <c r="I969" s="35">
        <v>255.28</v>
      </c>
      <c r="J969" s="35">
        <v>159.41999999999999</v>
      </c>
    </row>
    <row r="970" spans="1:10" ht="14.25" customHeight="1">
      <c r="A970" t="str">
        <f t="shared" si="15"/>
        <v>C8</v>
      </c>
      <c r="B970" s="2" t="s">
        <v>482</v>
      </c>
      <c r="C970" s="2" t="s">
        <v>433</v>
      </c>
      <c r="D970" s="2" t="s">
        <v>445</v>
      </c>
      <c r="E970" s="2" t="s">
        <v>435</v>
      </c>
      <c r="F970" s="2" t="s">
        <v>442</v>
      </c>
      <c r="G970" s="2" t="s">
        <v>460</v>
      </c>
      <c r="H970" s="2">
        <v>7411</v>
      </c>
      <c r="I970" s="35">
        <v>255.28</v>
      </c>
      <c r="J970" s="35">
        <v>159.41999999999999</v>
      </c>
    </row>
    <row r="971" spans="1:10" ht="14.25" customHeight="1">
      <c r="A971" t="str">
        <f t="shared" si="15"/>
        <v>C4</v>
      </c>
      <c r="B971" s="2" t="s">
        <v>432</v>
      </c>
      <c r="C971" s="2" t="s">
        <v>439</v>
      </c>
      <c r="D971" s="2" t="s">
        <v>559</v>
      </c>
      <c r="E971" s="2" t="s">
        <v>475</v>
      </c>
      <c r="F971" s="2" t="s">
        <v>442</v>
      </c>
      <c r="G971" s="2" t="s">
        <v>437</v>
      </c>
      <c r="H971" s="2">
        <v>1297</v>
      </c>
      <c r="I971" s="35">
        <v>81.73</v>
      </c>
      <c r="J971" s="35">
        <v>56.67</v>
      </c>
    </row>
    <row r="972" spans="1:10" ht="14.25" customHeight="1">
      <c r="A972" t="str">
        <f t="shared" si="15"/>
        <v>C10</v>
      </c>
      <c r="B972" s="2" t="s">
        <v>472</v>
      </c>
      <c r="C972" s="2" t="s">
        <v>433</v>
      </c>
      <c r="D972" s="2" t="s">
        <v>525</v>
      </c>
      <c r="E972" s="2" t="s">
        <v>456</v>
      </c>
      <c r="F972" s="2" t="s">
        <v>442</v>
      </c>
      <c r="G972" s="2" t="s">
        <v>447</v>
      </c>
      <c r="H972" s="2">
        <v>4552</v>
      </c>
      <c r="I972" s="35">
        <v>109.28</v>
      </c>
      <c r="J972" s="35">
        <v>35.840000000000003</v>
      </c>
    </row>
    <row r="973" spans="1:10" ht="14.25" customHeight="1">
      <c r="A973" t="str">
        <f t="shared" si="15"/>
        <v>C1</v>
      </c>
      <c r="B973" s="2" t="s">
        <v>444</v>
      </c>
      <c r="C973" s="2" t="s">
        <v>462</v>
      </c>
      <c r="D973" s="2" t="s">
        <v>478</v>
      </c>
      <c r="E973" s="2" t="s">
        <v>494</v>
      </c>
      <c r="F973" s="2" t="s">
        <v>442</v>
      </c>
      <c r="G973" s="2" t="s">
        <v>443</v>
      </c>
      <c r="H973" s="2">
        <v>6552</v>
      </c>
      <c r="I973" s="35">
        <v>47.45</v>
      </c>
      <c r="J973" s="35">
        <v>31.79</v>
      </c>
    </row>
    <row r="974" spans="1:10" ht="14.25" customHeight="1">
      <c r="A974" t="str">
        <f t="shared" si="15"/>
        <v>C5</v>
      </c>
      <c r="B974" s="2" t="s">
        <v>465</v>
      </c>
      <c r="C974" s="2" t="s">
        <v>462</v>
      </c>
      <c r="D974" s="2" t="s">
        <v>624</v>
      </c>
      <c r="E974" s="2" t="s">
        <v>441</v>
      </c>
      <c r="F974" s="2" t="s">
        <v>442</v>
      </c>
      <c r="G974" s="2" t="s">
        <v>443</v>
      </c>
      <c r="H974" s="2">
        <v>2822</v>
      </c>
      <c r="I974" s="35">
        <v>9.33</v>
      </c>
      <c r="J974" s="35">
        <v>6.92</v>
      </c>
    </row>
    <row r="975" spans="1:10" ht="14.25" customHeight="1">
      <c r="A975" t="str">
        <f t="shared" si="15"/>
        <v>C8</v>
      </c>
      <c r="B975" s="2" t="s">
        <v>482</v>
      </c>
      <c r="C975" s="2" t="s">
        <v>462</v>
      </c>
      <c r="D975" s="2" t="s">
        <v>542</v>
      </c>
      <c r="E975" s="2" t="s">
        <v>441</v>
      </c>
      <c r="F975" s="2" t="s">
        <v>442</v>
      </c>
      <c r="G975" s="2" t="s">
        <v>443</v>
      </c>
      <c r="H975" s="2">
        <v>7710</v>
      </c>
      <c r="I975" s="35">
        <v>9.33</v>
      </c>
      <c r="J975" s="35">
        <v>6.92</v>
      </c>
    </row>
    <row r="976" spans="1:10" ht="14.25" customHeight="1">
      <c r="A976" t="str">
        <f t="shared" si="15"/>
        <v>C1</v>
      </c>
      <c r="B976" s="2" t="s">
        <v>444</v>
      </c>
      <c r="C976" s="2" t="s">
        <v>462</v>
      </c>
      <c r="D976" s="2" t="s">
        <v>534</v>
      </c>
      <c r="E976" s="2" t="s">
        <v>464</v>
      </c>
      <c r="F976" s="2" t="s">
        <v>442</v>
      </c>
      <c r="G976" s="2" t="s">
        <v>443</v>
      </c>
      <c r="H976" s="2">
        <v>5033</v>
      </c>
      <c r="I976" s="35">
        <v>154.06</v>
      </c>
      <c r="J976" s="35">
        <v>90.93</v>
      </c>
    </row>
    <row r="977" spans="1:10" ht="14.25" customHeight="1">
      <c r="A977" t="str">
        <f t="shared" si="15"/>
        <v>C3</v>
      </c>
      <c r="B977" s="2" t="s">
        <v>438</v>
      </c>
      <c r="C977" s="2" t="s">
        <v>439</v>
      </c>
      <c r="D977" s="2" t="s">
        <v>527</v>
      </c>
      <c r="E977" s="2" t="s">
        <v>456</v>
      </c>
      <c r="F977" s="2" t="s">
        <v>436</v>
      </c>
      <c r="G977" s="2" t="s">
        <v>460</v>
      </c>
      <c r="H977" s="2">
        <v>5477</v>
      </c>
      <c r="I977" s="35">
        <v>109.28</v>
      </c>
      <c r="J977" s="35">
        <v>35.840000000000003</v>
      </c>
    </row>
    <row r="978" spans="1:10" ht="14.25" customHeight="1">
      <c r="A978" t="str">
        <f t="shared" si="15"/>
        <v>C2</v>
      </c>
      <c r="B978" s="2" t="s">
        <v>448</v>
      </c>
      <c r="C978" s="2" t="s">
        <v>462</v>
      </c>
      <c r="D978" s="2" t="s">
        <v>514</v>
      </c>
      <c r="E978" s="2" t="s">
        <v>464</v>
      </c>
      <c r="F978" s="2" t="s">
        <v>436</v>
      </c>
      <c r="G978" s="2" t="s">
        <v>437</v>
      </c>
      <c r="H978" s="2">
        <v>4104</v>
      </c>
      <c r="I978" s="35">
        <v>154.06</v>
      </c>
      <c r="J978" s="35">
        <v>90.93</v>
      </c>
    </row>
    <row r="979" spans="1:10" ht="14.25" customHeight="1">
      <c r="A979" t="str">
        <f t="shared" si="15"/>
        <v>C1</v>
      </c>
      <c r="B979" s="2" t="s">
        <v>444</v>
      </c>
      <c r="C979" s="2" t="s">
        <v>462</v>
      </c>
      <c r="D979" s="2" t="s">
        <v>627</v>
      </c>
      <c r="E979" s="2" t="s">
        <v>464</v>
      </c>
      <c r="F979" s="2" t="s">
        <v>436</v>
      </c>
      <c r="G979" s="2" t="s">
        <v>443</v>
      </c>
      <c r="H979" s="2">
        <v>2454</v>
      </c>
      <c r="I979" s="35">
        <v>154.06</v>
      </c>
      <c r="J979" s="35">
        <v>90.93</v>
      </c>
    </row>
    <row r="980" spans="1:10" ht="14.25" customHeight="1">
      <c r="A980" t="str">
        <f t="shared" si="15"/>
        <v>C9</v>
      </c>
      <c r="B980" s="2" t="s">
        <v>484</v>
      </c>
      <c r="C980" s="2" t="s">
        <v>467</v>
      </c>
      <c r="D980" s="2" t="s">
        <v>519</v>
      </c>
      <c r="E980" s="2" t="s">
        <v>475</v>
      </c>
      <c r="F980" s="2" t="s">
        <v>436</v>
      </c>
      <c r="G980" s="2" t="s">
        <v>443</v>
      </c>
      <c r="H980" s="2">
        <v>2341</v>
      </c>
      <c r="I980" s="35">
        <v>81.73</v>
      </c>
      <c r="J980" s="35">
        <v>56.67</v>
      </c>
    </row>
    <row r="981" spans="1:10" ht="14.25" customHeight="1">
      <c r="A981" t="str">
        <f t="shared" si="15"/>
        <v>C6</v>
      </c>
      <c r="B981" s="2" t="s">
        <v>451</v>
      </c>
      <c r="C981" s="2" t="s">
        <v>462</v>
      </c>
      <c r="D981" s="2" t="s">
        <v>641</v>
      </c>
      <c r="E981" s="2" t="s">
        <v>456</v>
      </c>
      <c r="F981" s="2" t="s">
        <v>442</v>
      </c>
      <c r="G981" s="2" t="s">
        <v>447</v>
      </c>
      <c r="H981" s="2">
        <v>2531</v>
      </c>
      <c r="I981" s="35">
        <v>109.28</v>
      </c>
      <c r="J981" s="35">
        <v>35.840000000000003</v>
      </c>
    </row>
    <row r="982" spans="1:10" ht="14.25" customHeight="1">
      <c r="A982" t="str">
        <f t="shared" si="15"/>
        <v>C8</v>
      </c>
      <c r="B982" s="2" t="s">
        <v>482</v>
      </c>
      <c r="C982" s="2" t="s">
        <v>452</v>
      </c>
      <c r="D982" s="2" t="s">
        <v>621</v>
      </c>
      <c r="E982" s="2" t="s">
        <v>441</v>
      </c>
      <c r="F982" s="2" t="s">
        <v>436</v>
      </c>
      <c r="G982" s="2" t="s">
        <v>447</v>
      </c>
      <c r="H982" s="2">
        <v>1513</v>
      </c>
      <c r="I982" s="35">
        <v>9.33</v>
      </c>
      <c r="J982" s="35">
        <v>6.92</v>
      </c>
    </row>
    <row r="983" spans="1:10" ht="14.25" customHeight="1">
      <c r="A983" t="str">
        <f t="shared" si="15"/>
        <v>C2</v>
      </c>
      <c r="B983" s="2" t="s">
        <v>448</v>
      </c>
      <c r="C983" s="2" t="s">
        <v>452</v>
      </c>
      <c r="D983" s="2" t="s">
        <v>595</v>
      </c>
      <c r="E983" s="2" t="s">
        <v>480</v>
      </c>
      <c r="F983" s="2" t="s">
        <v>442</v>
      </c>
      <c r="G983" s="2" t="s">
        <v>437</v>
      </c>
      <c r="H983" s="2">
        <v>2430</v>
      </c>
      <c r="I983" s="35">
        <v>651.21</v>
      </c>
      <c r="J983" s="35">
        <v>524.96</v>
      </c>
    </row>
    <row r="984" spans="1:10" ht="14.25" customHeight="1">
      <c r="A984" t="str">
        <f t="shared" si="15"/>
        <v>C6</v>
      </c>
      <c r="B984" s="2" t="s">
        <v>451</v>
      </c>
      <c r="C984" s="2" t="s">
        <v>462</v>
      </c>
      <c r="D984" s="2" t="s">
        <v>598</v>
      </c>
      <c r="E984" s="2" t="s">
        <v>494</v>
      </c>
      <c r="F984" s="2" t="s">
        <v>442</v>
      </c>
      <c r="G984" s="2" t="s">
        <v>447</v>
      </c>
      <c r="H984" s="2">
        <v>5983</v>
      </c>
      <c r="I984" s="35">
        <v>47.45</v>
      </c>
      <c r="J984" s="35">
        <v>31.79</v>
      </c>
    </row>
    <row r="985" spans="1:10" ht="14.25" customHeight="1">
      <c r="A985" t="str">
        <f t="shared" si="15"/>
        <v>C4</v>
      </c>
      <c r="B985" s="2" t="s">
        <v>432</v>
      </c>
      <c r="C985" s="2" t="s">
        <v>462</v>
      </c>
      <c r="D985" s="2" t="s">
        <v>531</v>
      </c>
      <c r="E985" s="2" t="s">
        <v>464</v>
      </c>
      <c r="F985" s="2" t="s">
        <v>436</v>
      </c>
      <c r="G985" s="2" t="s">
        <v>437</v>
      </c>
      <c r="H985" s="2">
        <v>5373</v>
      </c>
      <c r="I985" s="35">
        <v>154.06</v>
      </c>
      <c r="J985" s="35">
        <v>90.93</v>
      </c>
    </row>
    <row r="986" spans="1:10" ht="14.25" customHeight="1">
      <c r="A986" t="str">
        <f t="shared" si="15"/>
        <v>C1</v>
      </c>
      <c r="B986" s="2" t="s">
        <v>444</v>
      </c>
      <c r="C986" s="2" t="s">
        <v>502</v>
      </c>
      <c r="D986" s="2" t="s">
        <v>610</v>
      </c>
      <c r="E986" s="2" t="s">
        <v>435</v>
      </c>
      <c r="F986" s="2" t="s">
        <v>442</v>
      </c>
      <c r="G986" s="2" t="s">
        <v>437</v>
      </c>
      <c r="H986" s="2">
        <v>9689</v>
      </c>
      <c r="I986" s="35">
        <v>255.28</v>
      </c>
      <c r="J986" s="35">
        <v>159.41999999999999</v>
      </c>
    </row>
    <row r="987" spans="1:10" ht="14.25" customHeight="1">
      <c r="A987" t="str">
        <f t="shared" si="15"/>
        <v>C5</v>
      </c>
      <c r="B987" s="2" t="s">
        <v>465</v>
      </c>
      <c r="C987" s="2" t="s">
        <v>439</v>
      </c>
      <c r="D987" s="2" t="s">
        <v>521</v>
      </c>
      <c r="E987" s="2" t="s">
        <v>494</v>
      </c>
      <c r="F987" s="2" t="s">
        <v>442</v>
      </c>
      <c r="G987" s="2" t="s">
        <v>443</v>
      </c>
      <c r="H987" s="2">
        <v>3197</v>
      </c>
      <c r="I987" s="35">
        <v>47.45</v>
      </c>
      <c r="J987" s="35">
        <v>31.79</v>
      </c>
    </row>
    <row r="988" spans="1:10" ht="14.25" customHeight="1">
      <c r="A988" t="str">
        <f t="shared" si="15"/>
        <v>C4</v>
      </c>
      <c r="B988" s="2" t="s">
        <v>432</v>
      </c>
      <c r="C988" s="2" t="s">
        <v>462</v>
      </c>
      <c r="D988" s="2" t="s">
        <v>641</v>
      </c>
      <c r="E988" s="2" t="s">
        <v>435</v>
      </c>
      <c r="F988" s="2" t="s">
        <v>442</v>
      </c>
      <c r="G988" s="2" t="s">
        <v>460</v>
      </c>
      <c r="H988" s="2">
        <v>5258</v>
      </c>
      <c r="I988" s="35">
        <v>255.28</v>
      </c>
      <c r="J988" s="35">
        <v>159.41999999999999</v>
      </c>
    </row>
    <row r="989" spans="1:10" ht="14.25" customHeight="1">
      <c r="A989" t="str">
        <f t="shared" si="15"/>
        <v>C2</v>
      </c>
      <c r="B989" s="2" t="s">
        <v>448</v>
      </c>
      <c r="C989" s="2" t="s">
        <v>462</v>
      </c>
      <c r="D989" s="2" t="s">
        <v>627</v>
      </c>
      <c r="E989" s="2" t="s">
        <v>450</v>
      </c>
      <c r="F989" s="2" t="s">
        <v>442</v>
      </c>
      <c r="G989" s="2" t="s">
        <v>460</v>
      </c>
      <c r="H989" s="2">
        <v>6846</v>
      </c>
      <c r="I989" s="35">
        <v>205.7</v>
      </c>
      <c r="J989" s="35">
        <v>117.11</v>
      </c>
    </row>
    <row r="990" spans="1:10" ht="14.25" customHeight="1">
      <c r="A990" t="str">
        <f t="shared" si="15"/>
        <v>C2</v>
      </c>
      <c r="B990" s="2" t="s">
        <v>448</v>
      </c>
      <c r="C990" s="2" t="s">
        <v>452</v>
      </c>
      <c r="D990" s="2" t="s">
        <v>608</v>
      </c>
      <c r="E990" s="2" t="s">
        <v>469</v>
      </c>
      <c r="F990" s="2" t="s">
        <v>442</v>
      </c>
      <c r="G990" s="2" t="s">
        <v>437</v>
      </c>
      <c r="H990" s="2">
        <v>6158</v>
      </c>
      <c r="I990" s="35">
        <v>421.89</v>
      </c>
      <c r="J990" s="35">
        <v>364.69</v>
      </c>
    </row>
    <row r="991" spans="1:10" ht="14.25" customHeight="1">
      <c r="A991" t="str">
        <f t="shared" si="15"/>
        <v>C6</v>
      </c>
      <c r="B991" s="2" t="s">
        <v>451</v>
      </c>
      <c r="C991" s="2" t="s">
        <v>467</v>
      </c>
      <c r="D991" s="2" t="s">
        <v>483</v>
      </c>
      <c r="E991" s="2" t="s">
        <v>456</v>
      </c>
      <c r="F991" s="2" t="s">
        <v>442</v>
      </c>
      <c r="G991" s="2" t="s">
        <v>447</v>
      </c>
      <c r="H991" s="2">
        <v>6205</v>
      </c>
      <c r="I991" s="35">
        <v>109.28</v>
      </c>
      <c r="J991" s="35">
        <v>35.840000000000003</v>
      </c>
    </row>
    <row r="992" spans="1:10" ht="14.25" customHeight="1">
      <c r="A992" t="str">
        <f t="shared" si="15"/>
        <v>C2</v>
      </c>
      <c r="B992" s="2" t="s">
        <v>448</v>
      </c>
      <c r="C992" s="2" t="s">
        <v>433</v>
      </c>
      <c r="D992" s="2" t="s">
        <v>602</v>
      </c>
      <c r="E992" s="2" t="s">
        <v>469</v>
      </c>
      <c r="F992" s="2" t="s">
        <v>442</v>
      </c>
      <c r="G992" s="2" t="s">
        <v>460</v>
      </c>
      <c r="H992" s="2">
        <v>716</v>
      </c>
      <c r="I992" s="35">
        <v>421.89</v>
      </c>
      <c r="J992" s="35">
        <v>364.69</v>
      </c>
    </row>
    <row r="993" spans="1:10" ht="14.25" customHeight="1">
      <c r="A993" t="str">
        <f t="shared" si="15"/>
        <v>C4</v>
      </c>
      <c r="B993" s="2" t="s">
        <v>432</v>
      </c>
      <c r="C993" s="2" t="s">
        <v>433</v>
      </c>
      <c r="D993" s="2" t="s">
        <v>455</v>
      </c>
      <c r="E993" s="2" t="s">
        <v>469</v>
      </c>
      <c r="F993" s="2" t="s">
        <v>442</v>
      </c>
      <c r="G993" s="2" t="s">
        <v>447</v>
      </c>
      <c r="H993" s="2">
        <v>2512</v>
      </c>
      <c r="I993" s="35">
        <v>421.89</v>
      </c>
      <c r="J993" s="35">
        <v>364.69</v>
      </c>
    </row>
    <row r="994" spans="1:10" ht="14.25" customHeight="1">
      <c r="A994" t="str">
        <f t="shared" si="15"/>
        <v>C7</v>
      </c>
      <c r="B994" s="2" t="s">
        <v>458</v>
      </c>
      <c r="C994" s="2" t="s">
        <v>467</v>
      </c>
      <c r="D994" s="2" t="s">
        <v>645</v>
      </c>
      <c r="E994" s="2" t="s">
        <v>454</v>
      </c>
      <c r="F994" s="2" t="s">
        <v>442</v>
      </c>
      <c r="G994" s="2" t="s">
        <v>460</v>
      </c>
      <c r="H994" s="2">
        <v>7436</v>
      </c>
      <c r="I994" s="35">
        <v>152.58000000000001</v>
      </c>
      <c r="J994" s="35">
        <v>97.44</v>
      </c>
    </row>
    <row r="995" spans="1:10" ht="14.25" customHeight="1">
      <c r="A995" t="str">
        <f t="shared" si="15"/>
        <v>C5</v>
      </c>
      <c r="B995" s="2" t="s">
        <v>465</v>
      </c>
      <c r="C995" s="2" t="s">
        <v>433</v>
      </c>
      <c r="D995" s="2" t="s">
        <v>491</v>
      </c>
      <c r="E995" s="2" t="s">
        <v>477</v>
      </c>
      <c r="F995" s="2" t="s">
        <v>442</v>
      </c>
      <c r="G995" s="2" t="s">
        <v>443</v>
      </c>
      <c r="H995" s="2">
        <v>3178</v>
      </c>
      <c r="I995" s="35">
        <v>668.27</v>
      </c>
      <c r="J995" s="35">
        <v>502.54</v>
      </c>
    </row>
    <row r="996" spans="1:10" ht="14.25" customHeight="1">
      <c r="A996" t="str">
        <f t="shared" si="15"/>
        <v>C8</v>
      </c>
      <c r="B996" s="2" t="s">
        <v>482</v>
      </c>
      <c r="C996" s="2" t="s">
        <v>433</v>
      </c>
      <c r="D996" s="2" t="s">
        <v>506</v>
      </c>
      <c r="E996" s="2" t="s">
        <v>456</v>
      </c>
      <c r="F996" s="2" t="s">
        <v>436</v>
      </c>
      <c r="G996" s="2" t="s">
        <v>447</v>
      </c>
      <c r="H996" s="2">
        <v>6099</v>
      </c>
      <c r="I996" s="35">
        <v>109.28</v>
      </c>
      <c r="J996" s="35">
        <v>35.840000000000003</v>
      </c>
    </row>
    <row r="997" spans="1:10" ht="14.25" customHeight="1">
      <c r="A997" t="str">
        <f t="shared" si="15"/>
        <v>C4</v>
      </c>
      <c r="B997" s="2" t="s">
        <v>432</v>
      </c>
      <c r="C997" s="2" t="s">
        <v>462</v>
      </c>
      <c r="D997" s="2" t="s">
        <v>642</v>
      </c>
      <c r="E997" s="2" t="s">
        <v>441</v>
      </c>
      <c r="F997" s="2" t="s">
        <v>442</v>
      </c>
      <c r="G997" s="2" t="s">
        <v>437</v>
      </c>
      <c r="H997" s="2">
        <v>3468</v>
      </c>
      <c r="I997" s="35">
        <v>9.33</v>
      </c>
      <c r="J997" s="35">
        <v>6.92</v>
      </c>
    </row>
    <row r="998" spans="1:10" ht="14.25" customHeight="1">
      <c r="A998" t="str">
        <f t="shared" si="15"/>
        <v>C1</v>
      </c>
      <c r="B998" s="2" t="s">
        <v>444</v>
      </c>
      <c r="C998" s="2" t="s">
        <v>502</v>
      </c>
      <c r="D998" s="2" t="s">
        <v>578</v>
      </c>
      <c r="E998" s="2" t="s">
        <v>435</v>
      </c>
      <c r="F998" s="2" t="s">
        <v>436</v>
      </c>
      <c r="G998" s="2" t="s">
        <v>443</v>
      </c>
      <c r="H998" s="2">
        <v>1280</v>
      </c>
      <c r="I998" s="35">
        <v>255.28</v>
      </c>
      <c r="J998" s="35">
        <v>159.41999999999999</v>
      </c>
    </row>
    <row r="999" spans="1:10" ht="14.25" customHeight="1">
      <c r="A999" t="str">
        <f t="shared" si="15"/>
        <v>C7</v>
      </c>
      <c r="B999" s="2" t="s">
        <v>458</v>
      </c>
      <c r="C999" s="2" t="s">
        <v>439</v>
      </c>
      <c r="D999" s="2" t="s">
        <v>548</v>
      </c>
      <c r="E999" s="2" t="s">
        <v>494</v>
      </c>
      <c r="F999" s="2" t="s">
        <v>442</v>
      </c>
      <c r="G999" s="2" t="s">
        <v>437</v>
      </c>
      <c r="H999" s="2">
        <v>7490</v>
      </c>
      <c r="I999" s="35">
        <v>47.45</v>
      </c>
      <c r="J999" s="35">
        <v>31.79</v>
      </c>
    </row>
    <row r="1000" spans="1:10" ht="14.25" customHeight="1">
      <c r="A1000" t="str">
        <f t="shared" si="15"/>
        <v>C6</v>
      </c>
      <c r="B1000" s="2" t="s">
        <v>451</v>
      </c>
      <c r="C1000" s="2" t="s">
        <v>452</v>
      </c>
      <c r="D1000" s="2" t="s">
        <v>495</v>
      </c>
      <c r="E1000" s="2" t="s">
        <v>480</v>
      </c>
      <c r="F1000" s="2" t="s">
        <v>436</v>
      </c>
      <c r="G1000" s="2" t="s">
        <v>437</v>
      </c>
      <c r="H1000" s="2">
        <v>2430</v>
      </c>
      <c r="I1000" s="35">
        <v>651.21</v>
      </c>
      <c r="J1000" s="35">
        <v>524.96</v>
      </c>
    </row>
    <row r="1001" spans="1:10" ht="14.25" customHeight="1">
      <c r="A1001" t="str">
        <f t="shared" si="15"/>
        <v>C5</v>
      </c>
      <c r="B1001" s="2" t="s">
        <v>465</v>
      </c>
      <c r="C1001" s="2" t="s">
        <v>433</v>
      </c>
      <c r="D1001" s="2" t="s">
        <v>511</v>
      </c>
      <c r="E1001" s="2" t="s">
        <v>475</v>
      </c>
      <c r="F1001" s="2" t="s">
        <v>436</v>
      </c>
      <c r="G1001" s="2" t="s">
        <v>460</v>
      </c>
      <c r="H1001" s="2">
        <v>5525</v>
      </c>
      <c r="I1001" s="35">
        <v>81.73</v>
      </c>
      <c r="J1001" s="35">
        <v>56.67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H1000"/>
  <sheetViews>
    <sheetView workbookViewId="0">
      <selection activeCell="D12" sqref="D12"/>
    </sheetView>
  </sheetViews>
  <sheetFormatPr baseColWidth="10" defaultColWidth="12.625" defaultRowHeight="15" customHeight="1"/>
  <cols>
    <col min="1" max="1" width="17.375" customWidth="1"/>
    <col min="2" max="2" width="19.5" customWidth="1"/>
    <col min="3" max="5" width="17.5" customWidth="1"/>
    <col min="6" max="7" width="18.5" customWidth="1"/>
    <col min="8" max="8" width="19.5" customWidth="1"/>
    <col min="9" max="26" width="10.625" customWidth="1"/>
  </cols>
  <sheetData>
    <row r="1" spans="1:8" ht="14.25" customHeight="1">
      <c r="A1" s="100" t="s">
        <v>661</v>
      </c>
      <c r="B1" s="101"/>
      <c r="C1" s="101"/>
      <c r="D1" s="101"/>
      <c r="E1" s="101"/>
      <c r="F1" s="101"/>
      <c r="G1" s="101"/>
      <c r="H1" s="101"/>
    </row>
    <row r="2" spans="1:8" ht="14.25" customHeight="1">
      <c r="A2" s="5" t="s">
        <v>662</v>
      </c>
      <c r="B2" s="37">
        <v>42412</v>
      </c>
    </row>
    <row r="3" spans="1:8" ht="14.25" customHeight="1">
      <c r="A3" s="11">
        <v>0</v>
      </c>
      <c r="B3" s="11">
        <v>32988</v>
      </c>
      <c r="C3" s="11">
        <f>+B3+1</f>
        <v>32989</v>
      </c>
      <c r="D3" s="11">
        <v>131951</v>
      </c>
      <c r="E3" s="11">
        <f>+D3+1</f>
        <v>131952</v>
      </c>
      <c r="F3" s="11">
        <v>483034</v>
      </c>
      <c r="G3" s="11">
        <f>+F3+1</f>
        <v>483035</v>
      </c>
      <c r="H3" s="11">
        <v>10000000</v>
      </c>
    </row>
    <row r="4" spans="1:8" ht="14.25" customHeight="1">
      <c r="A4" s="99" t="s">
        <v>663</v>
      </c>
      <c r="B4" s="90"/>
      <c r="C4" s="99" t="s">
        <v>664</v>
      </c>
      <c r="D4" s="90"/>
      <c r="E4" s="99" t="s">
        <v>665</v>
      </c>
      <c r="F4" s="90"/>
      <c r="G4" s="99" t="s">
        <v>666</v>
      </c>
      <c r="H4" s="90"/>
    </row>
    <row r="5" spans="1:8" ht="14.25" customHeight="1"/>
    <row r="6" spans="1:8" ht="14.25" customHeight="1">
      <c r="A6" s="38">
        <f t="shared" ref="A6:H6" si="0">+A3*$B$2</f>
        <v>0</v>
      </c>
      <c r="B6" s="38">
        <f t="shared" si="0"/>
        <v>1399087056</v>
      </c>
      <c r="C6" s="38">
        <f t="shared" si="0"/>
        <v>1399129468</v>
      </c>
      <c r="D6" s="38">
        <f t="shared" si="0"/>
        <v>5596305812</v>
      </c>
      <c r="E6" s="38">
        <f t="shared" si="0"/>
        <v>5596348224</v>
      </c>
      <c r="F6" s="38">
        <f t="shared" si="0"/>
        <v>20486438008</v>
      </c>
      <c r="G6" s="38">
        <f t="shared" si="0"/>
        <v>20486480420</v>
      </c>
      <c r="H6" s="38">
        <f t="shared" si="0"/>
        <v>424120000000</v>
      </c>
    </row>
    <row r="7" spans="1:8" ht="14.25" customHeight="1">
      <c r="A7" s="99" t="s">
        <v>663</v>
      </c>
      <c r="B7" s="90"/>
      <c r="C7" s="99" t="s">
        <v>664</v>
      </c>
      <c r="D7" s="90"/>
      <c r="E7" s="99" t="s">
        <v>665</v>
      </c>
      <c r="F7" s="90"/>
      <c r="G7" s="99" t="s">
        <v>666</v>
      </c>
      <c r="H7" s="90"/>
    </row>
    <row r="8" spans="1:8" ht="14.25" customHeight="1"/>
    <row r="9" spans="1:8" ht="14.25" customHeight="1"/>
    <row r="10" spans="1:8" ht="14.25" customHeight="1">
      <c r="A10" s="29" t="s">
        <v>421</v>
      </c>
      <c r="B10" s="29" t="s">
        <v>26</v>
      </c>
      <c r="C10" s="29" t="s">
        <v>667</v>
      </c>
    </row>
    <row r="11" spans="1:8" ht="14.25" customHeight="1">
      <c r="A11" s="21" t="s">
        <v>451</v>
      </c>
      <c r="B11" s="16">
        <v>9584861964</v>
      </c>
      <c r="C11" s="21" t="str">
        <f>+INDEX($A$6:$H$7,2,MATCH(B11,$A$6:$H$6,1))</f>
        <v xml:space="preserve">Mediana </v>
      </c>
      <c r="E11" s="39"/>
    </row>
    <row r="12" spans="1:8" ht="14.25" customHeight="1">
      <c r="A12" s="21" t="s">
        <v>444</v>
      </c>
      <c r="B12" s="16">
        <v>151318727164</v>
      </c>
      <c r="C12" s="21" t="str">
        <f t="shared" ref="C12:C20" si="1">+INDEX($A$6:$H$7,2,MATCH(B12,$A$6:$H$6,1))</f>
        <v>Gran empresa</v>
      </c>
    </row>
    <row r="13" spans="1:8" ht="14.25" customHeight="1">
      <c r="A13" s="21" t="s">
        <v>472</v>
      </c>
      <c r="B13" s="16">
        <v>14825071269</v>
      </c>
      <c r="C13" s="21" t="str">
        <f t="shared" si="1"/>
        <v xml:space="preserve">Mediana </v>
      </c>
    </row>
    <row r="14" spans="1:8" ht="14.25" customHeight="1">
      <c r="A14" s="21" t="s">
        <v>482</v>
      </c>
      <c r="B14" s="16">
        <v>4511783995</v>
      </c>
      <c r="C14" s="21" t="str">
        <f t="shared" si="1"/>
        <v>Pequeña</v>
      </c>
    </row>
    <row r="15" spans="1:8" ht="14.25" customHeight="1">
      <c r="A15" s="21" t="s">
        <v>484</v>
      </c>
      <c r="B15" s="16">
        <v>100000000</v>
      </c>
      <c r="C15" s="21" t="str">
        <f t="shared" si="1"/>
        <v xml:space="preserve">Micro </v>
      </c>
    </row>
    <row r="16" spans="1:8" ht="14.25" customHeight="1">
      <c r="A16" s="21" t="s">
        <v>432</v>
      </c>
      <c r="B16" s="16">
        <v>4376019620</v>
      </c>
      <c r="C16" s="21" t="str">
        <f t="shared" si="1"/>
        <v>Pequeña</v>
      </c>
    </row>
    <row r="17" spans="1:3" ht="14.25" customHeight="1">
      <c r="A17" s="21" t="s">
        <v>458</v>
      </c>
      <c r="B17" s="16">
        <v>5621209938</v>
      </c>
      <c r="C17" s="21" t="str">
        <f t="shared" si="1"/>
        <v xml:space="preserve">Mediana </v>
      </c>
    </row>
    <row r="18" spans="1:3" ht="14.25" customHeight="1">
      <c r="A18" s="21" t="s">
        <v>448</v>
      </c>
      <c r="B18" s="16">
        <v>229701537683</v>
      </c>
      <c r="C18" s="21" t="str">
        <f t="shared" si="1"/>
        <v>Gran empresa</v>
      </c>
    </row>
    <row r="19" spans="1:3" ht="14.25" customHeight="1">
      <c r="A19" s="21" t="s">
        <v>465</v>
      </c>
      <c r="B19" s="16">
        <v>505083372</v>
      </c>
      <c r="C19" s="21" t="str">
        <f t="shared" si="1"/>
        <v xml:space="preserve">Micro </v>
      </c>
    </row>
    <row r="20" spans="1:3" ht="14.25" customHeight="1">
      <c r="A20" s="21" t="s">
        <v>438</v>
      </c>
      <c r="B20" s="16">
        <v>15456763503</v>
      </c>
      <c r="C20" s="21" t="str">
        <f t="shared" si="1"/>
        <v xml:space="preserve">Mediana 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">
    <mergeCell ref="E7:F7"/>
    <mergeCell ref="G7:H7"/>
    <mergeCell ref="A1:H1"/>
    <mergeCell ref="A4:B4"/>
    <mergeCell ref="C4:D4"/>
    <mergeCell ref="E4:F4"/>
    <mergeCell ref="G4:H4"/>
    <mergeCell ref="A7:B7"/>
    <mergeCell ref="C7:D7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EF2CB"/>
  </sheetPr>
  <dimension ref="A1:Z1000"/>
  <sheetViews>
    <sheetView showGridLines="0" topLeftCell="C1" zoomScale="70" zoomScaleNormal="70" workbookViewId="0">
      <pane ySplit="1" topLeftCell="A56" activePane="bottomLeft" state="frozen"/>
      <selection pane="bottomLeft" activeCell="G77" sqref="G77"/>
    </sheetView>
  </sheetViews>
  <sheetFormatPr baseColWidth="10" defaultColWidth="12.625" defaultRowHeight="15" customHeight="1"/>
  <cols>
    <col min="1" max="1" width="5.375" customWidth="1"/>
    <col min="2" max="2" width="23.875" customWidth="1"/>
    <col min="3" max="3" width="16.125" customWidth="1"/>
    <col min="4" max="4" width="17" bestFit="1" customWidth="1"/>
    <col min="5" max="5" width="11.625" customWidth="1"/>
    <col min="6" max="6" width="22.75" customWidth="1"/>
    <col min="7" max="7" width="27.375" customWidth="1"/>
    <col min="8" max="8" width="22.75" customWidth="1"/>
    <col min="9" max="9" width="20.25" customWidth="1"/>
    <col min="10" max="10" width="26.375" customWidth="1"/>
    <col min="11" max="11" width="20.875" customWidth="1"/>
    <col min="12" max="12" width="15.125" customWidth="1"/>
    <col min="13" max="13" width="20.125" customWidth="1"/>
    <col min="14" max="15" width="11.625" customWidth="1"/>
    <col min="16" max="16" width="28.75" customWidth="1"/>
    <col min="17" max="26" width="11.625" customWidth="1"/>
  </cols>
  <sheetData>
    <row r="1" spans="1:26" ht="18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1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91.5" customHeight="1">
      <c r="A2" s="40"/>
      <c r="B2" s="102" t="s">
        <v>668</v>
      </c>
      <c r="C2" s="96"/>
      <c r="D2" s="96"/>
      <c r="E2" s="96"/>
      <c r="F2" s="96"/>
      <c r="G2" s="96"/>
      <c r="H2" s="96"/>
      <c r="I2" s="96"/>
      <c r="J2" s="96"/>
      <c r="K2" s="96"/>
      <c r="L2" s="90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49.5" customHeight="1">
      <c r="A3" s="40"/>
      <c r="B3" s="103" t="s">
        <v>669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43"/>
      <c r="N3" s="43"/>
      <c r="O3" s="43"/>
      <c r="P3" s="43"/>
      <c r="Q3" s="43"/>
      <c r="R3" s="43"/>
      <c r="S3" s="43"/>
      <c r="T3" s="40"/>
      <c r="U3" s="40"/>
      <c r="V3" s="40"/>
      <c r="W3" s="40"/>
      <c r="X3" s="40"/>
      <c r="Y3" s="40"/>
      <c r="Z3" s="40"/>
    </row>
    <row r="4" spans="1:26" ht="136.5" customHeight="1">
      <c r="A4" s="40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0"/>
      <c r="U4" s="40"/>
      <c r="V4" s="40"/>
      <c r="W4" s="40"/>
      <c r="X4" s="40"/>
      <c r="Y4" s="40"/>
      <c r="Z4" s="40"/>
    </row>
    <row r="5" spans="1:26" ht="155.25" customHeight="1">
      <c r="A5" s="40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0"/>
      <c r="U5" s="40"/>
      <c r="V5" s="40"/>
      <c r="W5" s="40"/>
      <c r="X5" s="40"/>
      <c r="Y5" s="40"/>
      <c r="Z5" s="40"/>
    </row>
    <row r="6" spans="1:26" ht="18" customHeight="1">
      <c r="A6" s="44"/>
      <c r="B6" s="44"/>
      <c r="C6" s="44"/>
      <c r="D6" s="44"/>
      <c r="E6" s="44"/>
      <c r="F6" s="44"/>
      <c r="G6" s="44"/>
      <c r="H6" s="44"/>
      <c r="I6" s="44"/>
      <c r="J6" s="44"/>
      <c r="K6" s="45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48.75" customHeight="1">
      <c r="A7" s="42"/>
      <c r="B7" s="42"/>
      <c r="C7" s="46">
        <v>0.3</v>
      </c>
      <c r="D7" s="46">
        <v>0.3</v>
      </c>
      <c r="E7" s="46">
        <v>0.4</v>
      </c>
      <c r="F7" s="42"/>
      <c r="G7" s="42"/>
      <c r="H7" s="42"/>
      <c r="I7" s="42"/>
      <c r="J7" s="42"/>
      <c r="K7" s="47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37.5" customHeight="1">
      <c r="A8" s="42"/>
      <c r="B8" s="48" t="s">
        <v>670</v>
      </c>
      <c r="C8" s="48" t="s">
        <v>671</v>
      </c>
      <c r="D8" s="48" t="s">
        <v>672</v>
      </c>
      <c r="E8" s="48" t="s">
        <v>673</v>
      </c>
      <c r="F8" s="48" t="s">
        <v>674</v>
      </c>
      <c r="G8" s="48" t="s">
        <v>675</v>
      </c>
      <c r="H8" s="49" t="s">
        <v>676</v>
      </c>
      <c r="I8" s="50" t="s">
        <v>677</v>
      </c>
      <c r="J8" s="51" t="s">
        <v>678</v>
      </c>
      <c r="K8" s="52" t="s">
        <v>679</v>
      </c>
      <c r="M8" s="53" t="s">
        <v>680</v>
      </c>
      <c r="N8" s="53" t="s">
        <v>681</v>
      </c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30" customHeight="1">
      <c r="A9" s="42"/>
      <c r="B9" s="54" t="s">
        <v>682</v>
      </c>
      <c r="C9" s="54">
        <v>3</v>
      </c>
      <c r="D9" s="54">
        <v>4</v>
      </c>
      <c r="E9" s="54">
        <v>2.5</v>
      </c>
      <c r="F9" s="55">
        <f t="shared" ref="F9:F15" si="0">+SUMPRODUCT(C9:E9,$C$7:$E$7)</f>
        <v>3.0999999999999996</v>
      </c>
      <c r="G9" s="56">
        <v>1</v>
      </c>
      <c r="H9" s="55" t="s">
        <v>683</v>
      </c>
      <c r="I9" s="57" t="str">
        <f>+IF(F9&gt;=3,"PASA","NO")</f>
        <v>PASA</v>
      </c>
      <c r="J9" s="58" t="str">
        <f>+IF(G9&gt;=3,"NO","PASA")</f>
        <v>PASA</v>
      </c>
      <c r="K9" s="59" t="str">
        <f>+IF(H9="BIEN","PASA","NO")</f>
        <v>PASA</v>
      </c>
      <c r="M9" s="53" t="s">
        <v>684</v>
      </c>
      <c r="N9" s="53" t="s">
        <v>685</v>
      </c>
      <c r="O9" s="60" t="s">
        <v>686</v>
      </c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30" customHeight="1">
      <c r="A10" s="42"/>
      <c r="B10" s="54" t="s">
        <v>687</v>
      </c>
      <c r="C10" s="54">
        <v>2</v>
      </c>
      <c r="D10" s="54">
        <v>4</v>
      </c>
      <c r="E10" s="54">
        <v>2</v>
      </c>
      <c r="F10" s="55">
        <f t="shared" si="0"/>
        <v>2.5999999999999996</v>
      </c>
      <c r="G10" s="56">
        <v>0</v>
      </c>
      <c r="H10" s="55" t="s">
        <v>688</v>
      </c>
      <c r="I10" s="57" t="str">
        <f t="shared" ref="I10:I15" si="1">+IF(F10&gt;=3,"PASA","NO")</f>
        <v>NO</v>
      </c>
      <c r="J10" s="58" t="str">
        <f t="shared" ref="J10:J15" si="2">+IF(G10&gt;=3,"NO","PASA")</f>
        <v>PASA</v>
      </c>
      <c r="K10" s="59" t="str">
        <f t="shared" ref="K10:K15" si="3">+IF(H10="BIEN","PASA","NO")</f>
        <v>NO</v>
      </c>
      <c r="M10" s="53" t="s">
        <v>689</v>
      </c>
      <c r="N10" s="53" t="s">
        <v>690</v>
      </c>
      <c r="O10" s="60" t="s">
        <v>691</v>
      </c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30" customHeight="1">
      <c r="A11" s="42"/>
      <c r="B11" s="54" t="s">
        <v>692</v>
      </c>
      <c r="C11" s="54">
        <v>4</v>
      </c>
      <c r="D11" s="54">
        <v>4</v>
      </c>
      <c r="E11" s="54">
        <v>1.5</v>
      </c>
      <c r="F11" s="55">
        <f t="shared" si="0"/>
        <v>3</v>
      </c>
      <c r="G11" s="56">
        <v>2</v>
      </c>
      <c r="H11" s="55" t="s">
        <v>683</v>
      </c>
      <c r="I11" s="57" t="str">
        <f t="shared" si="1"/>
        <v>PASA</v>
      </c>
      <c r="J11" s="58" t="str">
        <f t="shared" si="2"/>
        <v>PASA</v>
      </c>
      <c r="K11" s="59" t="str">
        <f t="shared" si="3"/>
        <v>PASA</v>
      </c>
      <c r="M11" s="53" t="s">
        <v>693</v>
      </c>
      <c r="N11" s="53" t="s">
        <v>694</v>
      </c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30" customHeight="1">
      <c r="A12" s="42"/>
      <c r="B12" s="54" t="s">
        <v>695</v>
      </c>
      <c r="C12" s="54">
        <v>0</v>
      </c>
      <c r="D12" s="54">
        <v>5</v>
      </c>
      <c r="E12" s="54">
        <v>4</v>
      </c>
      <c r="F12" s="55">
        <f t="shared" si="0"/>
        <v>3.1</v>
      </c>
      <c r="G12" s="56">
        <v>0</v>
      </c>
      <c r="H12" s="55" t="s">
        <v>683</v>
      </c>
      <c r="I12" s="57" t="str">
        <f t="shared" si="1"/>
        <v>PASA</v>
      </c>
      <c r="J12" s="58" t="str">
        <f t="shared" si="2"/>
        <v>PASA</v>
      </c>
      <c r="K12" s="59" t="str">
        <f t="shared" si="3"/>
        <v>PASA</v>
      </c>
      <c r="M12" s="53" t="s">
        <v>696</v>
      </c>
      <c r="N12" s="53" t="s">
        <v>697</v>
      </c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30" customHeight="1">
      <c r="A13" s="42"/>
      <c r="B13" s="54" t="s">
        <v>698</v>
      </c>
      <c r="C13" s="54">
        <v>5</v>
      </c>
      <c r="D13" s="54">
        <v>4</v>
      </c>
      <c r="E13" s="54">
        <v>5</v>
      </c>
      <c r="F13" s="55">
        <f t="shared" si="0"/>
        <v>4.7</v>
      </c>
      <c r="G13" s="56">
        <v>0</v>
      </c>
      <c r="H13" s="55" t="s">
        <v>688</v>
      </c>
      <c r="I13" s="57" t="str">
        <f t="shared" si="1"/>
        <v>PASA</v>
      </c>
      <c r="J13" s="58" t="str">
        <f t="shared" si="2"/>
        <v>PASA</v>
      </c>
      <c r="K13" s="59" t="str">
        <f t="shared" si="3"/>
        <v>NO</v>
      </c>
      <c r="M13" s="53" t="s">
        <v>699</v>
      </c>
      <c r="N13" s="53" t="s">
        <v>700</v>
      </c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30" customHeight="1">
      <c r="A14" s="42"/>
      <c r="B14" s="54" t="s">
        <v>701</v>
      </c>
      <c r="C14" s="54">
        <v>4</v>
      </c>
      <c r="D14" s="54">
        <v>3</v>
      </c>
      <c r="E14" s="54">
        <v>0</v>
      </c>
      <c r="F14" s="55">
        <f t="shared" si="0"/>
        <v>2.0999999999999996</v>
      </c>
      <c r="G14" s="56">
        <v>3</v>
      </c>
      <c r="H14" s="55" t="s">
        <v>683</v>
      </c>
      <c r="I14" s="57" t="str">
        <f t="shared" si="1"/>
        <v>NO</v>
      </c>
      <c r="J14" s="58" t="str">
        <f t="shared" si="2"/>
        <v>NO</v>
      </c>
      <c r="K14" s="59" t="str">
        <f t="shared" si="3"/>
        <v>PASA</v>
      </c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30" customHeight="1">
      <c r="A15" s="42"/>
      <c r="B15" s="54" t="s">
        <v>702</v>
      </c>
      <c r="C15" s="54">
        <v>5</v>
      </c>
      <c r="D15" s="54">
        <v>2</v>
      </c>
      <c r="E15" s="54">
        <v>5</v>
      </c>
      <c r="F15" s="55">
        <f t="shared" si="0"/>
        <v>4.0999999999999996</v>
      </c>
      <c r="G15" s="56">
        <v>1</v>
      </c>
      <c r="H15" s="55" t="s">
        <v>683</v>
      </c>
      <c r="I15" s="57" t="str">
        <f t="shared" si="1"/>
        <v>PASA</v>
      </c>
      <c r="J15" s="58" t="str">
        <f t="shared" si="2"/>
        <v>PASA</v>
      </c>
      <c r="K15" s="59" t="str">
        <f t="shared" si="3"/>
        <v>PASA</v>
      </c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8" customHeight="1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7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8" customHeight="1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7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51" customHeight="1">
      <c r="A18" s="42"/>
      <c r="B18" s="105" t="s">
        <v>703</v>
      </c>
      <c r="C18" s="96"/>
      <c r="D18" s="96"/>
      <c r="E18" s="96"/>
      <c r="F18" s="96"/>
      <c r="G18" s="96"/>
      <c r="H18" s="90"/>
      <c r="J18" s="42"/>
      <c r="K18" s="47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51" customHeight="1">
      <c r="A19" s="42"/>
      <c r="B19" s="106" t="s">
        <v>704</v>
      </c>
      <c r="C19" s="96"/>
      <c r="D19" s="96"/>
      <c r="E19" s="96"/>
      <c r="F19" s="96"/>
      <c r="G19" s="96"/>
      <c r="H19" s="90"/>
      <c r="J19" s="42"/>
      <c r="K19" s="61"/>
      <c r="L19" s="47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51" customHeight="1">
      <c r="A20" s="42"/>
      <c r="B20" s="107" t="s">
        <v>705</v>
      </c>
      <c r="C20" s="96"/>
      <c r="D20" s="96"/>
      <c r="E20" s="96"/>
      <c r="F20" s="96"/>
      <c r="G20" s="96"/>
      <c r="H20" s="90"/>
      <c r="J20" s="42"/>
      <c r="K20" s="47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22.5" customHeight="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7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24" customHeight="1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7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8" customHeight="1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7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8" customHeight="1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7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21" customHeight="1">
      <c r="A25" s="42"/>
      <c r="B25" s="50" t="s">
        <v>26</v>
      </c>
      <c r="C25" s="50" t="s">
        <v>706</v>
      </c>
      <c r="D25" s="50" t="s">
        <v>707</v>
      </c>
      <c r="E25" s="42"/>
      <c r="F25" s="42"/>
      <c r="G25" s="42"/>
      <c r="H25" s="42"/>
      <c r="I25" s="42"/>
      <c r="J25" s="42"/>
      <c r="K25" s="47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8" customHeight="1">
      <c r="A26" s="42"/>
      <c r="B26" s="62">
        <v>16842</v>
      </c>
      <c r="C26" s="117">
        <f>+IF(B26&gt;500000,2%,1%)</f>
        <v>0.01</v>
      </c>
      <c r="D26" s="116">
        <f>+IF(B26&gt;500000,2%*B26,1%*B26)</f>
        <v>168.42000000000002</v>
      </c>
      <c r="E26" s="42"/>
      <c r="F26" s="42"/>
      <c r="G26" s="42"/>
      <c r="H26" s="42"/>
      <c r="I26" s="42"/>
      <c r="J26" s="42"/>
      <c r="K26" s="47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8" customHeight="1">
      <c r="A27" s="42"/>
      <c r="B27" s="62">
        <v>711666</v>
      </c>
      <c r="C27" s="117">
        <f t="shared" ref="C27:C35" si="4">+IF(B27&gt;500000,2%,1%)</f>
        <v>0.02</v>
      </c>
      <c r="D27" s="116">
        <f t="shared" ref="D27:D35" si="5">+IF(B27&gt;500000,2%*B27,1%*B27)</f>
        <v>14233.32</v>
      </c>
      <c r="E27" s="42"/>
      <c r="F27" s="42"/>
      <c r="G27" s="42"/>
      <c r="H27" s="42"/>
      <c r="I27" s="42"/>
      <c r="J27" s="42"/>
      <c r="K27" s="47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8" customHeight="1">
      <c r="A28" s="42"/>
      <c r="B28" s="62">
        <v>805627</v>
      </c>
      <c r="C28" s="117">
        <f t="shared" si="4"/>
        <v>0.02</v>
      </c>
      <c r="D28" s="116">
        <f t="shared" si="5"/>
        <v>16112.54</v>
      </c>
      <c r="E28" s="42"/>
      <c r="F28" s="42"/>
      <c r="G28" s="42"/>
      <c r="H28" s="42"/>
      <c r="I28" s="42"/>
      <c r="J28" s="42"/>
      <c r="K28" s="47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8" customHeight="1">
      <c r="A29" s="42"/>
      <c r="B29" s="62">
        <v>900762</v>
      </c>
      <c r="C29" s="117">
        <f t="shared" si="4"/>
        <v>0.02</v>
      </c>
      <c r="D29" s="116">
        <f t="shared" si="5"/>
        <v>18015.240000000002</v>
      </c>
      <c r="E29" s="42"/>
      <c r="F29" s="42"/>
      <c r="G29" s="42"/>
      <c r="H29" s="42"/>
      <c r="I29" s="42"/>
      <c r="J29" s="42"/>
      <c r="K29" s="47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8" customHeight="1">
      <c r="A30" s="42"/>
      <c r="B30" s="62">
        <v>375712</v>
      </c>
      <c r="C30" s="117">
        <f t="shared" si="4"/>
        <v>0.01</v>
      </c>
      <c r="D30" s="116">
        <f t="shared" si="5"/>
        <v>3757.12</v>
      </c>
      <c r="E30" s="42"/>
      <c r="F30" s="42"/>
      <c r="G30" s="42"/>
      <c r="H30" s="42"/>
      <c r="I30" s="42"/>
      <c r="J30" s="42"/>
      <c r="K30" s="47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8" customHeight="1">
      <c r="A31" s="42"/>
      <c r="B31" s="62">
        <v>237536</v>
      </c>
      <c r="C31" s="117">
        <f t="shared" si="4"/>
        <v>0.01</v>
      </c>
      <c r="D31" s="116">
        <f t="shared" si="5"/>
        <v>2375.36</v>
      </c>
      <c r="E31" s="42"/>
      <c r="F31" s="42"/>
      <c r="G31" s="42"/>
      <c r="H31" s="42"/>
      <c r="I31" s="42"/>
      <c r="J31" s="42"/>
      <c r="K31" s="47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8" customHeight="1">
      <c r="A32" s="42"/>
      <c r="B32" s="62">
        <v>95604</v>
      </c>
      <c r="C32" s="117">
        <f t="shared" si="4"/>
        <v>0.01</v>
      </c>
      <c r="D32" s="116">
        <f t="shared" si="5"/>
        <v>956.04</v>
      </c>
      <c r="E32" s="42"/>
      <c r="F32" s="42"/>
      <c r="G32" s="42"/>
      <c r="H32" s="42"/>
      <c r="I32" s="42"/>
      <c r="J32" s="42"/>
      <c r="K32" s="47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8" customHeight="1">
      <c r="A33" s="42"/>
      <c r="B33" s="62">
        <v>518576</v>
      </c>
      <c r="C33" s="117">
        <f t="shared" si="4"/>
        <v>0.02</v>
      </c>
      <c r="D33" s="116">
        <f t="shared" si="5"/>
        <v>10371.52</v>
      </c>
      <c r="E33" s="42"/>
      <c r="F33" s="42"/>
      <c r="G33" s="42"/>
      <c r="H33" s="42"/>
      <c r="I33" s="42"/>
      <c r="J33" s="42"/>
      <c r="K33" s="47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8" customHeight="1">
      <c r="A34" s="42"/>
      <c r="B34" s="62">
        <v>972864</v>
      </c>
      <c r="C34" s="117">
        <f t="shared" si="4"/>
        <v>0.02</v>
      </c>
      <c r="D34" s="116">
        <f t="shared" si="5"/>
        <v>19457.28</v>
      </c>
      <c r="E34" s="42"/>
      <c r="F34" s="42"/>
      <c r="G34" s="42"/>
      <c r="H34" s="42"/>
      <c r="I34" s="42"/>
      <c r="J34" s="42"/>
      <c r="K34" s="47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8" customHeight="1">
      <c r="A35" s="42"/>
      <c r="B35" s="62">
        <v>501192</v>
      </c>
      <c r="C35" s="117">
        <f t="shared" si="4"/>
        <v>0.02</v>
      </c>
      <c r="D35" s="116">
        <f t="shared" si="5"/>
        <v>10023.84</v>
      </c>
      <c r="E35" s="42"/>
      <c r="F35" s="42"/>
      <c r="G35" s="42"/>
      <c r="H35" s="42"/>
      <c r="I35" s="42"/>
      <c r="J35" s="42"/>
      <c r="K35" s="47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8" customHeight="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7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8" customHeight="1">
      <c r="A37" s="42"/>
      <c r="B37" s="105" t="s">
        <v>708</v>
      </c>
      <c r="C37" s="96"/>
      <c r="D37" s="96"/>
      <c r="E37" s="96"/>
      <c r="F37" s="96"/>
      <c r="G37" s="96"/>
      <c r="H37" s="90"/>
      <c r="J37" s="42"/>
      <c r="K37" s="47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20.25" customHeight="1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7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49.5" customHeight="1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7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8" customHeight="1">
      <c r="A40" s="42"/>
      <c r="B40" s="108" t="s">
        <v>26</v>
      </c>
      <c r="C40" s="90"/>
      <c r="D40" s="42"/>
      <c r="E40" s="42"/>
      <c r="F40" s="42"/>
      <c r="G40" s="42"/>
      <c r="H40" s="42"/>
      <c r="I40" s="42"/>
      <c r="J40" s="42"/>
      <c r="K40" s="47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8" customHeight="1">
      <c r="A41" s="42"/>
      <c r="B41" s="63" t="s">
        <v>709</v>
      </c>
      <c r="C41" s="63" t="s">
        <v>710</v>
      </c>
      <c r="D41" s="63" t="s">
        <v>711</v>
      </c>
      <c r="E41" s="45"/>
      <c r="F41" s="42"/>
      <c r="G41" s="42"/>
      <c r="H41" s="42"/>
      <c r="I41" s="42"/>
      <c r="J41" s="42"/>
      <c r="K41" s="47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8" customHeight="1">
      <c r="A42" s="42"/>
      <c r="B42" s="64">
        <v>12</v>
      </c>
      <c r="C42" s="64">
        <v>31</v>
      </c>
      <c r="D42" s="53">
        <f>+IF(B42&lt;20,C42,B42)</f>
        <v>31</v>
      </c>
      <c r="E42" s="42"/>
      <c r="F42" s="42"/>
      <c r="G42" s="42"/>
      <c r="H42" s="42"/>
      <c r="I42" s="42"/>
      <c r="J42" s="42"/>
      <c r="K42" s="47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8" customHeight="1">
      <c r="A43" s="42"/>
      <c r="B43" s="64">
        <v>39</v>
      </c>
      <c r="C43" s="64">
        <v>17</v>
      </c>
      <c r="D43" s="53">
        <f t="shared" ref="D43:D51" si="6">+IF(B43&lt;20,C43,B43)</f>
        <v>39</v>
      </c>
      <c r="E43" s="42"/>
      <c r="F43" s="42"/>
      <c r="G43" s="42"/>
      <c r="H43" s="42"/>
      <c r="I43" s="42"/>
      <c r="J43" s="42"/>
      <c r="K43" s="47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8" customHeight="1">
      <c r="A44" s="42"/>
      <c r="B44" s="64">
        <v>12</v>
      </c>
      <c r="C44" s="64">
        <v>15</v>
      </c>
      <c r="D44" s="53">
        <f t="shared" si="6"/>
        <v>15</v>
      </c>
      <c r="E44" s="42"/>
      <c r="F44" s="42"/>
      <c r="G44" s="42"/>
      <c r="H44" s="42"/>
      <c r="I44" s="42"/>
      <c r="J44" s="42"/>
      <c r="K44" s="47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24.75" customHeight="1">
      <c r="A45" s="42"/>
      <c r="B45" s="64">
        <v>23</v>
      </c>
      <c r="C45" s="64">
        <v>36</v>
      </c>
      <c r="D45" s="53">
        <f t="shared" si="6"/>
        <v>23</v>
      </c>
      <c r="E45" s="42"/>
      <c r="F45" s="42"/>
      <c r="G45" s="42"/>
      <c r="H45" s="42"/>
      <c r="I45" s="42"/>
      <c r="J45" s="42"/>
      <c r="K45" s="47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8" customHeight="1">
      <c r="A46" s="42"/>
      <c r="B46" s="64">
        <v>27</v>
      </c>
      <c r="C46" s="64">
        <v>32</v>
      </c>
      <c r="D46" s="53">
        <f t="shared" si="6"/>
        <v>27</v>
      </c>
      <c r="E46" s="42"/>
      <c r="F46" s="42"/>
      <c r="G46" s="42"/>
      <c r="H46" s="42"/>
      <c r="I46" s="42"/>
      <c r="J46" s="42"/>
      <c r="K46" s="47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18" customHeight="1">
      <c r="A47" s="42"/>
      <c r="B47" s="64">
        <v>15</v>
      </c>
      <c r="C47" s="64">
        <v>13</v>
      </c>
      <c r="D47" s="53">
        <f t="shared" si="6"/>
        <v>13</v>
      </c>
      <c r="E47" s="42"/>
      <c r="F47" s="42"/>
      <c r="G47" s="42"/>
      <c r="H47" s="42"/>
      <c r="I47" s="42"/>
      <c r="J47" s="42"/>
      <c r="K47" s="47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8" customHeight="1">
      <c r="A48" s="42"/>
      <c r="B48" s="64">
        <v>17</v>
      </c>
      <c r="C48" s="64">
        <v>18</v>
      </c>
      <c r="D48" s="53">
        <f t="shared" si="6"/>
        <v>18</v>
      </c>
      <c r="E48" s="42"/>
      <c r="F48" s="42"/>
      <c r="G48" s="42"/>
      <c r="H48" s="42"/>
      <c r="I48" s="42"/>
      <c r="J48" s="42"/>
      <c r="K48" s="47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18" customHeight="1">
      <c r="A49" s="42"/>
      <c r="B49" s="64">
        <v>13</v>
      </c>
      <c r="C49" s="64">
        <v>26</v>
      </c>
      <c r="D49" s="53">
        <f t="shared" si="6"/>
        <v>26</v>
      </c>
      <c r="E49" s="42"/>
      <c r="F49" s="42"/>
      <c r="G49" s="42"/>
      <c r="H49" s="42"/>
      <c r="I49" s="42"/>
      <c r="J49" s="42"/>
      <c r="K49" s="47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18" customHeight="1">
      <c r="A50" s="42"/>
      <c r="B50" s="64">
        <v>16</v>
      </c>
      <c r="C50" s="64">
        <v>28</v>
      </c>
      <c r="D50" s="53">
        <f t="shared" si="6"/>
        <v>28</v>
      </c>
      <c r="E50" s="42"/>
      <c r="F50" s="42"/>
      <c r="G50" s="42"/>
      <c r="H50" s="42"/>
      <c r="I50" s="42"/>
      <c r="J50" s="42"/>
      <c r="K50" s="47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8" customHeight="1">
      <c r="A51" s="42"/>
      <c r="B51" s="64">
        <v>11</v>
      </c>
      <c r="C51" s="64">
        <v>19</v>
      </c>
      <c r="D51" s="53">
        <f t="shared" si="6"/>
        <v>19</v>
      </c>
      <c r="E51" s="42"/>
      <c r="F51" s="42"/>
      <c r="G51" s="42"/>
      <c r="H51" s="42"/>
      <c r="I51" s="42"/>
      <c r="J51" s="42"/>
      <c r="K51" s="47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8" customHeight="1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7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8" customHeight="1">
      <c r="A53" s="42"/>
      <c r="B53" s="109" t="s">
        <v>712</v>
      </c>
      <c r="C53" s="96"/>
      <c r="D53" s="96"/>
      <c r="E53" s="96"/>
      <c r="F53" s="96"/>
      <c r="G53" s="96"/>
      <c r="H53" s="90"/>
      <c r="J53" s="42"/>
      <c r="K53" s="47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8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7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8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7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8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7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8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7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8" customHeight="1">
      <c r="A58" s="42"/>
      <c r="B58" s="48" t="s">
        <v>670</v>
      </c>
      <c r="C58" s="48" t="s">
        <v>713</v>
      </c>
      <c r="D58" s="48" t="s">
        <v>714</v>
      </c>
      <c r="E58" s="48" t="s">
        <v>715</v>
      </c>
      <c r="F58" s="48" t="s">
        <v>716</v>
      </c>
      <c r="G58" s="65" t="s">
        <v>717</v>
      </c>
      <c r="H58" s="42"/>
      <c r="I58" s="66" t="s">
        <v>718</v>
      </c>
      <c r="J58" s="42"/>
      <c r="K58" s="47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8" customHeight="1">
      <c r="A59" s="42"/>
      <c r="B59" s="54" t="s">
        <v>682</v>
      </c>
      <c r="C59" s="54">
        <v>10</v>
      </c>
      <c r="D59" s="54">
        <v>5</v>
      </c>
      <c r="E59" s="67">
        <v>10</v>
      </c>
      <c r="F59" s="68">
        <f t="shared" ref="F59:F65" si="7">AVERAGE(C59:E59)</f>
        <v>8.3333333333333339</v>
      </c>
      <c r="G59" s="67" t="str">
        <f>+IF(F59&lt;=5,$J$59,IF(F59&lt;=10,$J$60,IF(F59&lt;=15,$J$61,IF(F59&lt;=20,$J$62,))))</f>
        <v>Mal</v>
      </c>
      <c r="H59" s="69"/>
      <c r="I59" s="67" t="s">
        <v>719</v>
      </c>
      <c r="J59" s="67" t="s">
        <v>720</v>
      </c>
      <c r="K59" s="47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8" customHeight="1">
      <c r="A60" s="42"/>
      <c r="B60" s="54" t="s">
        <v>687</v>
      </c>
      <c r="C60" s="54">
        <v>20</v>
      </c>
      <c r="D60" s="54">
        <v>12</v>
      </c>
      <c r="E60" s="67">
        <v>14</v>
      </c>
      <c r="F60" s="68">
        <f t="shared" si="7"/>
        <v>15.333333333333334</v>
      </c>
      <c r="G60" s="67" t="str">
        <f t="shared" ref="G60:G65" si="8">+IF(F60&lt;=5,$J$59,IF(F60&lt;=10,$J$60,IF(F60&lt;=15,$J$61,IF(F60&lt;=20,$J$62,))))</f>
        <v>Bueno</v>
      </c>
      <c r="H60" s="42"/>
      <c r="I60" s="67" t="s">
        <v>721</v>
      </c>
      <c r="J60" s="67" t="s">
        <v>722</v>
      </c>
      <c r="K60" s="47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18" customHeight="1">
      <c r="A61" s="42"/>
      <c r="B61" s="54" t="s">
        <v>692</v>
      </c>
      <c r="C61" s="54">
        <v>15</v>
      </c>
      <c r="D61" s="54">
        <v>20</v>
      </c>
      <c r="E61" s="67">
        <v>15</v>
      </c>
      <c r="F61" s="68">
        <f t="shared" si="7"/>
        <v>16.666666666666668</v>
      </c>
      <c r="G61" s="67" t="str">
        <f t="shared" si="8"/>
        <v>Bueno</v>
      </c>
      <c r="H61" s="42"/>
      <c r="I61" s="67" t="s">
        <v>723</v>
      </c>
      <c r="J61" s="67" t="s">
        <v>724</v>
      </c>
      <c r="K61" s="47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8" customHeight="1">
      <c r="A62" s="42"/>
      <c r="B62" s="54" t="s">
        <v>695</v>
      </c>
      <c r="C62" s="54">
        <v>10</v>
      </c>
      <c r="D62" s="54">
        <v>10</v>
      </c>
      <c r="E62" s="67">
        <v>20</v>
      </c>
      <c r="F62" s="68">
        <f t="shared" si="7"/>
        <v>13.333333333333334</v>
      </c>
      <c r="G62" s="67" t="str">
        <f t="shared" si="8"/>
        <v>Regular</v>
      </c>
      <c r="H62" s="42"/>
      <c r="I62" s="67" t="s">
        <v>725</v>
      </c>
      <c r="J62" s="67" t="s">
        <v>726</v>
      </c>
      <c r="K62" s="47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8" customHeight="1">
      <c r="A63" s="42"/>
      <c r="B63" s="54" t="s">
        <v>698</v>
      </c>
      <c r="C63" s="54">
        <v>4</v>
      </c>
      <c r="D63" s="54">
        <v>4</v>
      </c>
      <c r="E63" s="67">
        <v>8</v>
      </c>
      <c r="F63" s="68">
        <f t="shared" si="7"/>
        <v>5.333333333333333</v>
      </c>
      <c r="G63" s="67" t="str">
        <f t="shared" si="8"/>
        <v>Mal</v>
      </c>
      <c r="H63" s="42"/>
      <c r="I63" s="42"/>
      <c r="J63" s="42"/>
      <c r="K63" s="47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8" customHeight="1">
      <c r="A64" s="42"/>
      <c r="B64" s="54" t="s">
        <v>701</v>
      </c>
      <c r="C64" s="54">
        <v>5</v>
      </c>
      <c r="D64" s="54">
        <v>5</v>
      </c>
      <c r="E64" s="67">
        <v>4</v>
      </c>
      <c r="F64" s="68">
        <f t="shared" si="7"/>
        <v>4.666666666666667</v>
      </c>
      <c r="G64" s="67" t="str">
        <f t="shared" si="8"/>
        <v>Deficiente</v>
      </c>
      <c r="H64" s="42"/>
      <c r="I64" s="42"/>
      <c r="J64" s="42"/>
      <c r="K64" s="47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8" customHeight="1">
      <c r="A65" s="42"/>
      <c r="B65" s="54" t="s">
        <v>702</v>
      </c>
      <c r="C65" s="54">
        <v>5</v>
      </c>
      <c r="D65" s="54">
        <v>2</v>
      </c>
      <c r="E65" s="67">
        <v>12</v>
      </c>
      <c r="F65" s="68">
        <f t="shared" si="7"/>
        <v>6.333333333333333</v>
      </c>
      <c r="G65" s="67" t="str">
        <f t="shared" si="8"/>
        <v>Mal</v>
      </c>
      <c r="H65" s="42"/>
      <c r="I65" s="42"/>
      <c r="J65" s="42"/>
      <c r="K65" s="47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8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7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18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7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18" customHeight="1">
      <c r="A68" s="42"/>
      <c r="B68" s="42"/>
      <c r="C68" s="42"/>
      <c r="D68" s="42"/>
      <c r="E68" s="42"/>
      <c r="F68" s="118">
        <v>0</v>
      </c>
      <c r="G68" s="118">
        <v>5</v>
      </c>
      <c r="H68" s="118">
        <v>5.01</v>
      </c>
      <c r="I68" s="118">
        <v>10</v>
      </c>
      <c r="J68" s="118">
        <v>10.01</v>
      </c>
      <c r="K68" s="119">
        <v>15</v>
      </c>
      <c r="L68" s="118">
        <v>15.01</v>
      </c>
      <c r="M68" s="118">
        <v>20</v>
      </c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18" customHeight="1">
      <c r="A69" s="42"/>
      <c r="B69" s="42"/>
      <c r="C69" s="42"/>
      <c r="D69" s="42"/>
      <c r="E69" s="42"/>
      <c r="F69" s="120" t="s">
        <v>720</v>
      </c>
      <c r="G69" s="121"/>
      <c r="H69" s="122" t="s">
        <v>722</v>
      </c>
      <c r="I69" s="123"/>
      <c r="J69" s="120" t="s">
        <v>724</v>
      </c>
      <c r="K69" s="121"/>
      <c r="L69" s="120" t="s">
        <v>726</v>
      </c>
      <c r="M69" s="121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18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7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18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7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8" customHeight="1">
      <c r="A72" s="42"/>
      <c r="B72" s="48" t="s">
        <v>670</v>
      </c>
      <c r="C72" s="48" t="s">
        <v>713</v>
      </c>
      <c r="D72" s="48" t="s">
        <v>714</v>
      </c>
      <c r="E72" s="48" t="s">
        <v>715</v>
      </c>
      <c r="F72" s="48" t="s">
        <v>716</v>
      </c>
      <c r="G72" s="65" t="s">
        <v>717</v>
      </c>
      <c r="H72" s="42"/>
      <c r="I72" s="42"/>
      <c r="J72" s="42"/>
      <c r="K72" s="47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18" customHeight="1">
      <c r="A73" s="42"/>
      <c r="B73" s="54" t="s">
        <v>682</v>
      </c>
      <c r="C73" s="54">
        <v>10</v>
      </c>
      <c r="D73" s="54">
        <v>5</v>
      </c>
      <c r="E73" s="67">
        <v>10</v>
      </c>
      <c r="F73" s="68">
        <f t="shared" ref="F73:F79" si="9">AVERAGE(C73:E73)</f>
        <v>8.3333333333333339</v>
      </c>
      <c r="G73" s="67" t="str">
        <f>+INDEX($F$69:$M$69,1,MATCH(F73,$F$68:$M$68,1))</f>
        <v>Mal</v>
      </c>
      <c r="H73" s="42"/>
      <c r="I73" s="42"/>
      <c r="J73" s="42"/>
      <c r="K73" s="47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18" customHeight="1">
      <c r="A74" s="42"/>
      <c r="B74" s="54" t="s">
        <v>687</v>
      </c>
      <c r="C74" s="54">
        <v>20</v>
      </c>
      <c r="D74" s="54">
        <v>12</v>
      </c>
      <c r="E74" s="67">
        <v>14</v>
      </c>
      <c r="F74" s="68">
        <f t="shared" si="9"/>
        <v>15.333333333333334</v>
      </c>
      <c r="G74" s="67" t="str">
        <f>+INDEX($F$69:$M$69,1,MATCH(F74,$F$68:$M$68,1))</f>
        <v>Bueno</v>
      </c>
      <c r="H74" s="42"/>
      <c r="I74" s="42"/>
      <c r="J74" s="42"/>
      <c r="K74" s="47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18" customHeight="1">
      <c r="A75" s="42"/>
      <c r="B75" s="54" t="s">
        <v>692</v>
      </c>
      <c r="C75" s="54">
        <v>15</v>
      </c>
      <c r="D75" s="54">
        <v>20</v>
      </c>
      <c r="E75" s="67">
        <v>15</v>
      </c>
      <c r="F75" s="68">
        <f t="shared" si="9"/>
        <v>16.666666666666668</v>
      </c>
      <c r="G75" s="67" t="str">
        <f t="shared" ref="G74:G79" si="10">+INDEX($F$69:$M$69,1,MATCH(F75,$F$68:$M$68,1))</f>
        <v>Bueno</v>
      </c>
      <c r="H75" s="42"/>
      <c r="I75" s="42"/>
      <c r="J75" s="42"/>
      <c r="K75" s="47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18" customHeight="1">
      <c r="A76" s="42"/>
      <c r="B76" s="54" t="s">
        <v>695</v>
      </c>
      <c r="C76" s="54">
        <v>10</v>
      </c>
      <c r="D76" s="54">
        <v>10</v>
      </c>
      <c r="E76" s="67">
        <v>20</v>
      </c>
      <c r="F76" s="68">
        <f t="shared" si="9"/>
        <v>13.333333333333334</v>
      </c>
      <c r="G76" s="67" t="str">
        <f t="shared" si="10"/>
        <v>Regular</v>
      </c>
      <c r="H76" s="42"/>
      <c r="I76" s="42"/>
      <c r="J76" s="42"/>
      <c r="K76" s="47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18" customHeight="1">
      <c r="A77" s="42"/>
      <c r="B77" s="54" t="s">
        <v>698</v>
      </c>
      <c r="C77" s="54">
        <v>4</v>
      </c>
      <c r="D77" s="54">
        <v>4</v>
      </c>
      <c r="E77" s="67">
        <v>8</v>
      </c>
      <c r="F77" s="68">
        <f t="shared" si="9"/>
        <v>5.333333333333333</v>
      </c>
      <c r="G77" s="67" t="str">
        <f t="shared" si="10"/>
        <v>Mal</v>
      </c>
      <c r="H77" s="42"/>
      <c r="I77" s="42"/>
      <c r="J77" s="42"/>
      <c r="K77" s="47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8" customHeight="1">
      <c r="A78" s="42"/>
      <c r="B78" s="54" t="s">
        <v>701</v>
      </c>
      <c r="C78" s="54">
        <v>5</v>
      </c>
      <c r="D78" s="54">
        <v>5</v>
      </c>
      <c r="E78" s="67">
        <v>4</v>
      </c>
      <c r="F78" s="68">
        <f t="shared" si="9"/>
        <v>4.666666666666667</v>
      </c>
      <c r="G78" s="67" t="str">
        <f t="shared" si="10"/>
        <v>Deficiente</v>
      </c>
      <c r="H78" s="42"/>
      <c r="I78" s="42"/>
      <c r="J78" s="42"/>
      <c r="K78" s="47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18" customHeight="1">
      <c r="A79" s="42"/>
      <c r="B79" s="54" t="s">
        <v>702</v>
      </c>
      <c r="C79" s="54">
        <v>5</v>
      </c>
      <c r="D79" s="54">
        <v>2</v>
      </c>
      <c r="E79" s="67">
        <v>12</v>
      </c>
      <c r="F79" s="68">
        <f t="shared" si="9"/>
        <v>6.333333333333333</v>
      </c>
      <c r="G79" s="67" t="str">
        <f t="shared" si="10"/>
        <v>Mal</v>
      </c>
      <c r="H79" s="42"/>
      <c r="I79" s="42"/>
      <c r="J79" s="42"/>
      <c r="K79" s="47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18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7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18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7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18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7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18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7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18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7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18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7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8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7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18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7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18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7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18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7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18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7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18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7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18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7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18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7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18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7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18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7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18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7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18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7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18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7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18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7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18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7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18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7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18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7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18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7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18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7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18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7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18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7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18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7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18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7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18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7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18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7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18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7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18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7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18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7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18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7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18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7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18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7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18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7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18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7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18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7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18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7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18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7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18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7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18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7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18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7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18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7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18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7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18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7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18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7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18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7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18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7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18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7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18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7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18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7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18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7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18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7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18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7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18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7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18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7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18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7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18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7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18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7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18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7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18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7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18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7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18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7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18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7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18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7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18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7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18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7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18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7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18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7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18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7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18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7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18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7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18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7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18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7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18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7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18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7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18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7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18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7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18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7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18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7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18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7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18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7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18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7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18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7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18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7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18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7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18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7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18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7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18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7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18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7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18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7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18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7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8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7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18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7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18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7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18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7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18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7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18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7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18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7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18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7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18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7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18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7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18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7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18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7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18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7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18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7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18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7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18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7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18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7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18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7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18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7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18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7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18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7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18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7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18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7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18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7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18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7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18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7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18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7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18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7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18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7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18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7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18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7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18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7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18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7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18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7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18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7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18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7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18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7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18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7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18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7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18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7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18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7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18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7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18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7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18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7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18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7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18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7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18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7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18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7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18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7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18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7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18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7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18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7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18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7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18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7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18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7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18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7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18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7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18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7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18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7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18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7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18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7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18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7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8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7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18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7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18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7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18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7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18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7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18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7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18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7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18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7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18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7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18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7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18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7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8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7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18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7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8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7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18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7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18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7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18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7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18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7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18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7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18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7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18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7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18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7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18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7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18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7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18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7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18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7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18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7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18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7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18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7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8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7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18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7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18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7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18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7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18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7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18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7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18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7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18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7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18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7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18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7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18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7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18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7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18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7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18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7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18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7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18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7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18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7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18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7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18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7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18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7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18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7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18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7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18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7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18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7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18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7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18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7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18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7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18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7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18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7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18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7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18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7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18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7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18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7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18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7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18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7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18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7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18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7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18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7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18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7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18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7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18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7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18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7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18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7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18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7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18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7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18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7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18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7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18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7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18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7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18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7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18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7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18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7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18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7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8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7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8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7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18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7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8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7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8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7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8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7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8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7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8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7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8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7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8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7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8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7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18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7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8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7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18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7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18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7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18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7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8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7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18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7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18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7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8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7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8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7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8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7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8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7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18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7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18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7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18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7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8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7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8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7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18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7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18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7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18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7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18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7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18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7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18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7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18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7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18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7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8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7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8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7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18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7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18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7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18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7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8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7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18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7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8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7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8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7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8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7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8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7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18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7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18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7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18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7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18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7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18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7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18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7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18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7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8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7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8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7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18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7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18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7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18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7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8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7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8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7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8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7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18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7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8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7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8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7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18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7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18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7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18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7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18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7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18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7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18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7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18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7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8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7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8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7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18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7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18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7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18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7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18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7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18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7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18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7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8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7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18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7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18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7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18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7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8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7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18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7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18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7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18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7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18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7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18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7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18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7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18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7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18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7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18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7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18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7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18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7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18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7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18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7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18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7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18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7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18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7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18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7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18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7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18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7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18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7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18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7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18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7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18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7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18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7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18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7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18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7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18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7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18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7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18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7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18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7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18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7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18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7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18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7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18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7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18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7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18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7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18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7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18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7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18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7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18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7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18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7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18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7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18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7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18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7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18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7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18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7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18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7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18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7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18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7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18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7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18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7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18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7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18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7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18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7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18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7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18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7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18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7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18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7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18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7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18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7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18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7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18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7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18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7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18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7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18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7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18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7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18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7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18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7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18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7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18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7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18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7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18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7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18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7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18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7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18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7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18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7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18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7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18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7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18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7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18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7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18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7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18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7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18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7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18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7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18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7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18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7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18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7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18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7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18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7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18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7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18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7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18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7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18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7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18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7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18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7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18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7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18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7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18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7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18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7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18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7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18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7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18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7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18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7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18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7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18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7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18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7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18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7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18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7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18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7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18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7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18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7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18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7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18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7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18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7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18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7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18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7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18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7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18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7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18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7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18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7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18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7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18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7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18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7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18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7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18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7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18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7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18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7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18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7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18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7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18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7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18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7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18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7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18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7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18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7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18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7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18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7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18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7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18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7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18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7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18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7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18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7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18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7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18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7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18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7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18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7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18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7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18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7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18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7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18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7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18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7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18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7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18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7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18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7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18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7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18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7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18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7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18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7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18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7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18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7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18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7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18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7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18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7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18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7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18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7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18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7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18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7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18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7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18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7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18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7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18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7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18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7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18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7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18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7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18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7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18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7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18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7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18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7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18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7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18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7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18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7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18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7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18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7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18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7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18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7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18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7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18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7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18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7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18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7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18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7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18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7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18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7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18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7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18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7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18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7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18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7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18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7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18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7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18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7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18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7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18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7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18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7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18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7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18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7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18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7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18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7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18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7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18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7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18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7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18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7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18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7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18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7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18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7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18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7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18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7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18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7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18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7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18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7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18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7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18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7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18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7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18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7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18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7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18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7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18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7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18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7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18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7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18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7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18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7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18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7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18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7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18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7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18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7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18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7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18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7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18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7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18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7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18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7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18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7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18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7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18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7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18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7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18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7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18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7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18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7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18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7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18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7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18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7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18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7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18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7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18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7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18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7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18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7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18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7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18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7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18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7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18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7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18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7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18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7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18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7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18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7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18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7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18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7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18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7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18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7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18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7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18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7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18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7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18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7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18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7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18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7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18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7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18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7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18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7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18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7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18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7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18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7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18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7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18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7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18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7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18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7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18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7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18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7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18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7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18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7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18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7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18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7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18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7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18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7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18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7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18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7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18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7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18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7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18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7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18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7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18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7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18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7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18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7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18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7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18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7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18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7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18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7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18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7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18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7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18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7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18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7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18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7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18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7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18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7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18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7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18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7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18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7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18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7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18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7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18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7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18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7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18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7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18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7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18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7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18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7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18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7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18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7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18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7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18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7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18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7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18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7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18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7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18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7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18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7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18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7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18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7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18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7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18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7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18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7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18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7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18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7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18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7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18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7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18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7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18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7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18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7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18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7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18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7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18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7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18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7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18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7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18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7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18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7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18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7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18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7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18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7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18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7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18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7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18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7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18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7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18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7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18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7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18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7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18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7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18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7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18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7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18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7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18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7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18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7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18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7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18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7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18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7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18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7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18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7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18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7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18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7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18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7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18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7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18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7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18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7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18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7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18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7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18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7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18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7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18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7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18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7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18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7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18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7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18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7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18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7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18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7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18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7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18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7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18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7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18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7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18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7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18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7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18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7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18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7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18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7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18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7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18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7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18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7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18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7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18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7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18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7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18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7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18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7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18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7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18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7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18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7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18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7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18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7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18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7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18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7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18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7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18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7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18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7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18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7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18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7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18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7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18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7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18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7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18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7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18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7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18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7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18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7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18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7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18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7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18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7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18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7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18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7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18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7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18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7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18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7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18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7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18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7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18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7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18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7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18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7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18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7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18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7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18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7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18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7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18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7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18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7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18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7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18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7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18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7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18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7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18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7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18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7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18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7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18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7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18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7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18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7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18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7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18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7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18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7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18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7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18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7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18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7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18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7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18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7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18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7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18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7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18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7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18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7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18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7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18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7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18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7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18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7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18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7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18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7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18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7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18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7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18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7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18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7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18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7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18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7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18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7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18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7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18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7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18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7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18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7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18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7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18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7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18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7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18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7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18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7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18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7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18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7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18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7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18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7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18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7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18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7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18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7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18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7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18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7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18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7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18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7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18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7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18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7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18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7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18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7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18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7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18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7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18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7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18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7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18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7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18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7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18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7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18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7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18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7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18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7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18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7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18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7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18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7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18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7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18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7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18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7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18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7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18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7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18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7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18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7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18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7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18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7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18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7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18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7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18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7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18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7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18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7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18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7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ht="18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7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ht="18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7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ht="18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7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ht="18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7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ht="18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7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ht="18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7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ht="18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7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ht="18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7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ht="18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7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ht="18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7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ht="18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7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ht="18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7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ht="18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7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ht="18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7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ht="18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7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ht="18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7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ht="18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7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ht="18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7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ht="18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7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ht="18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7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ht="18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7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ht="18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7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ht="18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7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ht="18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7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ht="18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7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ht="18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7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ht="18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7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ht="18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7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ht="18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7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ht="18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7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ht="18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7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ht="18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7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ht="18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7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ht="18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7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ht="18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7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ht="18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7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ht="18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7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ht="18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7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ht="18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7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ht="18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7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ht="18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7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ht="18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7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ht="18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7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ht="18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7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ht="18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7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ht="18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7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ht="18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7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ht="18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7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ht="18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7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ht="18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7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 ht="18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7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 ht="18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7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 ht="18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7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 ht="18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7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 ht="18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7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 ht="18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7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 ht="18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7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 ht="18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7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 ht="18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7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 ht="18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7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1:26" ht="18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7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1:26" ht="18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7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1:26" ht="18" customHeight="1">
      <c r="A993" s="42"/>
      <c r="B993" s="42"/>
      <c r="C993" s="42"/>
      <c r="D993" s="42"/>
      <c r="E993" s="42"/>
      <c r="F993" s="42"/>
      <c r="G993" s="42"/>
      <c r="H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1:26" ht="18" customHeight="1">
      <c r="A994" s="42"/>
      <c r="B994" s="42"/>
      <c r="C994" s="42"/>
      <c r="D994" s="42"/>
      <c r="E994" s="42"/>
      <c r="F994" s="42"/>
      <c r="G994" s="42"/>
      <c r="H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1:26" ht="18" customHeight="1">
      <c r="A995" s="42"/>
      <c r="B995" s="42"/>
      <c r="C995" s="42"/>
      <c r="D995" s="42"/>
      <c r="E995" s="42"/>
      <c r="F995" s="42"/>
      <c r="G995" s="42"/>
      <c r="H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1:26" ht="18" customHeight="1">
      <c r="A996" s="42"/>
      <c r="B996" s="42"/>
      <c r="C996" s="42"/>
      <c r="D996" s="42"/>
      <c r="E996" s="42"/>
      <c r="F996" s="42"/>
      <c r="G996" s="42"/>
      <c r="H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spans="1:26" ht="18" customHeight="1">
      <c r="A997" s="42"/>
      <c r="B997" s="42"/>
      <c r="C997" s="42"/>
      <c r="D997" s="42"/>
      <c r="E997" s="42"/>
      <c r="F997" s="42"/>
      <c r="G997" s="42"/>
      <c r="H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spans="1:26" ht="18" customHeight="1">
      <c r="A998" s="42"/>
      <c r="B998" s="42"/>
      <c r="C998" s="42"/>
      <c r="D998" s="42"/>
      <c r="E998" s="42"/>
      <c r="F998" s="42"/>
      <c r="G998" s="42"/>
      <c r="H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spans="1:26" ht="18" customHeight="1">
      <c r="A999" s="42"/>
      <c r="B999" s="42"/>
      <c r="C999" s="42"/>
      <c r="D999" s="42"/>
      <c r="E999" s="42"/>
      <c r="F999" s="42"/>
      <c r="G999" s="42"/>
      <c r="H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spans="1:26" ht="18" customHeight="1">
      <c r="A1000" s="42"/>
      <c r="B1000" s="42"/>
      <c r="C1000" s="42"/>
      <c r="D1000" s="42"/>
      <c r="E1000" s="42"/>
      <c r="F1000" s="42"/>
      <c r="G1000" s="42"/>
      <c r="H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mergeCells count="12">
    <mergeCell ref="J69:K69"/>
    <mergeCell ref="L69:M69"/>
    <mergeCell ref="B37:H37"/>
    <mergeCell ref="B40:C40"/>
    <mergeCell ref="B53:H53"/>
    <mergeCell ref="F69:G69"/>
    <mergeCell ref="H69:I69"/>
    <mergeCell ref="B2:L2"/>
    <mergeCell ref="B3:L3"/>
    <mergeCell ref="B18:H18"/>
    <mergeCell ref="B19:H19"/>
    <mergeCell ref="B20:H20"/>
  </mergeCells>
  <pageMargins left="0.7" right="0.7" top="0.75" bottom="0.75" header="0" footer="0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EF2CB"/>
  </sheetPr>
  <dimension ref="A1:T1001"/>
  <sheetViews>
    <sheetView zoomScale="85" zoomScaleNormal="85" workbookViewId="0">
      <selection activeCell="J10" sqref="J10"/>
    </sheetView>
  </sheetViews>
  <sheetFormatPr baseColWidth="10" defaultColWidth="12.625" defaultRowHeight="15" customHeight="1"/>
  <cols>
    <col min="1" max="1" width="22.25" customWidth="1"/>
    <col min="2" max="2" width="19.875" customWidth="1"/>
    <col min="3" max="3" width="10.625" customWidth="1"/>
    <col min="4" max="4" width="17.625" customWidth="1"/>
    <col min="5" max="6" width="10.625" customWidth="1"/>
    <col min="7" max="7" width="10.875" bestFit="1" customWidth="1"/>
    <col min="8" max="8" width="15.125" customWidth="1"/>
    <col min="9" max="10" width="10.625" customWidth="1"/>
    <col min="11" max="11" width="14.25" bestFit="1" customWidth="1"/>
    <col min="12" max="12" width="4.25" customWidth="1"/>
    <col min="13" max="13" width="10.25" bestFit="1" customWidth="1"/>
    <col min="14" max="14" width="15.375" bestFit="1" customWidth="1"/>
    <col min="15" max="15" width="16.25" bestFit="1" customWidth="1"/>
    <col min="16" max="16" width="15.625" bestFit="1" customWidth="1"/>
    <col min="17" max="17" width="16.875" customWidth="1"/>
    <col min="18" max="19" width="10.625" customWidth="1"/>
    <col min="20" max="20" width="21.5" customWidth="1"/>
    <col min="21" max="26" width="10.625" customWidth="1"/>
  </cols>
  <sheetData>
    <row r="1" spans="1:20" ht="45">
      <c r="A1" s="70" t="s">
        <v>421</v>
      </c>
      <c r="B1" s="70" t="s">
        <v>422</v>
      </c>
      <c r="C1" s="70" t="s">
        <v>423</v>
      </c>
      <c r="D1" s="70" t="s">
        <v>424</v>
      </c>
      <c r="E1" s="70" t="s">
        <v>425</v>
      </c>
      <c r="F1" s="71" t="s">
        <v>426</v>
      </c>
      <c r="G1" s="70" t="s">
        <v>727</v>
      </c>
      <c r="H1" s="70" t="s">
        <v>728</v>
      </c>
      <c r="I1" s="70" t="s">
        <v>428</v>
      </c>
      <c r="J1" s="72" t="s">
        <v>429</v>
      </c>
      <c r="K1" s="72" t="s">
        <v>729</v>
      </c>
      <c r="M1" s="71" t="s">
        <v>426</v>
      </c>
      <c r="N1" s="70" t="s">
        <v>730</v>
      </c>
      <c r="O1" s="70" t="s">
        <v>731</v>
      </c>
      <c r="P1" s="70" t="s">
        <v>732</v>
      </c>
      <c r="Q1" s="70" t="s">
        <v>427</v>
      </c>
      <c r="S1" s="70" t="s">
        <v>427</v>
      </c>
      <c r="T1" s="70" t="s">
        <v>733</v>
      </c>
    </row>
    <row r="2" spans="1:20" ht="14.25" customHeight="1">
      <c r="A2" s="2" t="s">
        <v>432</v>
      </c>
      <c r="B2" s="2" t="s">
        <v>433</v>
      </c>
      <c r="C2" s="2" t="s">
        <v>434</v>
      </c>
      <c r="D2" s="2" t="s">
        <v>435</v>
      </c>
      <c r="E2" s="2" t="s">
        <v>436</v>
      </c>
      <c r="F2" s="11">
        <v>100884807</v>
      </c>
      <c r="G2" s="73">
        <v>43833</v>
      </c>
      <c r="H2" s="73">
        <v>43833</v>
      </c>
      <c r="I2" s="2">
        <v>8166</v>
      </c>
      <c r="J2" s="35">
        <v>255.28</v>
      </c>
      <c r="K2" s="74">
        <f t="shared" ref="K2:K1001" si="0">+I2*J2</f>
        <v>2084616.48</v>
      </c>
      <c r="M2" s="11">
        <v>100884807</v>
      </c>
      <c r="N2" s="21" t="str">
        <f>+IF(G2=H2,"NO","SI")</f>
        <v>NO</v>
      </c>
      <c r="O2" s="124">
        <f>+H2-G2</f>
        <v>0</v>
      </c>
      <c r="P2" s="21" t="str">
        <f>+IF(O2&gt;1,"SI","NO")</f>
        <v>NO</v>
      </c>
      <c r="Q2" s="21" t="str">
        <f>+IF(K2&lt;=2000000,$S$2,IF(K2&lt;=5000000,$S$3,IF(K2&lt;=10000000,$S$4,)))</f>
        <v>Media</v>
      </c>
      <c r="S2" s="2" t="s">
        <v>437</v>
      </c>
      <c r="T2" s="2" t="s">
        <v>734</v>
      </c>
    </row>
    <row r="3" spans="1:20" ht="14.25" customHeight="1">
      <c r="A3" s="2" t="s">
        <v>438</v>
      </c>
      <c r="B3" s="2" t="s">
        <v>439</v>
      </c>
      <c r="C3" s="2" t="s">
        <v>440</v>
      </c>
      <c r="D3" s="2" t="s">
        <v>441</v>
      </c>
      <c r="E3" s="2" t="s">
        <v>442</v>
      </c>
      <c r="F3" s="11">
        <v>106102883</v>
      </c>
      <c r="G3" s="73">
        <v>43850</v>
      </c>
      <c r="H3" s="73">
        <v>43853</v>
      </c>
      <c r="I3" s="2">
        <v>3298</v>
      </c>
      <c r="J3" s="35">
        <v>9.33</v>
      </c>
      <c r="K3" s="74">
        <f t="shared" si="0"/>
        <v>30770.34</v>
      </c>
      <c r="M3" s="11">
        <v>106102883</v>
      </c>
      <c r="N3" s="21" t="str">
        <f t="shared" ref="N3:N66" si="1">+IF(G3=H3,"NO","SI")</f>
        <v>SI</v>
      </c>
      <c r="O3" s="124">
        <f t="shared" ref="O3:O66" si="2">+H3-G3</f>
        <v>3</v>
      </c>
      <c r="P3" s="21" t="str">
        <f t="shared" ref="P3:P66" si="3">+IF(O3&gt;1,"SI","NO")</f>
        <v>SI</v>
      </c>
      <c r="Q3" s="21" t="str">
        <f t="shared" ref="Q3:Q66" si="4">+IF(K3&lt;=2000000,$S$2,IF(K3&lt;=5000000,$S$3,IF(K3&lt;=10000000,$S$4,)))</f>
        <v>Baja</v>
      </c>
      <c r="S3" s="2" t="s">
        <v>447</v>
      </c>
      <c r="T3" s="2" t="s">
        <v>735</v>
      </c>
    </row>
    <row r="4" spans="1:20" ht="14.25" customHeight="1">
      <c r="A4" s="2" t="s">
        <v>444</v>
      </c>
      <c r="B4" s="2" t="s">
        <v>462</v>
      </c>
      <c r="C4" s="2" t="s">
        <v>7</v>
      </c>
      <c r="D4" s="2" t="s">
        <v>469</v>
      </c>
      <c r="E4" s="2" t="s">
        <v>436</v>
      </c>
      <c r="F4" s="11">
        <v>106213176</v>
      </c>
      <c r="G4" s="73">
        <v>43857</v>
      </c>
      <c r="H4" s="73">
        <v>43860</v>
      </c>
      <c r="I4" s="2">
        <v>5814</v>
      </c>
      <c r="J4" s="35">
        <v>421.89</v>
      </c>
      <c r="K4" s="74">
        <f t="shared" si="0"/>
        <v>2452868.46</v>
      </c>
      <c r="M4" s="11">
        <v>126296269</v>
      </c>
      <c r="N4" s="21" t="str">
        <f t="shared" si="1"/>
        <v>SI</v>
      </c>
      <c r="O4" s="124">
        <f t="shared" si="2"/>
        <v>3</v>
      </c>
      <c r="P4" s="21" t="str">
        <f t="shared" si="3"/>
        <v>SI</v>
      </c>
      <c r="Q4" s="21" t="str">
        <f t="shared" si="4"/>
        <v>Media</v>
      </c>
      <c r="S4" s="2" t="s">
        <v>443</v>
      </c>
      <c r="T4" s="2" t="s">
        <v>736</v>
      </c>
    </row>
    <row r="5" spans="1:20" ht="14.25" customHeight="1">
      <c r="A5" s="2" t="s">
        <v>448</v>
      </c>
      <c r="B5" s="2" t="s">
        <v>439</v>
      </c>
      <c r="C5" s="2" t="s">
        <v>449</v>
      </c>
      <c r="D5" s="2" t="s">
        <v>450</v>
      </c>
      <c r="E5" s="2" t="s">
        <v>442</v>
      </c>
      <c r="F5" s="11">
        <v>106919562</v>
      </c>
      <c r="G5" s="73">
        <v>43856</v>
      </c>
      <c r="H5" s="73">
        <v>43856</v>
      </c>
      <c r="I5" s="2">
        <v>5935</v>
      </c>
      <c r="J5" s="35">
        <v>205.7</v>
      </c>
      <c r="K5" s="74">
        <f t="shared" si="0"/>
        <v>1220829.5</v>
      </c>
      <c r="M5" s="11">
        <v>106919562</v>
      </c>
      <c r="N5" s="21" t="str">
        <f t="shared" si="1"/>
        <v>NO</v>
      </c>
      <c r="O5" s="124">
        <f t="shared" si="2"/>
        <v>0</v>
      </c>
      <c r="P5" s="21" t="str">
        <f t="shared" si="3"/>
        <v>NO</v>
      </c>
      <c r="Q5" s="21" t="str">
        <f t="shared" si="4"/>
        <v>Baja</v>
      </c>
    </row>
    <row r="6" spans="1:20" ht="14.25" customHeight="1">
      <c r="A6" s="2" t="s">
        <v>451</v>
      </c>
      <c r="B6" s="2" t="s">
        <v>452</v>
      </c>
      <c r="C6" s="2" t="s">
        <v>453</v>
      </c>
      <c r="D6" s="2" t="s">
        <v>454</v>
      </c>
      <c r="E6" s="2" t="s">
        <v>442</v>
      </c>
      <c r="F6" s="11">
        <v>106946170</v>
      </c>
      <c r="G6" s="73">
        <v>43855</v>
      </c>
      <c r="H6" s="73">
        <v>43857</v>
      </c>
      <c r="I6" s="2">
        <v>4252</v>
      </c>
      <c r="J6" s="35">
        <v>152.58000000000001</v>
      </c>
      <c r="K6" s="74">
        <f t="shared" si="0"/>
        <v>648770.16</v>
      </c>
      <c r="M6" s="11">
        <v>106946170</v>
      </c>
      <c r="N6" s="21" t="str">
        <f t="shared" si="1"/>
        <v>SI</v>
      </c>
      <c r="O6" s="124">
        <f t="shared" si="2"/>
        <v>2</v>
      </c>
      <c r="P6" s="21" t="str">
        <f t="shared" si="3"/>
        <v>SI</v>
      </c>
      <c r="Q6" s="21" t="str">
        <f t="shared" si="4"/>
        <v>Baja</v>
      </c>
    </row>
    <row r="7" spans="1:20" ht="14.25" customHeight="1">
      <c r="A7" s="2" t="s">
        <v>444</v>
      </c>
      <c r="B7" s="2" t="s">
        <v>462</v>
      </c>
      <c r="C7" s="2" t="s">
        <v>568</v>
      </c>
      <c r="D7" s="2" t="s">
        <v>456</v>
      </c>
      <c r="E7" s="2" t="s">
        <v>436</v>
      </c>
      <c r="F7" s="11">
        <v>108907830</v>
      </c>
      <c r="G7" s="73">
        <v>43884</v>
      </c>
      <c r="H7" s="73">
        <v>43885</v>
      </c>
      <c r="I7" s="2">
        <v>300</v>
      </c>
      <c r="J7" s="35">
        <v>109.28</v>
      </c>
      <c r="K7" s="74">
        <f t="shared" si="0"/>
        <v>32784</v>
      </c>
      <c r="M7" s="11">
        <v>128816258</v>
      </c>
      <c r="N7" s="21" t="str">
        <f t="shared" si="1"/>
        <v>SI</v>
      </c>
      <c r="O7" s="124">
        <f t="shared" si="2"/>
        <v>1</v>
      </c>
      <c r="P7" s="21" t="str">
        <f t="shared" si="3"/>
        <v>NO</v>
      </c>
      <c r="Q7" s="21" t="str">
        <f t="shared" si="4"/>
        <v>Baja</v>
      </c>
    </row>
    <row r="8" spans="1:20" ht="14.25" customHeight="1">
      <c r="A8" s="2" t="s">
        <v>451</v>
      </c>
      <c r="B8" s="2" t="s">
        <v>433</v>
      </c>
      <c r="C8" s="2" t="s">
        <v>457</v>
      </c>
      <c r="D8" s="2" t="s">
        <v>446</v>
      </c>
      <c r="E8" s="2" t="s">
        <v>436</v>
      </c>
      <c r="F8" s="11">
        <v>111265599</v>
      </c>
      <c r="G8" s="73">
        <v>43857</v>
      </c>
      <c r="H8" s="73">
        <v>43857</v>
      </c>
      <c r="I8" s="2">
        <v>8713</v>
      </c>
      <c r="J8" s="35">
        <v>437.2</v>
      </c>
      <c r="K8" s="74">
        <f t="shared" si="0"/>
        <v>3809323.6</v>
      </c>
      <c r="M8" s="11">
        <v>111265599</v>
      </c>
      <c r="N8" s="21" t="str">
        <f t="shared" si="1"/>
        <v>NO</v>
      </c>
      <c r="O8" s="124">
        <f t="shared" si="2"/>
        <v>0</v>
      </c>
      <c r="P8" s="21" t="str">
        <f t="shared" si="3"/>
        <v>NO</v>
      </c>
      <c r="Q8" s="21" t="str">
        <f t="shared" si="4"/>
        <v>Media</v>
      </c>
    </row>
    <row r="9" spans="1:20" ht="14.25" customHeight="1">
      <c r="A9" s="2" t="s">
        <v>458</v>
      </c>
      <c r="B9" s="2" t="s">
        <v>433</v>
      </c>
      <c r="C9" s="2" t="s">
        <v>459</v>
      </c>
      <c r="D9" s="2" t="s">
        <v>450</v>
      </c>
      <c r="E9" s="2" t="s">
        <v>436</v>
      </c>
      <c r="F9" s="11">
        <v>111432111</v>
      </c>
      <c r="G9" s="73">
        <v>43875</v>
      </c>
      <c r="H9" s="73">
        <v>43875</v>
      </c>
      <c r="I9" s="2">
        <v>5197</v>
      </c>
      <c r="J9" s="35">
        <v>205.7</v>
      </c>
      <c r="K9" s="74">
        <f t="shared" si="0"/>
        <v>1069022.8999999999</v>
      </c>
      <c r="M9" s="11">
        <v>111432111</v>
      </c>
      <c r="N9" s="21" t="str">
        <f t="shared" si="1"/>
        <v>NO</v>
      </c>
      <c r="O9" s="124">
        <f t="shared" si="2"/>
        <v>0</v>
      </c>
      <c r="P9" s="21" t="str">
        <f t="shared" si="3"/>
        <v>NO</v>
      </c>
      <c r="Q9" s="21" t="str">
        <f t="shared" si="4"/>
        <v>Baja</v>
      </c>
    </row>
    <row r="10" spans="1:20" ht="14.25" customHeight="1">
      <c r="A10" s="2" t="s">
        <v>444</v>
      </c>
      <c r="B10" s="2" t="s">
        <v>462</v>
      </c>
      <c r="C10" s="2" t="s">
        <v>485</v>
      </c>
      <c r="D10" s="2" t="s">
        <v>475</v>
      </c>
      <c r="E10" s="2" t="s">
        <v>442</v>
      </c>
      <c r="F10" s="11">
        <v>111651837</v>
      </c>
      <c r="G10" s="73">
        <v>43874</v>
      </c>
      <c r="H10" s="73">
        <v>43877</v>
      </c>
      <c r="I10" s="2">
        <v>6069</v>
      </c>
      <c r="J10" s="35">
        <v>81.73</v>
      </c>
      <c r="K10" s="74">
        <f t="shared" si="0"/>
        <v>496019.37</v>
      </c>
      <c r="M10" s="11">
        <v>139070880</v>
      </c>
      <c r="N10" s="21" t="str">
        <f t="shared" si="1"/>
        <v>SI</v>
      </c>
      <c r="O10" s="124">
        <f t="shared" si="2"/>
        <v>3</v>
      </c>
      <c r="P10" s="21" t="str">
        <f t="shared" si="3"/>
        <v>SI</v>
      </c>
      <c r="Q10" s="21" t="str">
        <f t="shared" si="4"/>
        <v>Baja</v>
      </c>
    </row>
    <row r="11" spans="1:20" ht="14.25" customHeight="1">
      <c r="A11" s="2" t="s">
        <v>458</v>
      </c>
      <c r="B11" s="2" t="s">
        <v>462</v>
      </c>
      <c r="C11" s="2" t="s">
        <v>463</v>
      </c>
      <c r="D11" s="2" t="s">
        <v>464</v>
      </c>
      <c r="E11" s="2" t="s">
        <v>436</v>
      </c>
      <c r="F11" s="11">
        <v>111818778</v>
      </c>
      <c r="G11" s="73">
        <v>43884</v>
      </c>
      <c r="H11" s="73">
        <v>43886</v>
      </c>
      <c r="I11" s="2">
        <v>5427</v>
      </c>
      <c r="J11" s="35">
        <v>154.06</v>
      </c>
      <c r="K11" s="74">
        <f t="shared" si="0"/>
        <v>836083.62</v>
      </c>
      <c r="M11" s="11">
        <v>111818778</v>
      </c>
      <c r="N11" s="21" t="str">
        <f t="shared" si="1"/>
        <v>SI</v>
      </c>
      <c r="O11" s="124">
        <f t="shared" si="2"/>
        <v>2</v>
      </c>
      <c r="P11" s="21" t="str">
        <f t="shared" si="3"/>
        <v>SI</v>
      </c>
      <c r="Q11" s="21" t="str">
        <f t="shared" si="4"/>
        <v>Baja</v>
      </c>
    </row>
    <row r="12" spans="1:20" ht="14.25" customHeight="1">
      <c r="A12" s="2" t="s">
        <v>465</v>
      </c>
      <c r="B12" s="2" t="s">
        <v>433</v>
      </c>
      <c r="C12" s="2" t="s">
        <v>466</v>
      </c>
      <c r="D12" s="2" t="s">
        <v>464</v>
      </c>
      <c r="E12" s="2" t="s">
        <v>442</v>
      </c>
      <c r="F12" s="11">
        <v>112364661</v>
      </c>
      <c r="G12" s="73">
        <v>43846</v>
      </c>
      <c r="H12" s="73">
        <v>43849</v>
      </c>
      <c r="I12" s="2">
        <v>8254</v>
      </c>
      <c r="J12" s="35">
        <v>154.06</v>
      </c>
      <c r="K12" s="74">
        <f t="shared" si="0"/>
        <v>1271611.24</v>
      </c>
      <c r="M12" s="11">
        <v>112364661</v>
      </c>
      <c r="N12" s="21" t="str">
        <f t="shared" si="1"/>
        <v>SI</v>
      </c>
      <c r="O12" s="124">
        <f t="shared" si="2"/>
        <v>3</v>
      </c>
      <c r="P12" s="21" t="str">
        <f t="shared" si="3"/>
        <v>SI</v>
      </c>
      <c r="Q12" s="21" t="str">
        <f t="shared" si="4"/>
        <v>Baja</v>
      </c>
    </row>
    <row r="13" spans="1:20" ht="14.25" customHeight="1">
      <c r="A13" s="2" t="s">
        <v>448</v>
      </c>
      <c r="B13" s="2" t="s">
        <v>467</v>
      </c>
      <c r="C13" s="2" t="s">
        <v>468</v>
      </c>
      <c r="D13" s="2" t="s">
        <v>469</v>
      </c>
      <c r="E13" s="2" t="s">
        <v>436</v>
      </c>
      <c r="F13" s="11">
        <v>112408006</v>
      </c>
      <c r="G13" s="73">
        <v>43868</v>
      </c>
      <c r="H13" s="73">
        <v>43869</v>
      </c>
      <c r="I13" s="2">
        <v>3212</v>
      </c>
      <c r="J13" s="35">
        <v>421.89</v>
      </c>
      <c r="K13" s="74">
        <f t="shared" si="0"/>
        <v>1355110.68</v>
      </c>
      <c r="M13" s="11">
        <v>112408006</v>
      </c>
      <c r="N13" s="21" t="str">
        <f t="shared" si="1"/>
        <v>SI</v>
      </c>
      <c r="O13" s="124">
        <f t="shared" si="2"/>
        <v>1</v>
      </c>
      <c r="P13" s="21" t="str">
        <f t="shared" si="3"/>
        <v>NO</v>
      </c>
      <c r="Q13" s="21" t="str">
        <f t="shared" si="4"/>
        <v>Baja</v>
      </c>
    </row>
    <row r="14" spans="1:20" ht="14.25" customHeight="1">
      <c r="A14" s="2" t="s">
        <v>448</v>
      </c>
      <c r="B14" s="2" t="s">
        <v>439</v>
      </c>
      <c r="C14" s="2" t="s">
        <v>470</v>
      </c>
      <c r="D14" s="2" t="s">
        <v>469</v>
      </c>
      <c r="E14" s="2" t="s">
        <v>436</v>
      </c>
      <c r="F14" s="11">
        <v>113968408</v>
      </c>
      <c r="G14" s="73">
        <v>43872</v>
      </c>
      <c r="H14" s="73">
        <v>43872</v>
      </c>
      <c r="I14" s="2">
        <v>5960</v>
      </c>
      <c r="J14" s="35">
        <v>421.89</v>
      </c>
      <c r="K14" s="74">
        <f t="shared" si="0"/>
        <v>2514464.4</v>
      </c>
      <c r="M14" s="11">
        <v>113968408</v>
      </c>
      <c r="N14" s="21" t="str">
        <f t="shared" si="1"/>
        <v>NO</v>
      </c>
      <c r="O14" s="124">
        <f t="shared" si="2"/>
        <v>0</v>
      </c>
      <c r="P14" s="21" t="str">
        <f t="shared" si="3"/>
        <v>NO</v>
      </c>
      <c r="Q14" s="21" t="str">
        <f t="shared" si="4"/>
        <v>Media</v>
      </c>
    </row>
    <row r="15" spans="1:20" ht="14.25" customHeight="1">
      <c r="A15" s="2" t="s">
        <v>465</v>
      </c>
      <c r="B15" s="2" t="s">
        <v>433</v>
      </c>
      <c r="C15" s="2" t="s">
        <v>471</v>
      </c>
      <c r="D15" s="2" t="s">
        <v>454</v>
      </c>
      <c r="E15" s="2" t="s">
        <v>442</v>
      </c>
      <c r="F15" s="11">
        <v>114152514</v>
      </c>
      <c r="G15" s="73">
        <v>43859</v>
      </c>
      <c r="H15" s="73">
        <v>43861</v>
      </c>
      <c r="I15" s="2">
        <v>7527</v>
      </c>
      <c r="J15" s="35">
        <v>152.58000000000001</v>
      </c>
      <c r="K15" s="74">
        <f t="shared" si="0"/>
        <v>1148469.6600000001</v>
      </c>
      <c r="M15" s="11">
        <v>114152514</v>
      </c>
      <c r="N15" s="21" t="str">
        <f t="shared" si="1"/>
        <v>SI</v>
      </c>
      <c r="O15" s="124">
        <f t="shared" si="2"/>
        <v>2</v>
      </c>
      <c r="P15" s="21" t="str">
        <f t="shared" si="3"/>
        <v>SI</v>
      </c>
      <c r="Q15" s="21" t="str">
        <f t="shared" si="4"/>
        <v>Baja</v>
      </c>
    </row>
    <row r="16" spans="1:20" ht="14.25" customHeight="1">
      <c r="A16" s="2" t="s">
        <v>472</v>
      </c>
      <c r="B16" s="2" t="s">
        <v>462</v>
      </c>
      <c r="C16" s="2" t="s">
        <v>473</v>
      </c>
      <c r="D16" s="2" t="s">
        <v>469</v>
      </c>
      <c r="E16" s="2" t="s">
        <v>436</v>
      </c>
      <c r="F16" s="11">
        <v>115460574</v>
      </c>
      <c r="G16" s="73">
        <v>43858</v>
      </c>
      <c r="H16" s="73">
        <v>43859</v>
      </c>
      <c r="I16" s="2">
        <v>994</v>
      </c>
      <c r="J16" s="35">
        <v>421.89</v>
      </c>
      <c r="K16" s="74">
        <f t="shared" si="0"/>
        <v>419358.66</v>
      </c>
      <c r="M16" s="11">
        <v>115460574</v>
      </c>
      <c r="N16" s="21" t="str">
        <f t="shared" si="1"/>
        <v>SI</v>
      </c>
      <c r="O16" s="124">
        <f t="shared" si="2"/>
        <v>1</v>
      </c>
      <c r="P16" s="21" t="str">
        <f t="shared" si="3"/>
        <v>NO</v>
      </c>
      <c r="Q16" s="21" t="str">
        <f t="shared" si="4"/>
        <v>Baja</v>
      </c>
    </row>
    <row r="17" spans="1:17" ht="14.25" customHeight="1">
      <c r="A17" s="2" t="s">
        <v>465</v>
      </c>
      <c r="B17" s="2" t="s">
        <v>452</v>
      </c>
      <c r="C17" s="2" t="s">
        <v>453</v>
      </c>
      <c r="D17" s="2" t="s">
        <v>450</v>
      </c>
      <c r="E17" s="2" t="s">
        <v>436</v>
      </c>
      <c r="F17" s="11">
        <v>115831792</v>
      </c>
      <c r="G17" s="73">
        <v>43894</v>
      </c>
      <c r="H17" s="73">
        <v>43897</v>
      </c>
      <c r="I17" s="2">
        <v>2516</v>
      </c>
      <c r="J17" s="35">
        <v>205.7</v>
      </c>
      <c r="K17" s="74">
        <f t="shared" si="0"/>
        <v>517541.19999999995</v>
      </c>
      <c r="M17" s="11">
        <v>115831792</v>
      </c>
      <c r="N17" s="21" t="str">
        <f t="shared" si="1"/>
        <v>SI</v>
      </c>
      <c r="O17" s="124">
        <f t="shared" si="2"/>
        <v>3</v>
      </c>
      <c r="P17" s="21" t="str">
        <f t="shared" si="3"/>
        <v>SI</v>
      </c>
      <c r="Q17" s="21" t="str">
        <f t="shared" si="4"/>
        <v>Baja</v>
      </c>
    </row>
    <row r="18" spans="1:17" ht="14.25" customHeight="1">
      <c r="A18" s="2" t="s">
        <v>448</v>
      </c>
      <c r="B18" s="2" t="s">
        <v>433</v>
      </c>
      <c r="C18" s="2" t="s">
        <v>474</v>
      </c>
      <c r="D18" s="2" t="s">
        <v>475</v>
      </c>
      <c r="E18" s="2" t="s">
        <v>436</v>
      </c>
      <c r="F18" s="11">
        <v>116113746</v>
      </c>
      <c r="G18" s="73">
        <v>43896</v>
      </c>
      <c r="H18" s="73">
        <v>43897</v>
      </c>
      <c r="I18" s="2">
        <v>6083</v>
      </c>
      <c r="J18" s="35">
        <v>81.73</v>
      </c>
      <c r="K18" s="74">
        <f t="shared" si="0"/>
        <v>497163.59</v>
      </c>
      <c r="M18" s="11">
        <v>116113746</v>
      </c>
      <c r="N18" s="21" t="str">
        <f t="shared" si="1"/>
        <v>SI</v>
      </c>
      <c r="O18" s="124">
        <f t="shared" si="2"/>
        <v>1</v>
      </c>
      <c r="P18" s="21" t="str">
        <f t="shared" si="3"/>
        <v>NO</v>
      </c>
      <c r="Q18" s="21" t="str">
        <f t="shared" si="4"/>
        <v>Baja</v>
      </c>
    </row>
    <row r="19" spans="1:17" ht="14.25" customHeight="1">
      <c r="A19" s="2" t="s">
        <v>458</v>
      </c>
      <c r="B19" s="2" t="s">
        <v>467</v>
      </c>
      <c r="C19" s="2" t="s">
        <v>476</v>
      </c>
      <c r="D19" s="2" t="s">
        <v>477</v>
      </c>
      <c r="E19" s="2" t="s">
        <v>436</v>
      </c>
      <c r="F19" s="11">
        <v>116365230</v>
      </c>
      <c r="G19" s="73">
        <v>43884</v>
      </c>
      <c r="H19" s="73">
        <v>43887</v>
      </c>
      <c r="I19" s="2">
        <v>4433</v>
      </c>
      <c r="J19" s="35">
        <v>668.27</v>
      </c>
      <c r="K19" s="74">
        <f t="shared" si="0"/>
        <v>2962440.91</v>
      </c>
      <c r="M19" s="11">
        <v>116365230</v>
      </c>
      <c r="N19" s="21" t="str">
        <f t="shared" si="1"/>
        <v>SI</v>
      </c>
      <c r="O19" s="124">
        <f t="shared" si="2"/>
        <v>3</v>
      </c>
      <c r="P19" s="21" t="str">
        <f t="shared" si="3"/>
        <v>SI</v>
      </c>
      <c r="Q19" s="21" t="str">
        <f t="shared" si="4"/>
        <v>Media</v>
      </c>
    </row>
    <row r="20" spans="1:17" ht="14.25" customHeight="1">
      <c r="A20" s="2" t="s">
        <v>465</v>
      </c>
      <c r="B20" s="2" t="s">
        <v>462</v>
      </c>
      <c r="C20" s="2" t="s">
        <v>478</v>
      </c>
      <c r="D20" s="2" t="s">
        <v>446</v>
      </c>
      <c r="E20" s="2" t="s">
        <v>442</v>
      </c>
      <c r="F20" s="11">
        <v>117223966</v>
      </c>
      <c r="G20" s="73">
        <v>43893</v>
      </c>
      <c r="H20" s="73">
        <v>43894</v>
      </c>
      <c r="I20" s="2">
        <v>2319</v>
      </c>
      <c r="J20" s="35">
        <v>437.2</v>
      </c>
      <c r="K20" s="74">
        <f t="shared" si="0"/>
        <v>1013866.7999999999</v>
      </c>
      <c r="M20" s="11">
        <v>117223966</v>
      </c>
      <c r="N20" s="21" t="str">
        <f t="shared" si="1"/>
        <v>SI</v>
      </c>
      <c r="O20" s="124">
        <f t="shared" si="2"/>
        <v>1</v>
      </c>
      <c r="P20" s="21" t="str">
        <f t="shared" si="3"/>
        <v>NO</v>
      </c>
      <c r="Q20" s="21" t="str">
        <f t="shared" si="4"/>
        <v>Baja</v>
      </c>
    </row>
    <row r="21" spans="1:17" ht="14.25" customHeight="1">
      <c r="A21" s="2" t="s">
        <v>448</v>
      </c>
      <c r="B21" s="2" t="s">
        <v>462</v>
      </c>
      <c r="C21" s="2" t="s">
        <v>479</v>
      </c>
      <c r="D21" s="2" t="s">
        <v>480</v>
      </c>
      <c r="E21" s="2" t="s">
        <v>442</v>
      </c>
      <c r="F21" s="11">
        <v>118465077</v>
      </c>
      <c r="G21" s="73">
        <v>43889</v>
      </c>
      <c r="H21" s="73">
        <v>43889</v>
      </c>
      <c r="I21" s="2">
        <v>7056</v>
      </c>
      <c r="J21" s="35">
        <v>651.21</v>
      </c>
      <c r="K21" s="74">
        <f t="shared" si="0"/>
        <v>4594937.7600000007</v>
      </c>
      <c r="M21" s="11">
        <v>118465077</v>
      </c>
      <c r="N21" s="21" t="str">
        <f t="shared" si="1"/>
        <v>NO</v>
      </c>
      <c r="O21" s="124">
        <f t="shared" si="2"/>
        <v>0</v>
      </c>
      <c r="P21" s="21" t="str">
        <f t="shared" si="3"/>
        <v>NO</v>
      </c>
      <c r="Q21" s="21" t="str">
        <f t="shared" si="4"/>
        <v>Media</v>
      </c>
    </row>
    <row r="22" spans="1:17" ht="14.25" customHeight="1">
      <c r="A22" s="2" t="s">
        <v>444</v>
      </c>
      <c r="B22" s="2" t="s">
        <v>439</v>
      </c>
      <c r="C22" s="2" t="s">
        <v>561</v>
      </c>
      <c r="D22" s="2" t="s">
        <v>441</v>
      </c>
      <c r="E22" s="2" t="s">
        <v>442</v>
      </c>
      <c r="F22" s="11">
        <v>118491685</v>
      </c>
      <c r="G22" s="73">
        <v>43884</v>
      </c>
      <c r="H22" s="73">
        <v>43887</v>
      </c>
      <c r="I22" s="2">
        <v>6482</v>
      </c>
      <c r="J22" s="35">
        <v>9.33</v>
      </c>
      <c r="K22" s="74">
        <f t="shared" si="0"/>
        <v>60477.06</v>
      </c>
      <c r="M22" s="11">
        <v>146849286</v>
      </c>
      <c r="N22" s="21" t="str">
        <f t="shared" si="1"/>
        <v>SI</v>
      </c>
      <c r="O22" s="124">
        <f t="shared" si="2"/>
        <v>3</v>
      </c>
      <c r="P22" s="21" t="str">
        <f t="shared" si="3"/>
        <v>SI</v>
      </c>
      <c r="Q22" s="21" t="str">
        <f t="shared" si="4"/>
        <v>Baja</v>
      </c>
    </row>
    <row r="23" spans="1:17" ht="14.25" customHeight="1">
      <c r="A23" s="2" t="s">
        <v>465</v>
      </c>
      <c r="B23" s="2" t="s">
        <v>467</v>
      </c>
      <c r="C23" s="2" t="s">
        <v>481</v>
      </c>
      <c r="D23" s="2" t="s">
        <v>446</v>
      </c>
      <c r="E23" s="2" t="s">
        <v>436</v>
      </c>
      <c r="F23" s="11">
        <v>120351636</v>
      </c>
      <c r="G23" s="73">
        <v>43902</v>
      </c>
      <c r="H23" s="73">
        <v>43905</v>
      </c>
      <c r="I23" s="2">
        <v>9730</v>
      </c>
      <c r="J23" s="35">
        <v>437.2</v>
      </c>
      <c r="K23" s="74">
        <f t="shared" si="0"/>
        <v>4253956</v>
      </c>
      <c r="M23" s="11">
        <v>120351636</v>
      </c>
      <c r="N23" s="21" t="str">
        <f t="shared" si="1"/>
        <v>SI</v>
      </c>
      <c r="O23" s="124">
        <f t="shared" si="2"/>
        <v>3</v>
      </c>
      <c r="P23" s="21" t="str">
        <f t="shared" si="3"/>
        <v>SI</v>
      </c>
      <c r="Q23" s="21" t="str">
        <f t="shared" si="4"/>
        <v>Media</v>
      </c>
    </row>
    <row r="24" spans="1:17" ht="14.25" customHeight="1">
      <c r="A24" s="2" t="s">
        <v>482</v>
      </c>
      <c r="B24" s="2" t="s">
        <v>467</v>
      </c>
      <c r="C24" s="2" t="s">
        <v>483</v>
      </c>
      <c r="D24" s="2" t="s">
        <v>435</v>
      </c>
      <c r="E24" s="2" t="s">
        <v>442</v>
      </c>
      <c r="F24" s="11">
        <v>121176040</v>
      </c>
      <c r="G24" s="73">
        <v>43892</v>
      </c>
      <c r="H24" s="73">
        <v>43892</v>
      </c>
      <c r="I24" s="2">
        <v>2408</v>
      </c>
      <c r="J24" s="35">
        <v>255.28</v>
      </c>
      <c r="K24" s="74">
        <f t="shared" si="0"/>
        <v>614714.24</v>
      </c>
      <c r="M24" s="11">
        <v>121176040</v>
      </c>
      <c r="N24" s="21" t="str">
        <f t="shared" si="1"/>
        <v>NO</v>
      </c>
      <c r="O24" s="124">
        <f t="shared" si="2"/>
        <v>0</v>
      </c>
      <c r="P24" s="21" t="str">
        <f t="shared" si="3"/>
        <v>NO</v>
      </c>
      <c r="Q24" s="21" t="str">
        <f t="shared" si="4"/>
        <v>Baja</v>
      </c>
    </row>
    <row r="25" spans="1:17" ht="14.25" customHeight="1">
      <c r="A25" s="2" t="s">
        <v>484</v>
      </c>
      <c r="B25" s="2" t="s">
        <v>462</v>
      </c>
      <c r="C25" s="2" t="s">
        <v>485</v>
      </c>
      <c r="D25" s="2" t="s">
        <v>475</v>
      </c>
      <c r="E25" s="2" t="s">
        <v>442</v>
      </c>
      <c r="F25" s="11">
        <v>121239984</v>
      </c>
      <c r="G25" s="73">
        <v>43877</v>
      </c>
      <c r="H25" s="73">
        <v>43879</v>
      </c>
      <c r="I25" s="2">
        <v>2753</v>
      </c>
      <c r="J25" s="35">
        <v>81.73</v>
      </c>
      <c r="K25" s="74">
        <f t="shared" si="0"/>
        <v>225002.69</v>
      </c>
      <c r="M25" s="11">
        <v>121239984</v>
      </c>
      <c r="N25" s="21" t="str">
        <f t="shared" si="1"/>
        <v>SI</v>
      </c>
      <c r="O25" s="124">
        <f t="shared" si="2"/>
        <v>2</v>
      </c>
      <c r="P25" s="21" t="str">
        <f t="shared" si="3"/>
        <v>SI</v>
      </c>
      <c r="Q25" s="21" t="str">
        <f t="shared" si="4"/>
        <v>Baja</v>
      </c>
    </row>
    <row r="26" spans="1:17" ht="14.25" customHeight="1">
      <c r="A26" s="2" t="s">
        <v>444</v>
      </c>
      <c r="B26" s="2" t="s">
        <v>462</v>
      </c>
      <c r="C26" s="2" t="s">
        <v>514</v>
      </c>
      <c r="D26" s="2" t="s">
        <v>477</v>
      </c>
      <c r="E26" s="2" t="s">
        <v>436</v>
      </c>
      <c r="F26" s="11">
        <v>122546327</v>
      </c>
      <c r="G26" s="73">
        <v>43864</v>
      </c>
      <c r="H26" s="73">
        <v>43865</v>
      </c>
      <c r="I26" s="2">
        <v>6678</v>
      </c>
      <c r="J26" s="35">
        <v>668.27</v>
      </c>
      <c r="K26" s="74">
        <f t="shared" si="0"/>
        <v>4462707.0599999996</v>
      </c>
      <c r="M26" s="11">
        <v>162165772</v>
      </c>
      <c r="N26" s="21" t="str">
        <f t="shared" si="1"/>
        <v>SI</v>
      </c>
      <c r="O26" s="124">
        <f t="shared" si="2"/>
        <v>1</v>
      </c>
      <c r="P26" s="21" t="str">
        <f t="shared" si="3"/>
        <v>NO</v>
      </c>
      <c r="Q26" s="21" t="str">
        <f t="shared" si="4"/>
        <v>Media</v>
      </c>
    </row>
    <row r="27" spans="1:17" ht="14.25" customHeight="1">
      <c r="A27" s="2" t="s">
        <v>484</v>
      </c>
      <c r="B27" s="2" t="s">
        <v>433</v>
      </c>
      <c r="C27" s="2" t="s">
        <v>487</v>
      </c>
      <c r="D27" s="2" t="s">
        <v>446</v>
      </c>
      <c r="E27" s="2" t="s">
        <v>436</v>
      </c>
      <c r="F27" s="11">
        <v>122673785</v>
      </c>
      <c r="G27" s="73">
        <v>43866</v>
      </c>
      <c r="H27" s="73">
        <v>43867</v>
      </c>
      <c r="I27" s="2">
        <v>8343</v>
      </c>
      <c r="J27" s="35">
        <v>437.2</v>
      </c>
      <c r="K27" s="74">
        <f t="shared" si="0"/>
        <v>3647559.6</v>
      </c>
      <c r="M27" s="11">
        <v>122673785</v>
      </c>
      <c r="N27" s="21" t="str">
        <f t="shared" si="1"/>
        <v>SI</v>
      </c>
      <c r="O27" s="124">
        <f t="shared" si="2"/>
        <v>1</v>
      </c>
      <c r="P27" s="21" t="str">
        <f t="shared" si="3"/>
        <v>NO</v>
      </c>
      <c r="Q27" s="21" t="str">
        <f t="shared" si="4"/>
        <v>Media</v>
      </c>
    </row>
    <row r="28" spans="1:17" ht="14.25" customHeight="1">
      <c r="A28" s="2" t="s">
        <v>465</v>
      </c>
      <c r="B28" s="2" t="s">
        <v>433</v>
      </c>
      <c r="C28" s="2" t="s">
        <v>488</v>
      </c>
      <c r="D28" s="2" t="s">
        <v>454</v>
      </c>
      <c r="E28" s="2" t="s">
        <v>442</v>
      </c>
      <c r="F28" s="11">
        <v>122917544</v>
      </c>
      <c r="G28" s="73">
        <v>43887</v>
      </c>
      <c r="H28" s="73">
        <v>43888</v>
      </c>
      <c r="I28" s="2">
        <v>3578</v>
      </c>
      <c r="J28" s="35">
        <v>152.58000000000001</v>
      </c>
      <c r="K28" s="74">
        <f t="shared" si="0"/>
        <v>545931.24</v>
      </c>
      <c r="M28" s="11">
        <v>122917544</v>
      </c>
      <c r="N28" s="21" t="str">
        <f t="shared" si="1"/>
        <v>SI</v>
      </c>
      <c r="O28" s="124">
        <f t="shared" si="2"/>
        <v>1</v>
      </c>
      <c r="P28" s="21" t="str">
        <f t="shared" si="3"/>
        <v>NO</v>
      </c>
      <c r="Q28" s="21" t="str">
        <f t="shared" si="4"/>
        <v>Baja</v>
      </c>
    </row>
    <row r="29" spans="1:17" ht="14.25" customHeight="1">
      <c r="A29" s="2" t="s">
        <v>438</v>
      </c>
      <c r="B29" s="2" t="s">
        <v>467</v>
      </c>
      <c r="C29" s="2" t="s">
        <v>489</v>
      </c>
      <c r="D29" s="2" t="s">
        <v>450</v>
      </c>
      <c r="E29" s="2" t="s">
        <v>442</v>
      </c>
      <c r="F29" s="11">
        <v>124344480</v>
      </c>
      <c r="G29" s="73">
        <v>43902</v>
      </c>
      <c r="H29" s="73">
        <v>43902</v>
      </c>
      <c r="I29" s="2">
        <v>4853</v>
      </c>
      <c r="J29" s="35">
        <v>205.7</v>
      </c>
      <c r="K29" s="74">
        <f t="shared" si="0"/>
        <v>998262.1</v>
      </c>
      <c r="M29" s="11">
        <v>124344480</v>
      </c>
      <c r="N29" s="21" t="str">
        <f t="shared" si="1"/>
        <v>NO</v>
      </c>
      <c r="O29" s="124">
        <f t="shared" si="2"/>
        <v>0</v>
      </c>
      <c r="P29" s="21" t="str">
        <f t="shared" si="3"/>
        <v>NO</v>
      </c>
      <c r="Q29" s="21" t="str">
        <f t="shared" si="4"/>
        <v>Baja</v>
      </c>
    </row>
    <row r="30" spans="1:17" ht="14.25" customHeight="1">
      <c r="A30" s="2" t="s">
        <v>482</v>
      </c>
      <c r="B30" s="2" t="s">
        <v>462</v>
      </c>
      <c r="C30" s="2" t="s">
        <v>490</v>
      </c>
      <c r="D30" s="2" t="s">
        <v>454</v>
      </c>
      <c r="E30" s="2" t="s">
        <v>442</v>
      </c>
      <c r="F30" s="11">
        <v>125325524</v>
      </c>
      <c r="G30" s="73">
        <v>43904</v>
      </c>
      <c r="H30" s="73">
        <v>43906</v>
      </c>
      <c r="I30" s="2">
        <v>4742</v>
      </c>
      <c r="J30" s="35">
        <v>152.58000000000001</v>
      </c>
      <c r="K30" s="74">
        <f t="shared" si="0"/>
        <v>723534.3600000001</v>
      </c>
      <c r="M30" s="11">
        <v>125325524</v>
      </c>
      <c r="N30" s="21" t="str">
        <f t="shared" si="1"/>
        <v>SI</v>
      </c>
      <c r="O30" s="124">
        <f t="shared" si="2"/>
        <v>2</v>
      </c>
      <c r="P30" s="21" t="str">
        <f t="shared" si="3"/>
        <v>SI</v>
      </c>
      <c r="Q30" s="21" t="str">
        <f t="shared" si="4"/>
        <v>Baja</v>
      </c>
    </row>
    <row r="31" spans="1:17" ht="14.25" customHeight="1">
      <c r="A31" s="2" t="s">
        <v>438</v>
      </c>
      <c r="B31" s="2" t="s">
        <v>433</v>
      </c>
      <c r="C31" s="2" t="s">
        <v>491</v>
      </c>
      <c r="D31" s="2" t="s">
        <v>475</v>
      </c>
      <c r="E31" s="2" t="s">
        <v>436</v>
      </c>
      <c r="F31" s="11">
        <v>126011312</v>
      </c>
      <c r="G31" s="73">
        <v>43912</v>
      </c>
      <c r="H31" s="73">
        <v>43912</v>
      </c>
      <c r="I31" s="2">
        <v>1419</v>
      </c>
      <c r="J31" s="35">
        <v>81.73</v>
      </c>
      <c r="K31" s="74">
        <f t="shared" si="0"/>
        <v>115974.87000000001</v>
      </c>
      <c r="M31" s="11">
        <v>126011312</v>
      </c>
      <c r="N31" s="21" t="str">
        <f t="shared" si="1"/>
        <v>NO</v>
      </c>
      <c r="O31" s="124">
        <f t="shared" si="2"/>
        <v>0</v>
      </c>
      <c r="P31" s="21" t="str">
        <f t="shared" si="3"/>
        <v>NO</v>
      </c>
      <c r="Q31" s="21" t="str">
        <f t="shared" si="4"/>
        <v>Baja</v>
      </c>
    </row>
    <row r="32" spans="1:17" ht="14.25" customHeight="1">
      <c r="A32" s="2" t="s">
        <v>444</v>
      </c>
      <c r="B32" s="2" t="s">
        <v>433</v>
      </c>
      <c r="C32" s="2" t="s">
        <v>445</v>
      </c>
      <c r="D32" s="2" t="s">
        <v>446</v>
      </c>
      <c r="E32" s="2" t="s">
        <v>442</v>
      </c>
      <c r="F32" s="11">
        <v>126296269</v>
      </c>
      <c r="G32" s="73">
        <v>43912</v>
      </c>
      <c r="H32" s="73">
        <v>43913</v>
      </c>
      <c r="I32" s="2">
        <v>2121</v>
      </c>
      <c r="J32" s="35">
        <v>437.2</v>
      </c>
      <c r="K32" s="74">
        <f t="shared" si="0"/>
        <v>927301.2</v>
      </c>
      <c r="M32" s="11">
        <v>244443070</v>
      </c>
      <c r="N32" s="21" t="str">
        <f t="shared" si="1"/>
        <v>SI</v>
      </c>
      <c r="O32" s="124">
        <f t="shared" si="2"/>
        <v>1</v>
      </c>
      <c r="P32" s="21" t="str">
        <f t="shared" si="3"/>
        <v>NO</v>
      </c>
      <c r="Q32" s="21" t="str">
        <f t="shared" si="4"/>
        <v>Baja</v>
      </c>
    </row>
    <row r="33" spans="1:17" ht="14.25" customHeight="1">
      <c r="A33" s="2" t="s">
        <v>448</v>
      </c>
      <c r="B33" s="2" t="s">
        <v>433</v>
      </c>
      <c r="C33" s="2" t="s">
        <v>493</v>
      </c>
      <c r="D33" s="2" t="s">
        <v>494</v>
      </c>
      <c r="E33" s="2" t="s">
        <v>442</v>
      </c>
      <c r="F33" s="11">
        <v>127702176</v>
      </c>
      <c r="G33" s="73">
        <v>43911</v>
      </c>
      <c r="H33" s="73">
        <v>43911</v>
      </c>
      <c r="I33" s="2">
        <v>7544</v>
      </c>
      <c r="J33" s="35">
        <v>47.45</v>
      </c>
      <c r="K33" s="74">
        <f t="shared" si="0"/>
        <v>357962.80000000005</v>
      </c>
      <c r="M33" s="11">
        <v>127702176</v>
      </c>
      <c r="N33" s="21" t="str">
        <f t="shared" si="1"/>
        <v>NO</v>
      </c>
      <c r="O33" s="124">
        <f t="shared" si="2"/>
        <v>0</v>
      </c>
      <c r="P33" s="21" t="str">
        <f t="shared" si="3"/>
        <v>NO</v>
      </c>
      <c r="Q33" s="21" t="str">
        <f t="shared" si="4"/>
        <v>Baja</v>
      </c>
    </row>
    <row r="34" spans="1:17" ht="14.25" customHeight="1">
      <c r="A34" s="2" t="s">
        <v>444</v>
      </c>
      <c r="B34" s="2" t="s">
        <v>462</v>
      </c>
      <c r="C34" s="2" t="s">
        <v>540</v>
      </c>
      <c r="D34" s="2" t="s">
        <v>464</v>
      </c>
      <c r="E34" s="2" t="s">
        <v>442</v>
      </c>
      <c r="F34" s="11">
        <v>128239905</v>
      </c>
      <c r="G34" s="73">
        <v>43878</v>
      </c>
      <c r="H34" s="73">
        <v>43879</v>
      </c>
      <c r="I34" s="2">
        <v>7410</v>
      </c>
      <c r="J34" s="35">
        <v>154.06</v>
      </c>
      <c r="K34" s="74">
        <f t="shared" si="0"/>
        <v>1141584.6000000001</v>
      </c>
      <c r="M34" s="11">
        <v>245610368</v>
      </c>
      <c r="N34" s="21" t="str">
        <f t="shared" si="1"/>
        <v>SI</v>
      </c>
      <c r="O34" s="124">
        <f t="shared" si="2"/>
        <v>1</v>
      </c>
      <c r="P34" s="21" t="str">
        <f t="shared" si="3"/>
        <v>NO</v>
      </c>
      <c r="Q34" s="21" t="str">
        <f t="shared" si="4"/>
        <v>Baja</v>
      </c>
    </row>
    <row r="35" spans="1:17" ht="14.25" customHeight="1">
      <c r="A35" s="2" t="s">
        <v>444</v>
      </c>
      <c r="B35" s="2" t="s">
        <v>433</v>
      </c>
      <c r="C35" s="2" t="s">
        <v>455</v>
      </c>
      <c r="D35" s="2" t="s">
        <v>456</v>
      </c>
      <c r="E35" s="2" t="s">
        <v>436</v>
      </c>
      <c r="F35" s="11">
        <v>128816258</v>
      </c>
      <c r="G35" s="73">
        <v>43895</v>
      </c>
      <c r="H35" s="73">
        <v>43895</v>
      </c>
      <c r="I35" s="2">
        <v>5929</v>
      </c>
      <c r="J35" s="35">
        <v>109.28</v>
      </c>
      <c r="K35" s="74">
        <f t="shared" si="0"/>
        <v>647921.12</v>
      </c>
      <c r="M35" s="11">
        <v>315544354</v>
      </c>
      <c r="N35" s="21" t="str">
        <f t="shared" si="1"/>
        <v>NO</v>
      </c>
      <c r="O35" s="124">
        <f t="shared" si="2"/>
        <v>0</v>
      </c>
      <c r="P35" s="21" t="str">
        <f t="shared" si="3"/>
        <v>NO</v>
      </c>
      <c r="Q35" s="21" t="str">
        <f t="shared" si="4"/>
        <v>Baja</v>
      </c>
    </row>
    <row r="36" spans="1:17" ht="14.25" customHeight="1">
      <c r="A36" s="2" t="s">
        <v>484</v>
      </c>
      <c r="B36" s="2" t="s">
        <v>452</v>
      </c>
      <c r="C36" s="2" t="s">
        <v>495</v>
      </c>
      <c r="D36" s="2" t="s">
        <v>477</v>
      </c>
      <c r="E36" s="2" t="s">
        <v>442</v>
      </c>
      <c r="F36" s="11">
        <v>130241477</v>
      </c>
      <c r="G36" s="73">
        <v>43877</v>
      </c>
      <c r="H36" s="73">
        <v>43880</v>
      </c>
      <c r="I36" s="2">
        <v>7790</v>
      </c>
      <c r="J36" s="35">
        <v>668.27</v>
      </c>
      <c r="K36" s="74">
        <f t="shared" si="0"/>
        <v>5205823.3</v>
      </c>
      <c r="M36" s="11">
        <v>130241477</v>
      </c>
      <c r="N36" s="21" t="str">
        <f t="shared" si="1"/>
        <v>SI</v>
      </c>
      <c r="O36" s="124">
        <f t="shared" si="2"/>
        <v>3</v>
      </c>
      <c r="P36" s="21" t="str">
        <f t="shared" si="3"/>
        <v>SI</v>
      </c>
      <c r="Q36" s="21" t="str">
        <f t="shared" si="4"/>
        <v>Alta</v>
      </c>
    </row>
    <row r="37" spans="1:17" ht="14.25" customHeight="1">
      <c r="A37" s="2" t="s">
        <v>482</v>
      </c>
      <c r="B37" s="2" t="s">
        <v>433</v>
      </c>
      <c r="C37" s="2" t="s">
        <v>496</v>
      </c>
      <c r="D37" s="2" t="s">
        <v>475</v>
      </c>
      <c r="E37" s="2" t="s">
        <v>442</v>
      </c>
      <c r="F37" s="11">
        <v>131271874</v>
      </c>
      <c r="G37" s="73">
        <v>43915</v>
      </c>
      <c r="H37" s="73">
        <v>43917</v>
      </c>
      <c r="I37" s="2">
        <v>824</v>
      </c>
      <c r="J37" s="35">
        <v>81.73</v>
      </c>
      <c r="K37" s="74">
        <f t="shared" si="0"/>
        <v>67345.52</v>
      </c>
      <c r="M37" s="11">
        <v>131271874</v>
      </c>
      <c r="N37" s="21" t="str">
        <f t="shared" si="1"/>
        <v>SI</v>
      </c>
      <c r="O37" s="124">
        <f t="shared" si="2"/>
        <v>2</v>
      </c>
      <c r="P37" s="21" t="str">
        <f t="shared" si="3"/>
        <v>SI</v>
      </c>
      <c r="Q37" s="21" t="str">
        <f t="shared" si="4"/>
        <v>Baja</v>
      </c>
    </row>
    <row r="38" spans="1:17" ht="14.25" customHeight="1">
      <c r="A38" s="2" t="s">
        <v>432</v>
      </c>
      <c r="B38" s="2" t="s">
        <v>462</v>
      </c>
      <c r="C38" s="2" t="s">
        <v>497</v>
      </c>
      <c r="D38" s="2" t="s">
        <v>435</v>
      </c>
      <c r="E38" s="2" t="s">
        <v>436</v>
      </c>
      <c r="F38" s="11">
        <v>131419074</v>
      </c>
      <c r="G38" s="73">
        <v>43891</v>
      </c>
      <c r="H38" s="73">
        <v>43893</v>
      </c>
      <c r="I38" s="2">
        <v>8867</v>
      </c>
      <c r="J38" s="35">
        <v>255.28</v>
      </c>
      <c r="K38" s="74">
        <f t="shared" si="0"/>
        <v>2263567.7600000002</v>
      </c>
      <c r="M38" s="11">
        <v>131419074</v>
      </c>
      <c r="N38" s="21" t="str">
        <f t="shared" si="1"/>
        <v>SI</v>
      </c>
      <c r="O38" s="124">
        <f t="shared" si="2"/>
        <v>2</v>
      </c>
      <c r="P38" s="21" t="str">
        <f t="shared" si="3"/>
        <v>SI</v>
      </c>
      <c r="Q38" s="21" t="str">
        <f t="shared" si="4"/>
        <v>Media</v>
      </c>
    </row>
    <row r="39" spans="1:17" ht="14.25" customHeight="1">
      <c r="A39" s="2" t="s">
        <v>458</v>
      </c>
      <c r="B39" s="2" t="s">
        <v>433</v>
      </c>
      <c r="C39" s="2" t="s">
        <v>498</v>
      </c>
      <c r="D39" s="2" t="s">
        <v>450</v>
      </c>
      <c r="E39" s="2" t="s">
        <v>436</v>
      </c>
      <c r="F39" s="11">
        <v>134189260</v>
      </c>
      <c r="G39" s="73">
        <v>43924</v>
      </c>
      <c r="H39" s="73">
        <v>43927</v>
      </c>
      <c r="I39" s="2">
        <v>455</v>
      </c>
      <c r="J39" s="35">
        <v>205.7</v>
      </c>
      <c r="K39" s="74">
        <f t="shared" si="0"/>
        <v>93593.5</v>
      </c>
      <c r="M39" s="11">
        <v>134189260</v>
      </c>
      <c r="N39" s="21" t="str">
        <f t="shared" si="1"/>
        <v>SI</v>
      </c>
      <c r="O39" s="124">
        <f t="shared" si="2"/>
        <v>3</v>
      </c>
      <c r="P39" s="21" t="str">
        <f t="shared" si="3"/>
        <v>SI</v>
      </c>
      <c r="Q39" s="21" t="str">
        <f t="shared" si="4"/>
        <v>Baja</v>
      </c>
    </row>
    <row r="40" spans="1:17" ht="14.25" customHeight="1">
      <c r="A40" s="2" t="s">
        <v>484</v>
      </c>
      <c r="B40" s="2" t="s">
        <v>462</v>
      </c>
      <c r="C40" s="2" t="s">
        <v>499</v>
      </c>
      <c r="D40" s="2" t="s">
        <v>469</v>
      </c>
      <c r="E40" s="2" t="s">
        <v>436</v>
      </c>
      <c r="F40" s="11">
        <v>134441602</v>
      </c>
      <c r="G40" s="73">
        <v>43891</v>
      </c>
      <c r="H40" s="73">
        <v>43892</v>
      </c>
      <c r="I40" s="2">
        <v>903</v>
      </c>
      <c r="J40" s="35">
        <v>421.89</v>
      </c>
      <c r="K40" s="74">
        <f t="shared" si="0"/>
        <v>380966.67</v>
      </c>
      <c r="M40" s="11">
        <v>134441602</v>
      </c>
      <c r="N40" s="21" t="str">
        <f t="shared" si="1"/>
        <v>SI</v>
      </c>
      <c r="O40" s="124">
        <f t="shared" si="2"/>
        <v>1</v>
      </c>
      <c r="P40" s="21" t="str">
        <f t="shared" si="3"/>
        <v>NO</v>
      </c>
      <c r="Q40" s="21" t="str">
        <f t="shared" si="4"/>
        <v>Baja</v>
      </c>
    </row>
    <row r="41" spans="1:17" ht="14.25" customHeight="1">
      <c r="A41" s="2" t="s">
        <v>472</v>
      </c>
      <c r="B41" s="2" t="s">
        <v>462</v>
      </c>
      <c r="C41" s="2" t="s">
        <v>479</v>
      </c>
      <c r="D41" s="2" t="s">
        <v>450</v>
      </c>
      <c r="E41" s="2" t="s">
        <v>436</v>
      </c>
      <c r="F41" s="11">
        <v>134709823</v>
      </c>
      <c r="G41" s="73">
        <v>43896</v>
      </c>
      <c r="H41" s="73">
        <v>43896</v>
      </c>
      <c r="I41" s="2">
        <v>7033</v>
      </c>
      <c r="J41" s="35">
        <v>205.7</v>
      </c>
      <c r="K41" s="74">
        <f t="shared" si="0"/>
        <v>1446688.0999999999</v>
      </c>
      <c r="M41" s="11">
        <v>134709823</v>
      </c>
      <c r="N41" s="21" t="str">
        <f t="shared" si="1"/>
        <v>NO</v>
      </c>
      <c r="O41" s="124">
        <f t="shared" si="2"/>
        <v>0</v>
      </c>
      <c r="P41" s="21" t="str">
        <f t="shared" si="3"/>
        <v>NO</v>
      </c>
      <c r="Q41" s="21" t="str">
        <f t="shared" si="4"/>
        <v>Baja</v>
      </c>
    </row>
    <row r="42" spans="1:17" ht="14.25" customHeight="1">
      <c r="A42" s="2" t="s">
        <v>472</v>
      </c>
      <c r="B42" s="2" t="s">
        <v>462</v>
      </c>
      <c r="C42" s="2" t="s">
        <v>500</v>
      </c>
      <c r="D42" s="2" t="s">
        <v>475</v>
      </c>
      <c r="E42" s="2" t="s">
        <v>436</v>
      </c>
      <c r="F42" s="11">
        <v>135033404</v>
      </c>
      <c r="G42" s="73">
        <v>43898</v>
      </c>
      <c r="H42" s="73">
        <v>43899</v>
      </c>
      <c r="I42" s="2">
        <v>3705</v>
      </c>
      <c r="J42" s="35">
        <v>81.73</v>
      </c>
      <c r="K42" s="74">
        <f t="shared" si="0"/>
        <v>302809.65000000002</v>
      </c>
      <c r="M42" s="11">
        <v>135033404</v>
      </c>
      <c r="N42" s="21" t="str">
        <f t="shared" si="1"/>
        <v>SI</v>
      </c>
      <c r="O42" s="124">
        <f t="shared" si="2"/>
        <v>1</v>
      </c>
      <c r="P42" s="21" t="str">
        <f t="shared" si="3"/>
        <v>NO</v>
      </c>
      <c r="Q42" s="21" t="str">
        <f t="shared" si="4"/>
        <v>Baja</v>
      </c>
    </row>
    <row r="43" spans="1:17" ht="14.25" customHeight="1">
      <c r="A43" s="2" t="s">
        <v>472</v>
      </c>
      <c r="B43" s="2" t="s">
        <v>433</v>
      </c>
      <c r="C43" s="2" t="s">
        <v>501</v>
      </c>
      <c r="D43" s="2" t="s">
        <v>475</v>
      </c>
      <c r="E43" s="2" t="s">
        <v>442</v>
      </c>
      <c r="F43" s="11">
        <v>136167657</v>
      </c>
      <c r="G43" s="73">
        <v>43905</v>
      </c>
      <c r="H43" s="73">
        <v>43906</v>
      </c>
      <c r="I43" s="2">
        <v>8579</v>
      </c>
      <c r="J43" s="35">
        <v>81.73</v>
      </c>
      <c r="K43" s="74">
        <f t="shared" si="0"/>
        <v>701161.67</v>
      </c>
      <c r="M43" s="11">
        <v>136167657</v>
      </c>
      <c r="N43" s="21" t="str">
        <f t="shared" si="1"/>
        <v>SI</v>
      </c>
      <c r="O43" s="124">
        <f t="shared" si="2"/>
        <v>1</v>
      </c>
      <c r="P43" s="21" t="str">
        <f t="shared" si="3"/>
        <v>NO</v>
      </c>
      <c r="Q43" s="21" t="str">
        <f t="shared" si="4"/>
        <v>Baja</v>
      </c>
    </row>
    <row r="44" spans="1:17" ht="14.25" customHeight="1">
      <c r="A44" s="2" t="s">
        <v>482</v>
      </c>
      <c r="B44" s="2" t="s">
        <v>502</v>
      </c>
      <c r="C44" s="2" t="s">
        <v>503</v>
      </c>
      <c r="D44" s="2" t="s">
        <v>469</v>
      </c>
      <c r="E44" s="2" t="s">
        <v>442</v>
      </c>
      <c r="F44" s="11">
        <v>136828553</v>
      </c>
      <c r="G44" s="73">
        <v>43912</v>
      </c>
      <c r="H44" s="73">
        <v>43914</v>
      </c>
      <c r="I44" s="2">
        <v>2304</v>
      </c>
      <c r="J44" s="35">
        <v>421.89</v>
      </c>
      <c r="K44" s="74">
        <f t="shared" si="0"/>
        <v>972034.55999999994</v>
      </c>
      <c r="M44" s="11">
        <v>136828553</v>
      </c>
      <c r="N44" s="21" t="str">
        <f t="shared" si="1"/>
        <v>SI</v>
      </c>
      <c r="O44" s="124">
        <f t="shared" si="2"/>
        <v>2</v>
      </c>
      <c r="P44" s="21" t="str">
        <f t="shared" si="3"/>
        <v>SI</v>
      </c>
      <c r="Q44" s="21" t="str">
        <f t="shared" si="4"/>
        <v>Baja</v>
      </c>
    </row>
    <row r="45" spans="1:17" ht="14.25" customHeight="1">
      <c r="A45" s="2" t="s">
        <v>472</v>
      </c>
      <c r="B45" s="2" t="s">
        <v>452</v>
      </c>
      <c r="C45" s="2" t="s">
        <v>504</v>
      </c>
      <c r="D45" s="2" t="s">
        <v>480</v>
      </c>
      <c r="E45" s="2" t="s">
        <v>442</v>
      </c>
      <c r="F45" s="11">
        <v>137319076</v>
      </c>
      <c r="G45" s="73">
        <v>43890</v>
      </c>
      <c r="H45" s="73">
        <v>43890</v>
      </c>
      <c r="I45" s="2">
        <v>253</v>
      </c>
      <c r="J45" s="35">
        <v>651.21</v>
      </c>
      <c r="K45" s="74">
        <f t="shared" si="0"/>
        <v>164756.13</v>
      </c>
      <c r="M45" s="11">
        <v>137319076</v>
      </c>
      <c r="N45" s="21" t="str">
        <f t="shared" si="1"/>
        <v>NO</v>
      </c>
      <c r="O45" s="124">
        <f t="shared" si="2"/>
        <v>0</v>
      </c>
      <c r="P45" s="21" t="str">
        <f t="shared" si="3"/>
        <v>NO</v>
      </c>
      <c r="Q45" s="21" t="str">
        <f t="shared" si="4"/>
        <v>Baja</v>
      </c>
    </row>
    <row r="46" spans="1:17" ht="14.25" customHeight="1">
      <c r="A46" s="2" t="s">
        <v>448</v>
      </c>
      <c r="B46" s="2" t="s">
        <v>433</v>
      </c>
      <c r="C46" s="2" t="s">
        <v>505</v>
      </c>
      <c r="D46" s="2" t="s">
        <v>441</v>
      </c>
      <c r="E46" s="2" t="s">
        <v>436</v>
      </c>
      <c r="F46" s="11">
        <v>138231027</v>
      </c>
      <c r="G46" s="73">
        <v>43923</v>
      </c>
      <c r="H46" s="73">
        <v>43923</v>
      </c>
      <c r="I46" s="2">
        <v>7277</v>
      </c>
      <c r="J46" s="35">
        <v>9.33</v>
      </c>
      <c r="K46" s="74">
        <f t="shared" si="0"/>
        <v>67894.41</v>
      </c>
      <c r="M46" s="11">
        <v>138231027</v>
      </c>
      <c r="N46" s="21" t="str">
        <f t="shared" si="1"/>
        <v>NO</v>
      </c>
      <c r="O46" s="124">
        <f t="shared" si="2"/>
        <v>0</v>
      </c>
      <c r="P46" s="21" t="str">
        <f t="shared" si="3"/>
        <v>NO</v>
      </c>
      <c r="Q46" s="21" t="str">
        <f t="shared" si="4"/>
        <v>Baja</v>
      </c>
    </row>
    <row r="47" spans="1:17" ht="14.25" customHeight="1">
      <c r="A47" s="2" t="s">
        <v>472</v>
      </c>
      <c r="B47" s="2" t="s">
        <v>433</v>
      </c>
      <c r="C47" s="2" t="s">
        <v>492</v>
      </c>
      <c r="D47" s="2" t="s">
        <v>480</v>
      </c>
      <c r="E47" s="2" t="s">
        <v>436</v>
      </c>
      <c r="F47" s="11">
        <v>138554179</v>
      </c>
      <c r="G47" s="73">
        <v>43939</v>
      </c>
      <c r="H47" s="73">
        <v>43939</v>
      </c>
      <c r="I47" s="2">
        <v>624</v>
      </c>
      <c r="J47" s="35">
        <v>651.21</v>
      </c>
      <c r="K47" s="74">
        <f t="shared" si="0"/>
        <v>406355.04000000004</v>
      </c>
      <c r="M47" s="11">
        <v>138554179</v>
      </c>
      <c r="N47" s="21" t="str">
        <f t="shared" si="1"/>
        <v>NO</v>
      </c>
      <c r="O47" s="124">
        <f t="shared" si="2"/>
        <v>0</v>
      </c>
      <c r="P47" s="21" t="str">
        <f t="shared" si="3"/>
        <v>NO</v>
      </c>
      <c r="Q47" s="21" t="str">
        <f t="shared" si="4"/>
        <v>Baja</v>
      </c>
    </row>
    <row r="48" spans="1:17" ht="14.25" customHeight="1">
      <c r="A48" s="2" t="s">
        <v>444</v>
      </c>
      <c r="B48" s="2" t="s">
        <v>433</v>
      </c>
      <c r="C48" s="2" t="s">
        <v>461</v>
      </c>
      <c r="D48" s="2" t="s">
        <v>456</v>
      </c>
      <c r="E48" s="2" t="s">
        <v>442</v>
      </c>
      <c r="F48" s="11">
        <v>139070880</v>
      </c>
      <c r="G48" s="73">
        <v>43892</v>
      </c>
      <c r="H48" s="73">
        <v>43893</v>
      </c>
      <c r="I48" s="2">
        <v>7184</v>
      </c>
      <c r="J48" s="35">
        <v>109.28</v>
      </c>
      <c r="K48" s="74">
        <f t="shared" si="0"/>
        <v>785067.52000000002</v>
      </c>
      <c r="M48" s="11">
        <v>328184640</v>
      </c>
      <c r="N48" s="21" t="str">
        <f t="shared" si="1"/>
        <v>SI</v>
      </c>
      <c r="O48" s="124">
        <f t="shared" si="2"/>
        <v>1</v>
      </c>
      <c r="P48" s="21" t="str">
        <f t="shared" si="3"/>
        <v>NO</v>
      </c>
      <c r="Q48" s="21" t="str">
        <f t="shared" si="4"/>
        <v>Baja</v>
      </c>
    </row>
    <row r="49" spans="1:17" ht="14.25" customHeight="1">
      <c r="A49" s="2" t="s">
        <v>458</v>
      </c>
      <c r="B49" s="2" t="s">
        <v>439</v>
      </c>
      <c r="C49" s="2" t="s">
        <v>507</v>
      </c>
      <c r="D49" s="2" t="s">
        <v>435</v>
      </c>
      <c r="E49" s="2" t="s">
        <v>436</v>
      </c>
      <c r="F49" s="11">
        <v>141176307</v>
      </c>
      <c r="G49" s="73">
        <v>43902</v>
      </c>
      <c r="H49" s="73">
        <v>43903</v>
      </c>
      <c r="I49" s="2">
        <v>6676</v>
      </c>
      <c r="J49" s="35">
        <v>255.28</v>
      </c>
      <c r="K49" s="74">
        <f t="shared" si="0"/>
        <v>1704249.28</v>
      </c>
      <c r="M49" s="11">
        <v>141176307</v>
      </c>
      <c r="N49" s="21" t="str">
        <f t="shared" si="1"/>
        <v>SI</v>
      </c>
      <c r="O49" s="124">
        <f t="shared" si="2"/>
        <v>1</v>
      </c>
      <c r="P49" s="21" t="str">
        <f t="shared" si="3"/>
        <v>NO</v>
      </c>
      <c r="Q49" s="21" t="str">
        <f t="shared" si="4"/>
        <v>Baja</v>
      </c>
    </row>
    <row r="50" spans="1:17" ht="14.25" customHeight="1">
      <c r="A50" s="2" t="s">
        <v>444</v>
      </c>
      <c r="B50" s="2" t="s">
        <v>439</v>
      </c>
      <c r="C50" s="2" t="s">
        <v>470</v>
      </c>
      <c r="D50" s="2" t="s">
        <v>456</v>
      </c>
      <c r="E50" s="2" t="s">
        <v>442</v>
      </c>
      <c r="F50" s="11">
        <v>141799008</v>
      </c>
      <c r="G50" s="73">
        <v>43911</v>
      </c>
      <c r="H50" s="73">
        <v>43913</v>
      </c>
      <c r="I50" s="2">
        <v>3551</v>
      </c>
      <c r="J50" s="35">
        <v>109.28</v>
      </c>
      <c r="K50" s="74">
        <f t="shared" si="0"/>
        <v>388053.28</v>
      </c>
      <c r="M50" s="11">
        <v>332419955</v>
      </c>
      <c r="N50" s="21" t="str">
        <f t="shared" si="1"/>
        <v>SI</v>
      </c>
      <c r="O50" s="124">
        <f t="shared" si="2"/>
        <v>2</v>
      </c>
      <c r="P50" s="21" t="str">
        <f t="shared" si="3"/>
        <v>SI</v>
      </c>
      <c r="Q50" s="21" t="str">
        <f t="shared" si="4"/>
        <v>Baja</v>
      </c>
    </row>
    <row r="51" spans="1:17" ht="14.25" customHeight="1">
      <c r="A51" s="2" t="s">
        <v>472</v>
      </c>
      <c r="B51" s="2" t="s">
        <v>433</v>
      </c>
      <c r="C51" s="2" t="s">
        <v>466</v>
      </c>
      <c r="D51" s="2" t="s">
        <v>450</v>
      </c>
      <c r="E51" s="2" t="s">
        <v>442</v>
      </c>
      <c r="F51" s="11">
        <v>141818320</v>
      </c>
      <c r="G51" s="73">
        <v>43904</v>
      </c>
      <c r="H51" s="73">
        <v>43907</v>
      </c>
      <c r="I51" s="2">
        <v>5567</v>
      </c>
      <c r="J51" s="35">
        <v>205.7</v>
      </c>
      <c r="K51" s="74">
        <f t="shared" si="0"/>
        <v>1145131.8999999999</v>
      </c>
      <c r="M51" s="11">
        <v>141818320</v>
      </c>
      <c r="N51" s="21" t="str">
        <f t="shared" si="1"/>
        <v>SI</v>
      </c>
      <c r="O51" s="124">
        <f t="shared" si="2"/>
        <v>3</v>
      </c>
      <c r="P51" s="21" t="str">
        <f t="shared" si="3"/>
        <v>SI</v>
      </c>
      <c r="Q51" s="21" t="str">
        <f t="shared" si="4"/>
        <v>Baja</v>
      </c>
    </row>
    <row r="52" spans="1:17" ht="14.25" customHeight="1">
      <c r="A52" s="2" t="s">
        <v>465</v>
      </c>
      <c r="B52" s="2" t="s">
        <v>433</v>
      </c>
      <c r="C52" s="2" t="s">
        <v>492</v>
      </c>
      <c r="D52" s="2" t="s">
        <v>435</v>
      </c>
      <c r="E52" s="2" t="s">
        <v>436</v>
      </c>
      <c r="F52" s="11">
        <v>142273652</v>
      </c>
      <c r="G52" s="73">
        <v>43914</v>
      </c>
      <c r="H52" s="73">
        <v>43916</v>
      </c>
      <c r="I52" s="2">
        <v>1999</v>
      </c>
      <c r="J52" s="35">
        <v>255.28</v>
      </c>
      <c r="K52" s="74">
        <f t="shared" si="0"/>
        <v>510304.72000000003</v>
      </c>
      <c r="M52" s="11">
        <v>142273652</v>
      </c>
      <c r="N52" s="21" t="str">
        <f t="shared" si="1"/>
        <v>SI</v>
      </c>
      <c r="O52" s="124">
        <f t="shared" si="2"/>
        <v>2</v>
      </c>
      <c r="P52" s="21" t="str">
        <f t="shared" si="3"/>
        <v>SI</v>
      </c>
      <c r="Q52" s="21" t="str">
        <f t="shared" si="4"/>
        <v>Baja</v>
      </c>
    </row>
    <row r="53" spans="1:17" ht="14.25" customHeight="1">
      <c r="A53" s="2" t="s">
        <v>484</v>
      </c>
      <c r="B53" s="2" t="s">
        <v>433</v>
      </c>
      <c r="C53" s="2" t="s">
        <v>492</v>
      </c>
      <c r="D53" s="2" t="s">
        <v>435</v>
      </c>
      <c r="E53" s="2" t="s">
        <v>436</v>
      </c>
      <c r="F53" s="11">
        <v>144708669</v>
      </c>
      <c r="G53" s="73">
        <v>43917</v>
      </c>
      <c r="H53" s="73">
        <v>43918</v>
      </c>
      <c r="I53" s="2">
        <v>5884</v>
      </c>
      <c r="J53" s="35">
        <v>255.28</v>
      </c>
      <c r="K53" s="74">
        <f t="shared" si="0"/>
        <v>1502067.52</v>
      </c>
      <c r="M53" s="11">
        <v>144708669</v>
      </c>
      <c r="N53" s="21" t="str">
        <f t="shared" si="1"/>
        <v>SI</v>
      </c>
      <c r="O53" s="124">
        <f t="shared" si="2"/>
        <v>1</v>
      </c>
      <c r="P53" s="21" t="str">
        <f t="shared" si="3"/>
        <v>NO</v>
      </c>
      <c r="Q53" s="21" t="str">
        <f t="shared" si="4"/>
        <v>Baja</v>
      </c>
    </row>
    <row r="54" spans="1:17" ht="14.25" customHeight="1">
      <c r="A54" s="2" t="s">
        <v>472</v>
      </c>
      <c r="B54" s="2" t="s">
        <v>439</v>
      </c>
      <c r="C54" s="2" t="s">
        <v>509</v>
      </c>
      <c r="D54" s="2" t="s">
        <v>435</v>
      </c>
      <c r="E54" s="2" t="s">
        <v>436</v>
      </c>
      <c r="F54" s="11">
        <v>145443809</v>
      </c>
      <c r="G54" s="73">
        <v>43911</v>
      </c>
      <c r="H54" s="73">
        <v>43912</v>
      </c>
      <c r="I54" s="2">
        <v>3506</v>
      </c>
      <c r="J54" s="35">
        <v>255.28</v>
      </c>
      <c r="K54" s="74">
        <f t="shared" si="0"/>
        <v>895011.68</v>
      </c>
      <c r="M54" s="11">
        <v>145443809</v>
      </c>
      <c r="N54" s="21" t="str">
        <f t="shared" si="1"/>
        <v>SI</v>
      </c>
      <c r="O54" s="124">
        <f t="shared" si="2"/>
        <v>1</v>
      </c>
      <c r="P54" s="21" t="str">
        <f t="shared" si="3"/>
        <v>NO</v>
      </c>
      <c r="Q54" s="21" t="str">
        <f t="shared" si="4"/>
        <v>Baja</v>
      </c>
    </row>
    <row r="55" spans="1:17" ht="14.25" customHeight="1">
      <c r="A55" s="2" t="s">
        <v>465</v>
      </c>
      <c r="B55" s="2" t="s">
        <v>433</v>
      </c>
      <c r="C55" s="2" t="s">
        <v>510</v>
      </c>
      <c r="D55" s="2" t="s">
        <v>441</v>
      </c>
      <c r="E55" s="2" t="s">
        <v>436</v>
      </c>
      <c r="F55" s="11">
        <v>145683276</v>
      </c>
      <c r="G55" s="73">
        <v>43919</v>
      </c>
      <c r="H55" s="73">
        <v>43922</v>
      </c>
      <c r="I55" s="2">
        <v>3737</v>
      </c>
      <c r="J55" s="35">
        <v>9.33</v>
      </c>
      <c r="K55" s="74">
        <f t="shared" si="0"/>
        <v>34866.21</v>
      </c>
      <c r="M55" s="11">
        <v>145683276</v>
      </c>
      <c r="N55" s="21" t="str">
        <f t="shared" si="1"/>
        <v>SI</v>
      </c>
      <c r="O55" s="124">
        <f t="shared" si="2"/>
        <v>3</v>
      </c>
      <c r="P55" s="21" t="str">
        <f t="shared" si="3"/>
        <v>SI</v>
      </c>
      <c r="Q55" s="21" t="str">
        <f t="shared" si="4"/>
        <v>Baja</v>
      </c>
    </row>
    <row r="56" spans="1:17" ht="14.25" customHeight="1">
      <c r="A56" s="2" t="s">
        <v>444</v>
      </c>
      <c r="B56" s="2" t="s">
        <v>433</v>
      </c>
      <c r="C56" s="2" t="s">
        <v>474</v>
      </c>
      <c r="D56" s="2" t="s">
        <v>454</v>
      </c>
      <c r="E56" s="2" t="s">
        <v>436</v>
      </c>
      <c r="F56" s="11">
        <v>146849286</v>
      </c>
      <c r="G56" s="73">
        <v>43928</v>
      </c>
      <c r="H56" s="73">
        <v>43928</v>
      </c>
      <c r="I56" s="2">
        <v>2021</v>
      </c>
      <c r="J56" s="35">
        <v>152.58000000000001</v>
      </c>
      <c r="K56" s="74">
        <f t="shared" si="0"/>
        <v>308364.18000000005</v>
      </c>
      <c r="M56" s="11">
        <v>422283828</v>
      </c>
      <c r="N56" s="21" t="str">
        <f t="shared" si="1"/>
        <v>NO</v>
      </c>
      <c r="O56" s="124">
        <f t="shared" si="2"/>
        <v>0</v>
      </c>
      <c r="P56" s="21" t="str">
        <f t="shared" si="3"/>
        <v>NO</v>
      </c>
      <c r="Q56" s="21" t="str">
        <f t="shared" si="4"/>
        <v>Baja</v>
      </c>
    </row>
    <row r="57" spans="1:17" ht="14.25" customHeight="1">
      <c r="A57" s="2" t="s">
        <v>465</v>
      </c>
      <c r="B57" s="2" t="s">
        <v>433</v>
      </c>
      <c r="C57" s="2" t="s">
        <v>512</v>
      </c>
      <c r="D57" s="2" t="s">
        <v>475</v>
      </c>
      <c r="E57" s="2" t="s">
        <v>436</v>
      </c>
      <c r="F57" s="11">
        <v>147449672</v>
      </c>
      <c r="G57" s="73">
        <v>43924</v>
      </c>
      <c r="H57" s="73">
        <v>43926</v>
      </c>
      <c r="I57" s="2">
        <v>5899</v>
      </c>
      <c r="J57" s="35">
        <v>81.73</v>
      </c>
      <c r="K57" s="74">
        <f t="shared" si="0"/>
        <v>482125.27</v>
      </c>
      <c r="M57" s="11">
        <v>147449672</v>
      </c>
      <c r="N57" s="21" t="str">
        <f t="shared" si="1"/>
        <v>SI</v>
      </c>
      <c r="O57" s="124">
        <f t="shared" si="2"/>
        <v>2</v>
      </c>
      <c r="P57" s="21" t="str">
        <f t="shared" si="3"/>
        <v>SI</v>
      </c>
      <c r="Q57" s="21" t="str">
        <f t="shared" si="4"/>
        <v>Baja</v>
      </c>
    </row>
    <row r="58" spans="1:17" ht="14.25" customHeight="1">
      <c r="A58" s="2" t="s">
        <v>465</v>
      </c>
      <c r="B58" s="2" t="s">
        <v>433</v>
      </c>
      <c r="C58" s="2" t="s">
        <v>513</v>
      </c>
      <c r="D58" s="2" t="s">
        <v>456</v>
      </c>
      <c r="E58" s="2" t="s">
        <v>436</v>
      </c>
      <c r="F58" s="11">
        <v>148330724</v>
      </c>
      <c r="G58" s="73">
        <v>43946</v>
      </c>
      <c r="H58" s="73">
        <v>43949</v>
      </c>
      <c r="I58" s="2">
        <v>7198</v>
      </c>
      <c r="J58" s="35">
        <v>109.28</v>
      </c>
      <c r="K58" s="74">
        <f t="shared" si="0"/>
        <v>786597.44000000006</v>
      </c>
      <c r="M58" s="11">
        <v>148330724</v>
      </c>
      <c r="N58" s="21" t="str">
        <f t="shared" si="1"/>
        <v>SI</v>
      </c>
      <c r="O58" s="124">
        <f t="shared" si="2"/>
        <v>3</v>
      </c>
      <c r="P58" s="21" t="str">
        <f t="shared" si="3"/>
        <v>SI</v>
      </c>
      <c r="Q58" s="21" t="str">
        <f t="shared" si="4"/>
        <v>Baja</v>
      </c>
    </row>
    <row r="59" spans="1:17" ht="14.25" customHeight="1">
      <c r="A59" s="2" t="s">
        <v>448</v>
      </c>
      <c r="B59" s="2" t="s">
        <v>462</v>
      </c>
      <c r="C59" s="2" t="s">
        <v>514</v>
      </c>
      <c r="D59" s="2" t="s">
        <v>464</v>
      </c>
      <c r="E59" s="2" t="s">
        <v>436</v>
      </c>
      <c r="F59" s="11">
        <v>148510110</v>
      </c>
      <c r="G59" s="73">
        <v>43932</v>
      </c>
      <c r="H59" s="73">
        <v>43935</v>
      </c>
      <c r="I59" s="2">
        <v>8719</v>
      </c>
      <c r="J59" s="35">
        <v>154.06</v>
      </c>
      <c r="K59" s="74">
        <f t="shared" si="0"/>
        <v>1343249.1400000001</v>
      </c>
      <c r="M59" s="11">
        <v>148510110</v>
      </c>
      <c r="N59" s="21" t="str">
        <f t="shared" si="1"/>
        <v>SI</v>
      </c>
      <c r="O59" s="124">
        <f t="shared" si="2"/>
        <v>3</v>
      </c>
      <c r="P59" s="21" t="str">
        <f t="shared" si="3"/>
        <v>SI</v>
      </c>
      <c r="Q59" s="21" t="str">
        <f t="shared" si="4"/>
        <v>Baja</v>
      </c>
    </row>
    <row r="60" spans="1:17" ht="14.25" customHeight="1">
      <c r="A60" s="2" t="s">
        <v>484</v>
      </c>
      <c r="B60" s="2" t="s">
        <v>452</v>
      </c>
      <c r="C60" s="2" t="s">
        <v>495</v>
      </c>
      <c r="D60" s="2" t="s">
        <v>464</v>
      </c>
      <c r="E60" s="2" t="s">
        <v>436</v>
      </c>
      <c r="F60" s="11">
        <v>149069297</v>
      </c>
      <c r="G60" s="73">
        <v>43937</v>
      </c>
      <c r="H60" s="73">
        <v>43940</v>
      </c>
      <c r="I60" s="2">
        <v>1651</v>
      </c>
      <c r="J60" s="35">
        <v>154.06</v>
      </c>
      <c r="K60" s="74">
        <f t="shared" si="0"/>
        <v>254353.06</v>
      </c>
      <c r="M60" s="11">
        <v>149069297</v>
      </c>
      <c r="N60" s="21" t="str">
        <f t="shared" si="1"/>
        <v>SI</v>
      </c>
      <c r="O60" s="124">
        <f t="shared" si="2"/>
        <v>3</v>
      </c>
      <c r="P60" s="21" t="str">
        <f t="shared" si="3"/>
        <v>SI</v>
      </c>
      <c r="Q60" s="21" t="str">
        <f t="shared" si="4"/>
        <v>Baja</v>
      </c>
    </row>
    <row r="61" spans="1:17" ht="14.25" customHeight="1">
      <c r="A61" s="2" t="s">
        <v>465</v>
      </c>
      <c r="B61" s="2" t="s">
        <v>462</v>
      </c>
      <c r="C61" s="2" t="s">
        <v>515</v>
      </c>
      <c r="D61" s="2" t="s">
        <v>494</v>
      </c>
      <c r="E61" s="2" t="s">
        <v>442</v>
      </c>
      <c r="F61" s="11">
        <v>149803578</v>
      </c>
      <c r="G61" s="73">
        <v>43920</v>
      </c>
      <c r="H61" s="73">
        <v>43922</v>
      </c>
      <c r="I61" s="2">
        <v>1047</v>
      </c>
      <c r="J61" s="35">
        <v>47.45</v>
      </c>
      <c r="K61" s="74">
        <f t="shared" si="0"/>
        <v>49680.15</v>
      </c>
      <c r="M61" s="11">
        <v>149803578</v>
      </c>
      <c r="N61" s="21" t="str">
        <f t="shared" si="1"/>
        <v>SI</v>
      </c>
      <c r="O61" s="124">
        <f t="shared" si="2"/>
        <v>2</v>
      </c>
      <c r="P61" s="21" t="str">
        <f t="shared" si="3"/>
        <v>SI</v>
      </c>
      <c r="Q61" s="21" t="str">
        <f t="shared" si="4"/>
        <v>Baja</v>
      </c>
    </row>
    <row r="62" spans="1:17" ht="14.25" customHeight="1">
      <c r="A62" s="2" t="s">
        <v>444</v>
      </c>
      <c r="B62" s="2" t="s">
        <v>439</v>
      </c>
      <c r="C62" s="2" t="s">
        <v>579</v>
      </c>
      <c r="D62" s="2" t="s">
        <v>464</v>
      </c>
      <c r="E62" s="2" t="s">
        <v>442</v>
      </c>
      <c r="F62" s="11">
        <v>149967515</v>
      </c>
      <c r="G62" s="73">
        <v>43939</v>
      </c>
      <c r="H62" s="73">
        <v>43942</v>
      </c>
      <c r="I62" s="2">
        <v>1692</v>
      </c>
      <c r="J62" s="35">
        <v>154.06</v>
      </c>
      <c r="K62" s="74">
        <f t="shared" si="0"/>
        <v>260669.52</v>
      </c>
      <c r="M62" s="11">
        <v>422456347</v>
      </c>
      <c r="N62" s="21" t="str">
        <f t="shared" si="1"/>
        <v>SI</v>
      </c>
      <c r="O62" s="124">
        <f t="shared" si="2"/>
        <v>3</v>
      </c>
      <c r="P62" s="21" t="str">
        <f t="shared" si="3"/>
        <v>SI</v>
      </c>
      <c r="Q62" s="21" t="str">
        <f t="shared" si="4"/>
        <v>Baja</v>
      </c>
    </row>
    <row r="63" spans="1:17" ht="14.25" customHeight="1">
      <c r="A63" s="2" t="s">
        <v>484</v>
      </c>
      <c r="B63" s="2" t="s">
        <v>462</v>
      </c>
      <c r="C63" s="2" t="s">
        <v>517</v>
      </c>
      <c r="D63" s="2" t="s">
        <v>469</v>
      </c>
      <c r="E63" s="2" t="s">
        <v>442</v>
      </c>
      <c r="F63" s="11">
        <v>150160205</v>
      </c>
      <c r="G63" s="73">
        <v>43928</v>
      </c>
      <c r="H63" s="73">
        <v>43928</v>
      </c>
      <c r="I63" s="2">
        <v>664</v>
      </c>
      <c r="J63" s="35">
        <v>421.89</v>
      </c>
      <c r="K63" s="74">
        <f t="shared" si="0"/>
        <v>280134.95999999996</v>
      </c>
      <c r="M63" s="11">
        <v>150160205</v>
      </c>
      <c r="N63" s="21" t="str">
        <f t="shared" si="1"/>
        <v>NO</v>
      </c>
      <c r="O63" s="124">
        <f t="shared" si="2"/>
        <v>0</v>
      </c>
      <c r="P63" s="21" t="str">
        <f t="shared" si="3"/>
        <v>NO</v>
      </c>
      <c r="Q63" s="21" t="str">
        <f t="shared" si="4"/>
        <v>Baja</v>
      </c>
    </row>
    <row r="64" spans="1:17" ht="14.25" customHeight="1">
      <c r="A64" s="2" t="s">
        <v>451</v>
      </c>
      <c r="B64" s="2" t="s">
        <v>433</v>
      </c>
      <c r="C64" s="2" t="s">
        <v>518</v>
      </c>
      <c r="D64" s="2" t="s">
        <v>441</v>
      </c>
      <c r="E64" s="2" t="s">
        <v>442</v>
      </c>
      <c r="F64" s="11">
        <v>150743424</v>
      </c>
      <c r="G64" s="73">
        <v>43920</v>
      </c>
      <c r="H64" s="73">
        <v>43920</v>
      </c>
      <c r="I64" s="2">
        <v>4107</v>
      </c>
      <c r="J64" s="35">
        <v>9.33</v>
      </c>
      <c r="K64" s="74">
        <f t="shared" si="0"/>
        <v>38318.31</v>
      </c>
      <c r="M64" s="11">
        <v>150743424</v>
      </c>
      <c r="N64" s="21" t="str">
        <f t="shared" si="1"/>
        <v>NO</v>
      </c>
      <c r="O64" s="124">
        <f t="shared" si="2"/>
        <v>0</v>
      </c>
      <c r="P64" s="21" t="str">
        <f t="shared" si="3"/>
        <v>NO</v>
      </c>
      <c r="Q64" s="21" t="str">
        <f t="shared" si="4"/>
        <v>Baja</v>
      </c>
    </row>
    <row r="65" spans="1:17" ht="14.25" customHeight="1">
      <c r="A65" s="2" t="s">
        <v>432</v>
      </c>
      <c r="B65" s="2" t="s">
        <v>467</v>
      </c>
      <c r="C65" s="2" t="s">
        <v>519</v>
      </c>
      <c r="D65" s="2" t="s">
        <v>469</v>
      </c>
      <c r="E65" s="2" t="s">
        <v>442</v>
      </c>
      <c r="F65" s="11">
        <v>151334369</v>
      </c>
      <c r="G65" s="73">
        <v>43934</v>
      </c>
      <c r="H65" s="73">
        <v>43937</v>
      </c>
      <c r="I65" s="2">
        <v>4773</v>
      </c>
      <c r="J65" s="35">
        <v>421.89</v>
      </c>
      <c r="K65" s="74">
        <f t="shared" si="0"/>
        <v>2013680.97</v>
      </c>
      <c r="M65" s="11">
        <v>151334369</v>
      </c>
      <c r="N65" s="21" t="str">
        <f t="shared" si="1"/>
        <v>SI</v>
      </c>
      <c r="O65" s="124">
        <f t="shared" si="2"/>
        <v>3</v>
      </c>
      <c r="P65" s="21" t="str">
        <f t="shared" si="3"/>
        <v>SI</v>
      </c>
      <c r="Q65" s="21" t="str">
        <f t="shared" si="4"/>
        <v>Media</v>
      </c>
    </row>
    <row r="66" spans="1:17" ht="14.25" customHeight="1">
      <c r="A66" s="2" t="s">
        <v>484</v>
      </c>
      <c r="B66" s="2" t="s">
        <v>433</v>
      </c>
      <c r="C66" s="2" t="s">
        <v>520</v>
      </c>
      <c r="D66" s="2" t="s">
        <v>454</v>
      </c>
      <c r="E66" s="2" t="s">
        <v>436</v>
      </c>
      <c r="F66" s="11">
        <v>152462613</v>
      </c>
      <c r="G66" s="73">
        <v>43919</v>
      </c>
      <c r="H66" s="73">
        <v>43919</v>
      </c>
      <c r="I66" s="2">
        <v>4796</v>
      </c>
      <c r="J66" s="35">
        <v>152.58000000000001</v>
      </c>
      <c r="K66" s="74">
        <f t="shared" si="0"/>
        <v>731773.68</v>
      </c>
      <c r="M66" s="11">
        <v>152462613</v>
      </c>
      <c r="N66" s="21" t="str">
        <f t="shared" si="1"/>
        <v>NO</v>
      </c>
      <c r="O66" s="124">
        <f t="shared" si="2"/>
        <v>0</v>
      </c>
      <c r="P66" s="21" t="str">
        <f t="shared" si="3"/>
        <v>NO</v>
      </c>
      <c r="Q66" s="21" t="str">
        <f t="shared" si="4"/>
        <v>Baja</v>
      </c>
    </row>
    <row r="67" spans="1:17" ht="14.25" customHeight="1">
      <c r="A67" s="2" t="s">
        <v>451</v>
      </c>
      <c r="B67" s="2" t="s">
        <v>433</v>
      </c>
      <c r="C67" s="2" t="s">
        <v>466</v>
      </c>
      <c r="D67" s="2" t="s">
        <v>446</v>
      </c>
      <c r="E67" s="2" t="s">
        <v>442</v>
      </c>
      <c r="F67" s="11">
        <v>152694785</v>
      </c>
      <c r="G67" s="73">
        <v>43958</v>
      </c>
      <c r="H67" s="73">
        <v>43958</v>
      </c>
      <c r="I67" s="2">
        <v>8319</v>
      </c>
      <c r="J67" s="35">
        <v>437.2</v>
      </c>
      <c r="K67" s="74">
        <f t="shared" si="0"/>
        <v>3637066.8</v>
      </c>
      <c r="M67" s="11">
        <v>152694785</v>
      </c>
      <c r="N67" s="21" t="str">
        <f t="shared" ref="N67:N130" si="5">+IF(G67=H67,"NO","SI")</f>
        <v>NO</v>
      </c>
      <c r="O67" s="124">
        <f t="shared" ref="O67:O130" si="6">+H67-G67</f>
        <v>0</v>
      </c>
      <c r="P67" s="21" t="str">
        <f t="shared" ref="P67:P130" si="7">+IF(O67&gt;1,"SI","NO")</f>
        <v>NO</v>
      </c>
      <c r="Q67" s="21" t="str">
        <f t="shared" ref="Q67:Q130" si="8">+IF(K67&lt;=2000000,$S$2,IF(K67&lt;=5000000,$S$3,IF(K67&lt;=10000000,$S$4,)))</f>
        <v>Media</v>
      </c>
    </row>
    <row r="68" spans="1:17" ht="14.25" customHeight="1">
      <c r="A68" s="2" t="s">
        <v>472</v>
      </c>
      <c r="B68" s="2" t="s">
        <v>439</v>
      </c>
      <c r="C68" s="2" t="s">
        <v>521</v>
      </c>
      <c r="D68" s="2" t="s">
        <v>475</v>
      </c>
      <c r="E68" s="2" t="s">
        <v>436</v>
      </c>
      <c r="F68" s="11">
        <v>152819240</v>
      </c>
      <c r="G68" s="73">
        <v>43927</v>
      </c>
      <c r="H68" s="73">
        <v>43927</v>
      </c>
      <c r="I68" s="2">
        <v>2637</v>
      </c>
      <c r="J68" s="35">
        <v>81.73</v>
      </c>
      <c r="K68" s="74">
        <f t="shared" si="0"/>
        <v>215522.01</v>
      </c>
      <c r="M68" s="11">
        <v>152819240</v>
      </c>
      <c r="N68" s="21" t="str">
        <f t="shared" si="5"/>
        <v>NO</v>
      </c>
      <c r="O68" s="124">
        <f t="shared" si="6"/>
        <v>0</v>
      </c>
      <c r="P68" s="21" t="str">
        <f t="shared" si="7"/>
        <v>NO</v>
      </c>
      <c r="Q68" s="21" t="str">
        <f t="shared" si="8"/>
        <v>Baja</v>
      </c>
    </row>
    <row r="69" spans="1:17" ht="14.25" customHeight="1">
      <c r="A69" s="2" t="s">
        <v>432</v>
      </c>
      <c r="B69" s="2" t="s">
        <v>433</v>
      </c>
      <c r="C69" s="2" t="s">
        <v>522</v>
      </c>
      <c r="D69" s="2" t="s">
        <v>480</v>
      </c>
      <c r="E69" s="2" t="s">
        <v>436</v>
      </c>
      <c r="F69" s="11">
        <v>152920091</v>
      </c>
      <c r="G69" s="73">
        <v>43920</v>
      </c>
      <c r="H69" s="73">
        <v>43922</v>
      </c>
      <c r="I69" s="2">
        <v>3794</v>
      </c>
      <c r="J69" s="35">
        <v>651.21</v>
      </c>
      <c r="K69" s="74">
        <f t="shared" si="0"/>
        <v>2470690.7400000002</v>
      </c>
      <c r="M69" s="11">
        <v>152920091</v>
      </c>
      <c r="N69" s="21" t="str">
        <f t="shared" si="5"/>
        <v>SI</v>
      </c>
      <c r="O69" s="124">
        <f t="shared" si="6"/>
        <v>2</v>
      </c>
      <c r="P69" s="21" t="str">
        <f t="shared" si="7"/>
        <v>SI</v>
      </c>
      <c r="Q69" s="21" t="str">
        <f t="shared" si="8"/>
        <v>Media</v>
      </c>
    </row>
    <row r="70" spans="1:17" ht="14.25" customHeight="1">
      <c r="A70" s="2" t="s">
        <v>451</v>
      </c>
      <c r="B70" s="2" t="s">
        <v>433</v>
      </c>
      <c r="C70" s="2" t="s">
        <v>523</v>
      </c>
      <c r="D70" s="2" t="s">
        <v>454</v>
      </c>
      <c r="E70" s="2" t="s">
        <v>436</v>
      </c>
      <c r="F70" s="11">
        <v>153419196</v>
      </c>
      <c r="G70" s="73">
        <v>43953</v>
      </c>
      <c r="H70" s="73">
        <v>43955</v>
      </c>
      <c r="I70" s="2">
        <v>3435</v>
      </c>
      <c r="J70" s="35">
        <v>152.58000000000001</v>
      </c>
      <c r="K70" s="74">
        <f t="shared" si="0"/>
        <v>524112.30000000005</v>
      </c>
      <c r="M70" s="11">
        <v>153419196</v>
      </c>
      <c r="N70" s="21" t="str">
        <f t="shared" si="5"/>
        <v>SI</v>
      </c>
      <c r="O70" s="124">
        <f t="shared" si="6"/>
        <v>2</v>
      </c>
      <c r="P70" s="21" t="str">
        <f t="shared" si="7"/>
        <v>SI</v>
      </c>
      <c r="Q70" s="21" t="str">
        <f t="shared" si="8"/>
        <v>Baja</v>
      </c>
    </row>
    <row r="71" spans="1:17" ht="14.25" customHeight="1">
      <c r="A71" s="2" t="s">
        <v>484</v>
      </c>
      <c r="B71" s="2" t="s">
        <v>462</v>
      </c>
      <c r="C71" s="2" t="s">
        <v>478</v>
      </c>
      <c r="D71" s="2" t="s">
        <v>446</v>
      </c>
      <c r="E71" s="2" t="s">
        <v>436</v>
      </c>
      <c r="F71" s="11">
        <v>153562963</v>
      </c>
      <c r="G71" s="73">
        <v>43940</v>
      </c>
      <c r="H71" s="73">
        <v>43943</v>
      </c>
      <c r="I71" s="2">
        <v>9428</v>
      </c>
      <c r="J71" s="35">
        <v>437.2</v>
      </c>
      <c r="K71" s="74">
        <f t="shared" si="0"/>
        <v>4121921.6</v>
      </c>
      <c r="M71" s="11">
        <v>153562963</v>
      </c>
      <c r="N71" s="21" t="str">
        <f t="shared" si="5"/>
        <v>SI</v>
      </c>
      <c r="O71" s="124">
        <f t="shared" si="6"/>
        <v>3</v>
      </c>
      <c r="P71" s="21" t="str">
        <f t="shared" si="7"/>
        <v>SI</v>
      </c>
      <c r="Q71" s="21" t="str">
        <f t="shared" si="8"/>
        <v>Media</v>
      </c>
    </row>
    <row r="72" spans="1:17" ht="14.25" customHeight="1">
      <c r="A72" s="2" t="s">
        <v>444</v>
      </c>
      <c r="B72" s="2" t="s">
        <v>462</v>
      </c>
      <c r="C72" s="2" t="s">
        <v>598</v>
      </c>
      <c r="D72" s="2" t="s">
        <v>446</v>
      </c>
      <c r="E72" s="2" t="s">
        <v>436</v>
      </c>
      <c r="F72" s="11">
        <v>154519546</v>
      </c>
      <c r="G72" s="73">
        <v>43954</v>
      </c>
      <c r="H72" s="73">
        <v>43955</v>
      </c>
      <c r="I72" s="2">
        <v>8451</v>
      </c>
      <c r="J72" s="35">
        <v>437.2</v>
      </c>
      <c r="K72" s="74">
        <f t="shared" si="0"/>
        <v>3694777.1999999997</v>
      </c>
      <c r="M72" s="11">
        <v>556580960</v>
      </c>
      <c r="N72" s="21" t="str">
        <f t="shared" si="5"/>
        <v>SI</v>
      </c>
      <c r="O72" s="124">
        <f t="shared" si="6"/>
        <v>1</v>
      </c>
      <c r="P72" s="21" t="str">
        <f t="shared" si="7"/>
        <v>NO</v>
      </c>
      <c r="Q72" s="21" t="str">
        <f t="shared" si="8"/>
        <v>Media</v>
      </c>
    </row>
    <row r="73" spans="1:17" ht="14.25" customHeight="1">
      <c r="A73" s="2" t="s">
        <v>444</v>
      </c>
      <c r="B73" s="2" t="s">
        <v>439</v>
      </c>
      <c r="C73" s="2" t="s">
        <v>543</v>
      </c>
      <c r="D73" s="2" t="s">
        <v>435</v>
      </c>
      <c r="E73" s="2" t="s">
        <v>436</v>
      </c>
      <c r="F73" s="11">
        <v>155916440</v>
      </c>
      <c r="G73" s="73">
        <v>43951</v>
      </c>
      <c r="H73" s="73">
        <v>43951</v>
      </c>
      <c r="I73" s="2">
        <v>2911</v>
      </c>
      <c r="J73" s="35">
        <v>255.28</v>
      </c>
      <c r="K73" s="74">
        <f t="shared" si="0"/>
        <v>743120.08</v>
      </c>
      <c r="M73" s="11">
        <v>563694608</v>
      </c>
      <c r="N73" s="21" t="str">
        <f t="shared" si="5"/>
        <v>NO</v>
      </c>
      <c r="O73" s="124">
        <f t="shared" si="6"/>
        <v>0</v>
      </c>
      <c r="P73" s="21" t="str">
        <f t="shared" si="7"/>
        <v>NO</v>
      </c>
      <c r="Q73" s="21" t="str">
        <f t="shared" si="8"/>
        <v>Baja</v>
      </c>
    </row>
    <row r="74" spans="1:17" ht="14.25" customHeight="1">
      <c r="A74" s="2" t="s">
        <v>438</v>
      </c>
      <c r="B74" s="2" t="s">
        <v>433</v>
      </c>
      <c r="C74" s="2" t="s">
        <v>487</v>
      </c>
      <c r="D74" s="2" t="s">
        <v>464</v>
      </c>
      <c r="E74" s="2" t="s">
        <v>436</v>
      </c>
      <c r="F74" s="11">
        <v>155918586</v>
      </c>
      <c r="G74" s="73">
        <v>43926</v>
      </c>
      <c r="H74" s="73">
        <v>43926</v>
      </c>
      <c r="I74" s="2">
        <v>8998</v>
      </c>
      <c r="J74" s="35">
        <v>154.06</v>
      </c>
      <c r="K74" s="74">
        <f t="shared" si="0"/>
        <v>1386231.8800000001</v>
      </c>
      <c r="M74" s="11">
        <v>155918586</v>
      </c>
      <c r="N74" s="21" t="str">
        <f t="shared" si="5"/>
        <v>NO</v>
      </c>
      <c r="O74" s="124">
        <f t="shared" si="6"/>
        <v>0</v>
      </c>
      <c r="P74" s="21" t="str">
        <f t="shared" si="7"/>
        <v>NO</v>
      </c>
      <c r="Q74" s="21" t="str">
        <f t="shared" si="8"/>
        <v>Baja</v>
      </c>
    </row>
    <row r="75" spans="1:17" ht="14.25" customHeight="1">
      <c r="A75" s="2" t="s">
        <v>444</v>
      </c>
      <c r="B75" s="2" t="s">
        <v>452</v>
      </c>
      <c r="C75" s="2" t="s">
        <v>621</v>
      </c>
      <c r="D75" s="2" t="s">
        <v>469</v>
      </c>
      <c r="E75" s="2" t="s">
        <v>436</v>
      </c>
      <c r="F75" s="11">
        <v>156183803</v>
      </c>
      <c r="G75" s="73">
        <v>43957</v>
      </c>
      <c r="H75" s="73">
        <v>43959</v>
      </c>
      <c r="I75" s="2">
        <v>7311</v>
      </c>
      <c r="J75" s="35">
        <v>421.89</v>
      </c>
      <c r="K75" s="74">
        <f t="shared" si="0"/>
        <v>3084437.79</v>
      </c>
      <c r="M75" s="11">
        <v>583842074</v>
      </c>
      <c r="N75" s="21" t="str">
        <f t="shared" si="5"/>
        <v>SI</v>
      </c>
      <c r="O75" s="124">
        <f t="shared" si="6"/>
        <v>2</v>
      </c>
      <c r="P75" s="21" t="str">
        <f t="shared" si="7"/>
        <v>SI</v>
      </c>
      <c r="Q75" s="21" t="str">
        <f t="shared" si="8"/>
        <v>Media</v>
      </c>
    </row>
    <row r="76" spans="1:17" ht="14.25" customHeight="1">
      <c r="A76" s="2" t="s">
        <v>458</v>
      </c>
      <c r="B76" s="2" t="s">
        <v>439</v>
      </c>
      <c r="C76" s="2" t="s">
        <v>527</v>
      </c>
      <c r="D76" s="2" t="s">
        <v>494</v>
      </c>
      <c r="E76" s="2" t="s">
        <v>436</v>
      </c>
      <c r="F76" s="11">
        <v>160264194</v>
      </c>
      <c r="G76" s="73">
        <v>43947</v>
      </c>
      <c r="H76" s="73">
        <v>43949</v>
      </c>
      <c r="I76" s="2">
        <v>2024</v>
      </c>
      <c r="J76" s="35">
        <v>47.45</v>
      </c>
      <c r="K76" s="74">
        <f t="shared" si="0"/>
        <v>96038.8</v>
      </c>
      <c r="M76" s="11">
        <v>160264194</v>
      </c>
      <c r="N76" s="21" t="str">
        <f t="shared" si="5"/>
        <v>SI</v>
      </c>
      <c r="O76" s="124">
        <f t="shared" si="6"/>
        <v>2</v>
      </c>
      <c r="P76" s="21" t="str">
        <f t="shared" si="7"/>
        <v>SI</v>
      </c>
      <c r="Q76" s="21" t="str">
        <f t="shared" si="8"/>
        <v>Baja</v>
      </c>
    </row>
    <row r="77" spans="1:17" ht="14.25" customHeight="1">
      <c r="A77" s="2" t="s">
        <v>465</v>
      </c>
      <c r="B77" s="2" t="s">
        <v>433</v>
      </c>
      <c r="C77" s="2" t="s">
        <v>488</v>
      </c>
      <c r="D77" s="2" t="s">
        <v>456</v>
      </c>
      <c r="E77" s="2" t="s">
        <v>442</v>
      </c>
      <c r="F77" s="11">
        <v>162085092</v>
      </c>
      <c r="G77" s="73">
        <v>43975</v>
      </c>
      <c r="H77" s="73">
        <v>43978</v>
      </c>
      <c r="I77" s="2">
        <v>3619</v>
      </c>
      <c r="J77" s="35">
        <v>109.28</v>
      </c>
      <c r="K77" s="74">
        <f t="shared" si="0"/>
        <v>395484.32</v>
      </c>
      <c r="M77" s="11">
        <v>162085092</v>
      </c>
      <c r="N77" s="21" t="str">
        <f t="shared" si="5"/>
        <v>SI</v>
      </c>
      <c r="O77" s="124">
        <f t="shared" si="6"/>
        <v>3</v>
      </c>
      <c r="P77" s="21" t="str">
        <f t="shared" si="7"/>
        <v>SI</v>
      </c>
      <c r="Q77" s="21" t="str">
        <f t="shared" si="8"/>
        <v>Baja</v>
      </c>
    </row>
    <row r="78" spans="1:17" ht="14.25" customHeight="1">
      <c r="A78" s="2" t="s">
        <v>444</v>
      </c>
      <c r="B78" s="2" t="s">
        <v>433</v>
      </c>
      <c r="C78" s="2" t="s">
        <v>486</v>
      </c>
      <c r="D78" s="2" t="s">
        <v>475</v>
      </c>
      <c r="E78" s="2" t="s">
        <v>436</v>
      </c>
      <c r="F78" s="11">
        <v>162165772</v>
      </c>
      <c r="G78" s="73">
        <v>43965</v>
      </c>
      <c r="H78" s="73">
        <v>43967</v>
      </c>
      <c r="I78" s="2">
        <v>6297</v>
      </c>
      <c r="J78" s="35">
        <v>81.73</v>
      </c>
      <c r="K78" s="74">
        <f t="shared" si="0"/>
        <v>514653.81</v>
      </c>
      <c r="M78" s="11">
        <v>596766889</v>
      </c>
      <c r="N78" s="21" t="str">
        <f t="shared" si="5"/>
        <v>SI</v>
      </c>
      <c r="O78" s="124">
        <f t="shared" si="6"/>
        <v>2</v>
      </c>
      <c r="P78" s="21" t="str">
        <f t="shared" si="7"/>
        <v>SI</v>
      </c>
      <c r="Q78" s="21" t="str">
        <f t="shared" si="8"/>
        <v>Baja</v>
      </c>
    </row>
    <row r="79" spans="1:17" ht="14.25" customHeight="1">
      <c r="A79" s="2" t="s">
        <v>465</v>
      </c>
      <c r="B79" s="2" t="s">
        <v>433</v>
      </c>
      <c r="C79" s="2" t="s">
        <v>529</v>
      </c>
      <c r="D79" s="2" t="s">
        <v>446</v>
      </c>
      <c r="E79" s="2" t="s">
        <v>436</v>
      </c>
      <c r="F79" s="11">
        <v>162745130</v>
      </c>
      <c r="G79" s="73">
        <v>43958</v>
      </c>
      <c r="H79" s="73">
        <v>43959</v>
      </c>
      <c r="I79" s="2">
        <v>9628</v>
      </c>
      <c r="J79" s="35">
        <v>437.2</v>
      </c>
      <c r="K79" s="74">
        <f t="shared" si="0"/>
        <v>4209361.5999999996</v>
      </c>
      <c r="M79" s="11">
        <v>162745130</v>
      </c>
      <c r="N79" s="21" t="str">
        <f t="shared" si="5"/>
        <v>SI</v>
      </c>
      <c r="O79" s="124">
        <f t="shared" si="6"/>
        <v>1</v>
      </c>
      <c r="P79" s="21" t="str">
        <f t="shared" si="7"/>
        <v>NO</v>
      </c>
      <c r="Q79" s="21" t="str">
        <f t="shared" si="8"/>
        <v>Media</v>
      </c>
    </row>
    <row r="80" spans="1:17" ht="14.25" customHeight="1">
      <c r="A80" s="2" t="s">
        <v>432</v>
      </c>
      <c r="B80" s="2" t="s">
        <v>439</v>
      </c>
      <c r="C80" s="2" t="s">
        <v>530</v>
      </c>
      <c r="D80" s="2" t="s">
        <v>475</v>
      </c>
      <c r="E80" s="2" t="s">
        <v>436</v>
      </c>
      <c r="F80" s="11">
        <v>164705932</v>
      </c>
      <c r="G80" s="73">
        <v>43980</v>
      </c>
      <c r="H80" s="73">
        <v>43982</v>
      </c>
      <c r="I80" s="2">
        <v>4144</v>
      </c>
      <c r="J80" s="35">
        <v>81.73</v>
      </c>
      <c r="K80" s="74">
        <f t="shared" si="0"/>
        <v>338689.12</v>
      </c>
      <c r="M80" s="11">
        <v>164705932</v>
      </c>
      <c r="N80" s="21" t="str">
        <f t="shared" si="5"/>
        <v>SI</v>
      </c>
      <c r="O80" s="124">
        <f t="shared" si="6"/>
        <v>2</v>
      </c>
      <c r="P80" s="21" t="str">
        <f t="shared" si="7"/>
        <v>SI</v>
      </c>
      <c r="Q80" s="21" t="str">
        <f t="shared" si="8"/>
        <v>Baja</v>
      </c>
    </row>
    <row r="81" spans="1:17" ht="14.25" customHeight="1">
      <c r="A81" s="2" t="s">
        <v>438</v>
      </c>
      <c r="B81" s="2" t="s">
        <v>462</v>
      </c>
      <c r="C81" s="2" t="s">
        <v>531</v>
      </c>
      <c r="D81" s="2" t="s">
        <v>454</v>
      </c>
      <c r="E81" s="2" t="s">
        <v>442</v>
      </c>
      <c r="F81" s="11">
        <v>166689908</v>
      </c>
      <c r="G81" s="73">
        <v>43934</v>
      </c>
      <c r="H81" s="73">
        <v>43936</v>
      </c>
      <c r="I81" s="2">
        <v>4718</v>
      </c>
      <c r="J81" s="35">
        <v>152.58000000000001</v>
      </c>
      <c r="K81" s="74">
        <f t="shared" si="0"/>
        <v>719872.44000000006</v>
      </c>
      <c r="M81" s="11">
        <v>166689908</v>
      </c>
      <c r="N81" s="21" t="str">
        <f t="shared" si="5"/>
        <v>SI</v>
      </c>
      <c r="O81" s="124">
        <f t="shared" si="6"/>
        <v>2</v>
      </c>
      <c r="P81" s="21" t="str">
        <f t="shared" si="7"/>
        <v>SI</v>
      </c>
      <c r="Q81" s="21" t="str">
        <f t="shared" si="8"/>
        <v>Baja</v>
      </c>
    </row>
    <row r="82" spans="1:17" ht="14.25" customHeight="1">
      <c r="A82" s="2" t="s">
        <v>465</v>
      </c>
      <c r="B82" s="2" t="s">
        <v>467</v>
      </c>
      <c r="C82" s="2" t="s">
        <v>532</v>
      </c>
      <c r="D82" s="2" t="s">
        <v>441</v>
      </c>
      <c r="E82" s="2" t="s">
        <v>442</v>
      </c>
      <c r="F82" s="11">
        <v>167170989</v>
      </c>
      <c r="G82" s="73">
        <v>43957</v>
      </c>
      <c r="H82" s="73">
        <v>43959</v>
      </c>
      <c r="I82" s="2">
        <v>3869</v>
      </c>
      <c r="J82" s="35">
        <v>9.33</v>
      </c>
      <c r="K82" s="74">
        <f t="shared" si="0"/>
        <v>36097.769999999997</v>
      </c>
      <c r="M82" s="11">
        <v>167170989</v>
      </c>
      <c r="N82" s="21" t="str">
        <f t="shared" si="5"/>
        <v>SI</v>
      </c>
      <c r="O82" s="124">
        <f t="shared" si="6"/>
        <v>2</v>
      </c>
      <c r="P82" s="21" t="str">
        <f t="shared" si="7"/>
        <v>SI</v>
      </c>
      <c r="Q82" s="21" t="str">
        <f t="shared" si="8"/>
        <v>Baja</v>
      </c>
    </row>
    <row r="83" spans="1:17" ht="14.25" customHeight="1">
      <c r="A83" s="2" t="s">
        <v>438</v>
      </c>
      <c r="B83" s="2" t="s">
        <v>433</v>
      </c>
      <c r="C83" s="2" t="s">
        <v>533</v>
      </c>
      <c r="D83" s="2" t="s">
        <v>469</v>
      </c>
      <c r="E83" s="2" t="s">
        <v>442</v>
      </c>
      <c r="F83" s="11">
        <v>167209184</v>
      </c>
      <c r="G83" s="73">
        <v>43959</v>
      </c>
      <c r="H83" s="73">
        <v>43962</v>
      </c>
      <c r="I83" s="2">
        <v>3467</v>
      </c>
      <c r="J83" s="35">
        <v>421.89</v>
      </c>
      <c r="K83" s="74">
        <f t="shared" si="0"/>
        <v>1462692.63</v>
      </c>
      <c r="M83" s="11">
        <v>167209184</v>
      </c>
      <c r="N83" s="21" t="str">
        <f t="shared" si="5"/>
        <v>SI</v>
      </c>
      <c r="O83" s="124">
        <f t="shared" si="6"/>
        <v>3</v>
      </c>
      <c r="P83" s="21" t="str">
        <f t="shared" si="7"/>
        <v>SI</v>
      </c>
      <c r="Q83" s="21" t="str">
        <f t="shared" si="8"/>
        <v>Baja</v>
      </c>
    </row>
    <row r="84" spans="1:17" ht="14.25" customHeight="1">
      <c r="A84" s="2" t="s">
        <v>484</v>
      </c>
      <c r="B84" s="2" t="s">
        <v>433</v>
      </c>
      <c r="C84" s="2" t="s">
        <v>523</v>
      </c>
      <c r="D84" s="2" t="s">
        <v>441</v>
      </c>
      <c r="E84" s="2" t="s">
        <v>436</v>
      </c>
      <c r="F84" s="11">
        <v>167247378</v>
      </c>
      <c r="G84" s="73">
        <v>43974</v>
      </c>
      <c r="H84" s="73">
        <v>43975</v>
      </c>
      <c r="I84" s="2">
        <v>7502</v>
      </c>
      <c r="J84" s="35">
        <v>9.33</v>
      </c>
      <c r="K84" s="74">
        <f t="shared" si="0"/>
        <v>69993.66</v>
      </c>
      <c r="M84" s="11">
        <v>167247378</v>
      </c>
      <c r="N84" s="21" t="str">
        <f t="shared" si="5"/>
        <v>SI</v>
      </c>
      <c r="O84" s="124">
        <f t="shared" si="6"/>
        <v>1</v>
      </c>
      <c r="P84" s="21" t="str">
        <f t="shared" si="7"/>
        <v>NO</v>
      </c>
      <c r="Q84" s="21" t="str">
        <f t="shared" si="8"/>
        <v>Baja</v>
      </c>
    </row>
    <row r="85" spans="1:17" ht="14.25" customHeight="1">
      <c r="A85" s="2" t="s">
        <v>472</v>
      </c>
      <c r="B85" s="2" t="s">
        <v>462</v>
      </c>
      <c r="C85" s="2" t="s">
        <v>534</v>
      </c>
      <c r="D85" s="2" t="s">
        <v>441</v>
      </c>
      <c r="E85" s="2" t="s">
        <v>442</v>
      </c>
      <c r="F85" s="11">
        <v>167788970</v>
      </c>
      <c r="G85" s="73">
        <v>43968</v>
      </c>
      <c r="H85" s="73">
        <v>43971</v>
      </c>
      <c r="I85" s="2">
        <v>1308</v>
      </c>
      <c r="J85" s="35">
        <v>9.33</v>
      </c>
      <c r="K85" s="74">
        <f t="shared" si="0"/>
        <v>12203.64</v>
      </c>
      <c r="M85" s="11">
        <v>167788970</v>
      </c>
      <c r="N85" s="21" t="str">
        <f t="shared" si="5"/>
        <v>SI</v>
      </c>
      <c r="O85" s="124">
        <f t="shared" si="6"/>
        <v>3</v>
      </c>
      <c r="P85" s="21" t="str">
        <f t="shared" si="7"/>
        <v>SI</v>
      </c>
      <c r="Q85" s="21" t="str">
        <f t="shared" si="8"/>
        <v>Baja</v>
      </c>
    </row>
    <row r="86" spans="1:17" ht="14.25" customHeight="1">
      <c r="A86" s="2" t="s">
        <v>432</v>
      </c>
      <c r="B86" s="2" t="s">
        <v>433</v>
      </c>
      <c r="C86" s="2" t="s">
        <v>535</v>
      </c>
      <c r="D86" s="2" t="s">
        <v>456</v>
      </c>
      <c r="E86" s="2" t="s">
        <v>442</v>
      </c>
      <c r="F86" s="11">
        <v>168098819</v>
      </c>
      <c r="G86" s="73">
        <v>43977</v>
      </c>
      <c r="H86" s="73">
        <v>43977</v>
      </c>
      <c r="I86" s="2">
        <v>3024</v>
      </c>
      <c r="J86" s="35">
        <v>109.28</v>
      </c>
      <c r="K86" s="74">
        <f t="shared" si="0"/>
        <v>330462.72000000003</v>
      </c>
      <c r="M86" s="11">
        <v>168098819</v>
      </c>
      <c r="N86" s="21" t="str">
        <f t="shared" si="5"/>
        <v>NO</v>
      </c>
      <c r="O86" s="124">
        <f t="shared" si="6"/>
        <v>0</v>
      </c>
      <c r="P86" s="21" t="str">
        <f t="shared" si="7"/>
        <v>NO</v>
      </c>
      <c r="Q86" s="21" t="str">
        <f t="shared" si="8"/>
        <v>Baja</v>
      </c>
    </row>
    <row r="87" spans="1:17" ht="14.25" customHeight="1">
      <c r="A87" s="2" t="s">
        <v>451</v>
      </c>
      <c r="B87" s="2" t="s">
        <v>462</v>
      </c>
      <c r="C87" s="2" t="s">
        <v>536</v>
      </c>
      <c r="D87" s="2" t="s">
        <v>464</v>
      </c>
      <c r="E87" s="2" t="s">
        <v>436</v>
      </c>
      <c r="F87" s="11">
        <v>169844615</v>
      </c>
      <c r="G87" s="73">
        <v>43964</v>
      </c>
      <c r="H87" s="73">
        <v>43967</v>
      </c>
      <c r="I87" s="2">
        <v>5906</v>
      </c>
      <c r="J87" s="35">
        <v>154.06</v>
      </c>
      <c r="K87" s="74">
        <f t="shared" si="0"/>
        <v>909878.36</v>
      </c>
      <c r="M87" s="11">
        <v>169844615</v>
      </c>
      <c r="N87" s="21" t="str">
        <f t="shared" si="5"/>
        <v>SI</v>
      </c>
      <c r="O87" s="124">
        <f t="shared" si="6"/>
        <v>3</v>
      </c>
      <c r="P87" s="21" t="str">
        <f t="shared" si="7"/>
        <v>SI</v>
      </c>
      <c r="Q87" s="21" t="str">
        <f t="shared" si="8"/>
        <v>Baja</v>
      </c>
    </row>
    <row r="88" spans="1:17" ht="14.25" customHeight="1">
      <c r="A88" s="2" t="s">
        <v>472</v>
      </c>
      <c r="B88" s="2" t="s">
        <v>433</v>
      </c>
      <c r="C88" s="2" t="s">
        <v>493</v>
      </c>
      <c r="D88" s="2" t="s">
        <v>494</v>
      </c>
      <c r="E88" s="2" t="s">
        <v>436</v>
      </c>
      <c r="F88" s="11">
        <v>170842397</v>
      </c>
      <c r="G88" s="73">
        <v>43952</v>
      </c>
      <c r="H88" s="73">
        <v>43954</v>
      </c>
      <c r="I88" s="2">
        <v>3411</v>
      </c>
      <c r="J88" s="35">
        <v>47.45</v>
      </c>
      <c r="K88" s="74">
        <f t="shared" si="0"/>
        <v>161851.95000000001</v>
      </c>
      <c r="M88" s="11">
        <v>170842397</v>
      </c>
      <c r="N88" s="21" t="str">
        <f t="shared" si="5"/>
        <v>SI</v>
      </c>
      <c r="O88" s="124">
        <f t="shared" si="6"/>
        <v>2</v>
      </c>
      <c r="P88" s="21" t="str">
        <f t="shared" si="7"/>
        <v>SI</v>
      </c>
      <c r="Q88" s="21" t="str">
        <f t="shared" si="8"/>
        <v>Baja</v>
      </c>
    </row>
    <row r="89" spans="1:17" ht="14.25" customHeight="1">
      <c r="A89" s="2" t="s">
        <v>451</v>
      </c>
      <c r="B89" s="2" t="s">
        <v>433</v>
      </c>
      <c r="C89" s="2" t="s">
        <v>537</v>
      </c>
      <c r="D89" s="2" t="s">
        <v>464</v>
      </c>
      <c r="E89" s="2" t="s">
        <v>436</v>
      </c>
      <c r="F89" s="11">
        <v>172662436</v>
      </c>
      <c r="G89" s="73">
        <v>43958</v>
      </c>
      <c r="H89" s="73">
        <v>43960</v>
      </c>
      <c r="I89" s="2">
        <v>6039</v>
      </c>
      <c r="J89" s="35">
        <v>154.06</v>
      </c>
      <c r="K89" s="74">
        <f t="shared" si="0"/>
        <v>930368.34</v>
      </c>
      <c r="M89" s="11">
        <v>172662436</v>
      </c>
      <c r="N89" s="21" t="str">
        <f t="shared" si="5"/>
        <v>SI</v>
      </c>
      <c r="O89" s="124">
        <f t="shared" si="6"/>
        <v>2</v>
      </c>
      <c r="P89" s="21" t="str">
        <f t="shared" si="7"/>
        <v>SI</v>
      </c>
      <c r="Q89" s="21" t="str">
        <f t="shared" si="8"/>
        <v>Baja</v>
      </c>
    </row>
    <row r="90" spans="1:17" ht="14.25" customHeight="1">
      <c r="A90" s="2" t="s">
        <v>484</v>
      </c>
      <c r="B90" s="2" t="s">
        <v>467</v>
      </c>
      <c r="C90" s="2" t="s">
        <v>538</v>
      </c>
      <c r="D90" s="2" t="s">
        <v>454</v>
      </c>
      <c r="E90" s="2" t="s">
        <v>442</v>
      </c>
      <c r="F90" s="11">
        <v>173900973</v>
      </c>
      <c r="G90" s="73">
        <v>43957</v>
      </c>
      <c r="H90" s="73">
        <v>43957</v>
      </c>
      <c r="I90" s="2">
        <v>2486</v>
      </c>
      <c r="J90" s="35">
        <v>152.58000000000001</v>
      </c>
      <c r="K90" s="74">
        <f t="shared" si="0"/>
        <v>379313.88</v>
      </c>
      <c r="M90" s="11">
        <v>173900973</v>
      </c>
      <c r="N90" s="21" t="str">
        <f t="shared" si="5"/>
        <v>NO</v>
      </c>
      <c r="O90" s="124">
        <f t="shared" si="6"/>
        <v>0</v>
      </c>
      <c r="P90" s="21" t="str">
        <f t="shared" si="7"/>
        <v>NO</v>
      </c>
      <c r="Q90" s="21" t="str">
        <f t="shared" si="8"/>
        <v>Baja</v>
      </c>
    </row>
    <row r="91" spans="1:17" ht="14.25" customHeight="1">
      <c r="A91" s="2" t="s">
        <v>465</v>
      </c>
      <c r="B91" s="2" t="s">
        <v>452</v>
      </c>
      <c r="C91" s="2" t="s">
        <v>504</v>
      </c>
      <c r="D91" s="2" t="s">
        <v>446</v>
      </c>
      <c r="E91" s="2" t="s">
        <v>442</v>
      </c>
      <c r="F91" s="11">
        <v>175078141</v>
      </c>
      <c r="G91" s="73">
        <v>43951</v>
      </c>
      <c r="H91" s="73">
        <v>43953</v>
      </c>
      <c r="I91" s="2">
        <v>1451</v>
      </c>
      <c r="J91" s="35">
        <v>437.2</v>
      </c>
      <c r="K91" s="74">
        <f t="shared" si="0"/>
        <v>634377.19999999995</v>
      </c>
      <c r="M91" s="11">
        <v>175078141</v>
      </c>
      <c r="N91" s="21" t="str">
        <f t="shared" si="5"/>
        <v>SI</v>
      </c>
      <c r="O91" s="124">
        <f t="shared" si="6"/>
        <v>2</v>
      </c>
      <c r="P91" s="21" t="str">
        <f t="shared" si="7"/>
        <v>SI</v>
      </c>
      <c r="Q91" s="21" t="str">
        <f t="shared" si="8"/>
        <v>Baja</v>
      </c>
    </row>
    <row r="92" spans="1:17" ht="14.25" customHeight="1">
      <c r="A92" s="2" t="s">
        <v>458</v>
      </c>
      <c r="B92" s="2" t="s">
        <v>467</v>
      </c>
      <c r="C92" s="2" t="s">
        <v>476</v>
      </c>
      <c r="D92" s="2" t="s">
        <v>480</v>
      </c>
      <c r="E92" s="2" t="s">
        <v>442</v>
      </c>
      <c r="F92" s="11">
        <v>175304305</v>
      </c>
      <c r="G92" s="73">
        <v>43952</v>
      </c>
      <c r="H92" s="73">
        <v>43953</v>
      </c>
      <c r="I92" s="2">
        <v>6610</v>
      </c>
      <c r="J92" s="35">
        <v>651.21</v>
      </c>
      <c r="K92" s="74">
        <f t="shared" si="0"/>
        <v>4304498.1000000006</v>
      </c>
      <c r="M92" s="11">
        <v>175304305</v>
      </c>
      <c r="N92" s="21" t="str">
        <f t="shared" si="5"/>
        <v>SI</v>
      </c>
      <c r="O92" s="124">
        <f t="shared" si="6"/>
        <v>1</v>
      </c>
      <c r="P92" s="21" t="str">
        <f t="shared" si="7"/>
        <v>NO</v>
      </c>
      <c r="Q92" s="21" t="str">
        <f t="shared" si="8"/>
        <v>Media</v>
      </c>
    </row>
    <row r="93" spans="1:17" ht="14.25" customHeight="1">
      <c r="A93" s="2" t="s">
        <v>484</v>
      </c>
      <c r="B93" s="2" t="s">
        <v>439</v>
      </c>
      <c r="C93" s="2" t="s">
        <v>521</v>
      </c>
      <c r="D93" s="2" t="s">
        <v>435</v>
      </c>
      <c r="E93" s="2" t="s">
        <v>436</v>
      </c>
      <c r="F93" s="11">
        <v>175974214</v>
      </c>
      <c r="G93" s="73">
        <v>43967</v>
      </c>
      <c r="H93" s="73">
        <v>43967</v>
      </c>
      <c r="I93" s="2">
        <v>9768</v>
      </c>
      <c r="J93" s="35">
        <v>255.28</v>
      </c>
      <c r="K93" s="74">
        <f t="shared" si="0"/>
        <v>2493575.04</v>
      </c>
      <c r="M93" s="11">
        <v>175974214</v>
      </c>
      <c r="N93" s="21" t="str">
        <f t="shared" si="5"/>
        <v>NO</v>
      </c>
      <c r="O93" s="124">
        <f t="shared" si="6"/>
        <v>0</v>
      </c>
      <c r="P93" s="21" t="str">
        <f t="shared" si="7"/>
        <v>NO</v>
      </c>
      <c r="Q93" s="21" t="str">
        <f t="shared" si="8"/>
        <v>Media</v>
      </c>
    </row>
    <row r="94" spans="1:17" ht="14.25" customHeight="1">
      <c r="A94" s="2" t="s">
        <v>432</v>
      </c>
      <c r="B94" s="2" t="s">
        <v>452</v>
      </c>
      <c r="C94" s="2" t="s">
        <v>539</v>
      </c>
      <c r="D94" s="2" t="s">
        <v>450</v>
      </c>
      <c r="E94" s="2" t="s">
        <v>436</v>
      </c>
      <c r="F94" s="11">
        <v>176450574</v>
      </c>
      <c r="G94" s="73">
        <v>43951</v>
      </c>
      <c r="H94" s="73">
        <v>43952</v>
      </c>
      <c r="I94" s="2">
        <v>2149</v>
      </c>
      <c r="J94" s="35">
        <v>205.7</v>
      </c>
      <c r="K94" s="74">
        <f t="shared" si="0"/>
        <v>442049.3</v>
      </c>
      <c r="M94" s="11">
        <v>642793166</v>
      </c>
      <c r="N94" s="21" t="str">
        <f t="shared" si="5"/>
        <v>SI</v>
      </c>
      <c r="O94" s="124">
        <f t="shared" si="6"/>
        <v>1</v>
      </c>
      <c r="P94" s="21" t="str">
        <f t="shared" si="7"/>
        <v>NO</v>
      </c>
      <c r="Q94" s="21" t="str">
        <f t="shared" si="8"/>
        <v>Baja</v>
      </c>
    </row>
    <row r="95" spans="1:17" ht="14.25" customHeight="1">
      <c r="A95" s="2" t="s">
        <v>444</v>
      </c>
      <c r="B95" s="2" t="s">
        <v>452</v>
      </c>
      <c r="C95" s="2" t="s">
        <v>595</v>
      </c>
      <c r="D95" s="2" t="s">
        <v>475</v>
      </c>
      <c r="E95" s="2" t="s">
        <v>436</v>
      </c>
      <c r="F95" s="11">
        <v>176491773</v>
      </c>
      <c r="G95" s="73">
        <v>43954</v>
      </c>
      <c r="H95" s="73">
        <v>43957</v>
      </c>
      <c r="I95" s="2">
        <v>6480</v>
      </c>
      <c r="J95" s="35">
        <v>81.73</v>
      </c>
      <c r="K95" s="74">
        <f t="shared" si="0"/>
        <v>529610.4</v>
      </c>
      <c r="M95" s="11">
        <v>176450574</v>
      </c>
      <c r="N95" s="21" t="str">
        <f t="shared" si="5"/>
        <v>SI</v>
      </c>
      <c r="O95" s="124">
        <f t="shared" si="6"/>
        <v>3</v>
      </c>
      <c r="P95" s="21" t="str">
        <f t="shared" si="7"/>
        <v>SI</v>
      </c>
      <c r="Q95" s="21" t="str">
        <f t="shared" si="8"/>
        <v>Baja</v>
      </c>
    </row>
    <row r="96" spans="1:17" ht="14.25" customHeight="1">
      <c r="A96" s="2" t="s">
        <v>448</v>
      </c>
      <c r="B96" s="2" t="s">
        <v>462</v>
      </c>
      <c r="C96" s="2" t="s">
        <v>540</v>
      </c>
      <c r="D96" s="2" t="s">
        <v>456</v>
      </c>
      <c r="E96" s="2" t="s">
        <v>436</v>
      </c>
      <c r="F96" s="11">
        <v>176898181</v>
      </c>
      <c r="G96" s="73">
        <v>43970</v>
      </c>
      <c r="H96" s="73">
        <v>43972</v>
      </c>
      <c r="I96" s="2">
        <v>4677</v>
      </c>
      <c r="J96" s="35">
        <v>109.28</v>
      </c>
      <c r="K96" s="74">
        <f t="shared" si="0"/>
        <v>511102.56</v>
      </c>
      <c r="M96" s="11">
        <v>176898181</v>
      </c>
      <c r="N96" s="21" t="str">
        <f t="shared" si="5"/>
        <v>SI</v>
      </c>
      <c r="O96" s="124">
        <f t="shared" si="6"/>
        <v>2</v>
      </c>
      <c r="P96" s="21" t="str">
        <f t="shared" si="7"/>
        <v>SI</v>
      </c>
      <c r="Q96" s="21" t="str">
        <f t="shared" si="8"/>
        <v>Baja</v>
      </c>
    </row>
    <row r="97" spans="1:17" ht="14.25" customHeight="1">
      <c r="A97" s="2" t="s">
        <v>432</v>
      </c>
      <c r="B97" s="2" t="s">
        <v>462</v>
      </c>
      <c r="C97" s="2" t="s">
        <v>541</v>
      </c>
      <c r="D97" s="2" t="s">
        <v>475</v>
      </c>
      <c r="E97" s="2" t="s">
        <v>442</v>
      </c>
      <c r="F97" s="11">
        <v>177214038</v>
      </c>
      <c r="G97" s="73">
        <v>43953</v>
      </c>
      <c r="H97" s="73">
        <v>43956</v>
      </c>
      <c r="I97" s="2">
        <v>7473</v>
      </c>
      <c r="J97" s="35">
        <v>81.73</v>
      </c>
      <c r="K97" s="74">
        <f t="shared" si="0"/>
        <v>610768.29</v>
      </c>
      <c r="M97" s="11">
        <v>177214038</v>
      </c>
      <c r="N97" s="21" t="str">
        <f t="shared" si="5"/>
        <v>SI</v>
      </c>
      <c r="O97" s="124">
        <f t="shared" si="6"/>
        <v>3</v>
      </c>
      <c r="P97" s="21" t="str">
        <f t="shared" si="7"/>
        <v>SI</v>
      </c>
      <c r="Q97" s="21" t="str">
        <f t="shared" si="8"/>
        <v>Baja</v>
      </c>
    </row>
    <row r="98" spans="1:17" ht="14.25" customHeight="1">
      <c r="A98" s="2" t="s">
        <v>472</v>
      </c>
      <c r="B98" s="2" t="s">
        <v>462</v>
      </c>
      <c r="C98" s="2" t="s">
        <v>541</v>
      </c>
      <c r="D98" s="2" t="s">
        <v>450</v>
      </c>
      <c r="E98" s="2" t="s">
        <v>436</v>
      </c>
      <c r="F98" s="11">
        <v>177427756</v>
      </c>
      <c r="G98" s="73">
        <v>43965</v>
      </c>
      <c r="H98" s="73">
        <v>43968</v>
      </c>
      <c r="I98" s="2">
        <v>7485</v>
      </c>
      <c r="J98" s="35">
        <v>205.7</v>
      </c>
      <c r="K98" s="74">
        <f t="shared" si="0"/>
        <v>1539664.5</v>
      </c>
      <c r="M98" s="11">
        <v>177427756</v>
      </c>
      <c r="N98" s="21" t="str">
        <f t="shared" si="5"/>
        <v>SI</v>
      </c>
      <c r="O98" s="124">
        <f t="shared" si="6"/>
        <v>3</v>
      </c>
      <c r="P98" s="21" t="str">
        <f t="shared" si="7"/>
        <v>SI</v>
      </c>
      <c r="Q98" s="21" t="str">
        <f t="shared" si="8"/>
        <v>Baja</v>
      </c>
    </row>
    <row r="99" spans="1:17" ht="14.25" customHeight="1">
      <c r="A99" s="2" t="s">
        <v>465</v>
      </c>
      <c r="B99" s="2" t="s">
        <v>433</v>
      </c>
      <c r="C99" s="2" t="s">
        <v>455</v>
      </c>
      <c r="D99" s="2" t="s">
        <v>435</v>
      </c>
      <c r="E99" s="2" t="s">
        <v>436</v>
      </c>
      <c r="F99" s="11">
        <v>178100669</v>
      </c>
      <c r="G99" s="73">
        <v>43980</v>
      </c>
      <c r="H99" s="73">
        <v>43980</v>
      </c>
      <c r="I99" s="2">
        <v>7418</v>
      </c>
      <c r="J99" s="35">
        <v>255.28</v>
      </c>
      <c r="K99" s="74">
        <f t="shared" si="0"/>
        <v>1893667.04</v>
      </c>
      <c r="M99" s="11">
        <v>178100669</v>
      </c>
      <c r="N99" s="21" t="str">
        <f t="shared" si="5"/>
        <v>NO</v>
      </c>
      <c r="O99" s="124">
        <f t="shared" si="6"/>
        <v>0</v>
      </c>
      <c r="P99" s="21" t="str">
        <f t="shared" si="7"/>
        <v>NO</v>
      </c>
      <c r="Q99" s="21" t="str">
        <f t="shared" si="8"/>
        <v>Baja</v>
      </c>
    </row>
    <row r="100" spans="1:17" ht="14.25" customHeight="1">
      <c r="A100" s="2" t="s">
        <v>432</v>
      </c>
      <c r="B100" s="2" t="s">
        <v>462</v>
      </c>
      <c r="C100" s="2" t="s">
        <v>542</v>
      </c>
      <c r="D100" s="2" t="s">
        <v>480</v>
      </c>
      <c r="E100" s="2" t="s">
        <v>442</v>
      </c>
      <c r="F100" s="11">
        <v>179614293</v>
      </c>
      <c r="G100" s="73">
        <v>43953</v>
      </c>
      <c r="H100" s="73">
        <v>43956</v>
      </c>
      <c r="I100" s="2">
        <v>7733</v>
      </c>
      <c r="J100" s="35">
        <v>651.21</v>
      </c>
      <c r="K100" s="74">
        <f t="shared" si="0"/>
        <v>5035806.9300000006</v>
      </c>
      <c r="M100" s="11">
        <v>179614293</v>
      </c>
      <c r="N100" s="21" t="str">
        <f t="shared" si="5"/>
        <v>SI</v>
      </c>
      <c r="O100" s="124">
        <f t="shared" si="6"/>
        <v>3</v>
      </c>
      <c r="P100" s="21" t="str">
        <f t="shared" si="7"/>
        <v>SI</v>
      </c>
      <c r="Q100" s="21" t="str">
        <f t="shared" si="8"/>
        <v>Alta</v>
      </c>
    </row>
    <row r="101" spans="1:17" ht="14.25" customHeight="1">
      <c r="A101" s="2" t="s">
        <v>458</v>
      </c>
      <c r="B101" s="2" t="s">
        <v>439</v>
      </c>
      <c r="C101" s="2" t="s">
        <v>543</v>
      </c>
      <c r="D101" s="2" t="s">
        <v>441</v>
      </c>
      <c r="E101" s="2" t="s">
        <v>436</v>
      </c>
      <c r="F101" s="11">
        <v>180418097</v>
      </c>
      <c r="G101" s="73">
        <v>43982</v>
      </c>
      <c r="H101" s="73">
        <v>43984</v>
      </c>
      <c r="I101" s="2">
        <v>6447</v>
      </c>
      <c r="J101" s="35">
        <v>9.33</v>
      </c>
      <c r="K101" s="74">
        <f t="shared" si="0"/>
        <v>60150.51</v>
      </c>
      <c r="M101" s="11">
        <v>180418097</v>
      </c>
      <c r="N101" s="21" t="str">
        <f t="shared" si="5"/>
        <v>SI</v>
      </c>
      <c r="O101" s="124">
        <f t="shared" si="6"/>
        <v>2</v>
      </c>
      <c r="P101" s="21" t="str">
        <f t="shared" si="7"/>
        <v>SI</v>
      </c>
      <c r="Q101" s="21" t="str">
        <f t="shared" si="8"/>
        <v>Baja</v>
      </c>
    </row>
    <row r="102" spans="1:17" ht="14.25" customHeight="1">
      <c r="A102" s="2" t="s">
        <v>484</v>
      </c>
      <c r="B102" s="2" t="s">
        <v>452</v>
      </c>
      <c r="C102" s="2" t="s">
        <v>544</v>
      </c>
      <c r="D102" s="2" t="s">
        <v>477</v>
      </c>
      <c r="E102" s="2" t="s">
        <v>442</v>
      </c>
      <c r="F102" s="11">
        <v>182393920</v>
      </c>
      <c r="G102" s="73">
        <v>43966</v>
      </c>
      <c r="H102" s="73">
        <v>43967</v>
      </c>
      <c r="I102" s="2">
        <v>9535</v>
      </c>
      <c r="J102" s="35">
        <v>668.27</v>
      </c>
      <c r="K102" s="74">
        <f t="shared" si="0"/>
        <v>6371954.4500000002</v>
      </c>
      <c r="M102" s="11">
        <v>182393920</v>
      </c>
      <c r="N102" s="21" t="str">
        <f t="shared" si="5"/>
        <v>SI</v>
      </c>
      <c r="O102" s="124">
        <f t="shared" si="6"/>
        <v>1</v>
      </c>
      <c r="P102" s="21" t="str">
        <f t="shared" si="7"/>
        <v>NO</v>
      </c>
      <c r="Q102" s="21" t="str">
        <f t="shared" si="8"/>
        <v>Alta</v>
      </c>
    </row>
    <row r="103" spans="1:17" ht="14.25" customHeight="1">
      <c r="A103" s="2" t="s">
        <v>451</v>
      </c>
      <c r="B103" s="2" t="s">
        <v>462</v>
      </c>
      <c r="C103" s="2" t="s">
        <v>545</v>
      </c>
      <c r="D103" s="2" t="s">
        <v>475</v>
      </c>
      <c r="E103" s="2" t="s">
        <v>436</v>
      </c>
      <c r="F103" s="11">
        <v>182575023</v>
      </c>
      <c r="G103" s="73">
        <v>43975</v>
      </c>
      <c r="H103" s="73">
        <v>43975</v>
      </c>
      <c r="I103" s="2">
        <v>9045</v>
      </c>
      <c r="J103" s="35">
        <v>81.73</v>
      </c>
      <c r="K103" s="74">
        <f t="shared" si="0"/>
        <v>739247.85000000009</v>
      </c>
      <c r="M103" s="11">
        <v>182575023</v>
      </c>
      <c r="N103" s="21" t="str">
        <f t="shared" si="5"/>
        <v>NO</v>
      </c>
      <c r="O103" s="124">
        <f t="shared" si="6"/>
        <v>0</v>
      </c>
      <c r="P103" s="21" t="str">
        <f t="shared" si="7"/>
        <v>NO</v>
      </c>
      <c r="Q103" s="21" t="str">
        <f t="shared" si="8"/>
        <v>Baja</v>
      </c>
    </row>
    <row r="104" spans="1:17" ht="14.25" customHeight="1">
      <c r="A104" s="2" t="s">
        <v>465</v>
      </c>
      <c r="B104" s="2" t="s">
        <v>462</v>
      </c>
      <c r="C104" s="2" t="s">
        <v>546</v>
      </c>
      <c r="D104" s="2" t="s">
        <v>480</v>
      </c>
      <c r="E104" s="2" t="s">
        <v>442</v>
      </c>
      <c r="F104" s="11">
        <v>184062469</v>
      </c>
      <c r="G104" s="73">
        <v>43997</v>
      </c>
      <c r="H104" s="73">
        <v>43999</v>
      </c>
      <c r="I104" s="2">
        <v>8974</v>
      </c>
      <c r="J104" s="35">
        <v>651.21</v>
      </c>
      <c r="K104" s="74">
        <f t="shared" si="0"/>
        <v>5843958.54</v>
      </c>
      <c r="M104" s="11">
        <v>184062469</v>
      </c>
      <c r="N104" s="21" t="str">
        <f t="shared" si="5"/>
        <v>SI</v>
      </c>
      <c r="O104" s="124">
        <f t="shared" si="6"/>
        <v>2</v>
      </c>
      <c r="P104" s="21" t="str">
        <f t="shared" si="7"/>
        <v>SI</v>
      </c>
      <c r="Q104" s="21" t="str">
        <f t="shared" si="8"/>
        <v>Alta</v>
      </c>
    </row>
    <row r="105" spans="1:17" ht="14.25" customHeight="1">
      <c r="A105" s="2" t="s">
        <v>482</v>
      </c>
      <c r="B105" s="2" t="s">
        <v>433</v>
      </c>
      <c r="C105" s="2" t="s">
        <v>491</v>
      </c>
      <c r="D105" s="2" t="s">
        <v>441</v>
      </c>
      <c r="E105" s="2" t="s">
        <v>436</v>
      </c>
      <c r="F105" s="11">
        <v>185303580</v>
      </c>
      <c r="G105" s="73">
        <v>43987</v>
      </c>
      <c r="H105" s="73">
        <v>43990</v>
      </c>
      <c r="I105" s="2">
        <v>7240</v>
      </c>
      <c r="J105" s="35">
        <v>9.33</v>
      </c>
      <c r="K105" s="74">
        <f t="shared" si="0"/>
        <v>67549.2</v>
      </c>
      <c r="M105" s="11">
        <v>185303580</v>
      </c>
      <c r="N105" s="21" t="str">
        <f t="shared" si="5"/>
        <v>SI</v>
      </c>
      <c r="O105" s="124">
        <f t="shared" si="6"/>
        <v>3</v>
      </c>
      <c r="P105" s="21" t="str">
        <f t="shared" si="7"/>
        <v>SI</v>
      </c>
      <c r="Q105" s="21" t="str">
        <f t="shared" si="8"/>
        <v>Baja</v>
      </c>
    </row>
    <row r="106" spans="1:17" ht="14.25" customHeight="1">
      <c r="A106" s="2" t="s">
        <v>472</v>
      </c>
      <c r="B106" s="2" t="s">
        <v>462</v>
      </c>
      <c r="C106" s="2" t="s">
        <v>547</v>
      </c>
      <c r="D106" s="2" t="s">
        <v>477</v>
      </c>
      <c r="E106" s="2" t="s">
        <v>436</v>
      </c>
      <c r="F106" s="11">
        <v>186451995</v>
      </c>
      <c r="G106" s="73">
        <v>44006</v>
      </c>
      <c r="H106" s="73">
        <v>44006</v>
      </c>
      <c r="I106" s="2">
        <v>6551</v>
      </c>
      <c r="J106" s="35">
        <v>668.27</v>
      </c>
      <c r="K106" s="74">
        <f t="shared" si="0"/>
        <v>4377836.7699999996</v>
      </c>
      <c r="M106" s="11">
        <v>186451995</v>
      </c>
      <c r="N106" s="21" t="str">
        <f t="shared" si="5"/>
        <v>NO</v>
      </c>
      <c r="O106" s="124">
        <f t="shared" si="6"/>
        <v>0</v>
      </c>
      <c r="P106" s="21" t="str">
        <f t="shared" si="7"/>
        <v>NO</v>
      </c>
      <c r="Q106" s="21" t="str">
        <f t="shared" si="8"/>
        <v>Media</v>
      </c>
    </row>
    <row r="107" spans="1:17" ht="14.25" customHeight="1">
      <c r="A107" s="2" t="s">
        <v>458</v>
      </c>
      <c r="B107" s="2" t="s">
        <v>439</v>
      </c>
      <c r="C107" s="2" t="s">
        <v>548</v>
      </c>
      <c r="D107" s="2" t="s">
        <v>441</v>
      </c>
      <c r="E107" s="2" t="s">
        <v>442</v>
      </c>
      <c r="F107" s="11">
        <v>186766564</v>
      </c>
      <c r="G107" s="73">
        <v>43997</v>
      </c>
      <c r="H107" s="73">
        <v>43997</v>
      </c>
      <c r="I107" s="2">
        <v>7318</v>
      </c>
      <c r="J107" s="35">
        <v>9.33</v>
      </c>
      <c r="K107" s="74">
        <f t="shared" si="0"/>
        <v>68276.94</v>
      </c>
      <c r="M107" s="11">
        <v>186766564</v>
      </c>
      <c r="N107" s="21" t="str">
        <f t="shared" si="5"/>
        <v>NO</v>
      </c>
      <c r="O107" s="124">
        <f t="shared" si="6"/>
        <v>0</v>
      </c>
      <c r="P107" s="21" t="str">
        <f t="shared" si="7"/>
        <v>NO</v>
      </c>
      <c r="Q107" s="21" t="str">
        <f t="shared" si="8"/>
        <v>Baja</v>
      </c>
    </row>
    <row r="108" spans="1:17" ht="14.25" customHeight="1">
      <c r="A108" s="2" t="s">
        <v>448</v>
      </c>
      <c r="B108" s="2" t="s">
        <v>462</v>
      </c>
      <c r="C108" s="2" t="s">
        <v>536</v>
      </c>
      <c r="D108" s="2" t="s">
        <v>435</v>
      </c>
      <c r="E108" s="2" t="s">
        <v>442</v>
      </c>
      <c r="F108" s="11">
        <v>186811625</v>
      </c>
      <c r="G108" s="73">
        <v>43996</v>
      </c>
      <c r="H108" s="73">
        <v>43997</v>
      </c>
      <c r="I108" s="2">
        <v>3918</v>
      </c>
      <c r="J108" s="35">
        <v>255.28</v>
      </c>
      <c r="K108" s="74">
        <f t="shared" si="0"/>
        <v>1000187.04</v>
      </c>
      <c r="M108" s="11">
        <v>186811625</v>
      </c>
      <c r="N108" s="21" t="str">
        <f t="shared" si="5"/>
        <v>SI</v>
      </c>
      <c r="O108" s="124">
        <f t="shared" si="6"/>
        <v>1</v>
      </c>
      <c r="P108" s="21" t="str">
        <f t="shared" si="7"/>
        <v>NO</v>
      </c>
      <c r="Q108" s="21" t="str">
        <f t="shared" si="8"/>
        <v>Baja</v>
      </c>
    </row>
    <row r="109" spans="1:17" ht="14.25" customHeight="1">
      <c r="A109" s="2" t="s">
        <v>444</v>
      </c>
      <c r="B109" s="2" t="s">
        <v>439</v>
      </c>
      <c r="C109" s="2" t="s">
        <v>593</v>
      </c>
      <c r="D109" s="2" t="s">
        <v>477</v>
      </c>
      <c r="E109" s="2" t="s">
        <v>436</v>
      </c>
      <c r="F109" s="11">
        <v>187358796</v>
      </c>
      <c r="G109" s="73">
        <v>43970</v>
      </c>
      <c r="H109" s="73">
        <v>43971</v>
      </c>
      <c r="I109" s="2">
        <v>3221</v>
      </c>
      <c r="J109" s="35">
        <v>668.27</v>
      </c>
      <c r="K109" s="74">
        <f t="shared" si="0"/>
        <v>2152497.67</v>
      </c>
      <c r="M109" s="11">
        <v>658513057</v>
      </c>
      <c r="N109" s="21" t="str">
        <f t="shared" si="5"/>
        <v>SI</v>
      </c>
      <c r="O109" s="124">
        <f t="shared" si="6"/>
        <v>1</v>
      </c>
      <c r="P109" s="21" t="str">
        <f t="shared" si="7"/>
        <v>NO</v>
      </c>
      <c r="Q109" s="21" t="str">
        <f t="shared" si="8"/>
        <v>Media</v>
      </c>
    </row>
    <row r="110" spans="1:17" ht="14.25" customHeight="1">
      <c r="A110" s="2" t="s">
        <v>432</v>
      </c>
      <c r="B110" s="2" t="s">
        <v>462</v>
      </c>
      <c r="C110" s="2" t="s">
        <v>536</v>
      </c>
      <c r="D110" s="2" t="s">
        <v>464</v>
      </c>
      <c r="E110" s="2" t="s">
        <v>442</v>
      </c>
      <c r="F110" s="11">
        <v>187923991</v>
      </c>
      <c r="G110" s="73">
        <v>43980</v>
      </c>
      <c r="H110" s="73">
        <v>43980</v>
      </c>
      <c r="I110" s="2">
        <v>2012</v>
      </c>
      <c r="J110" s="35">
        <v>154.06</v>
      </c>
      <c r="K110" s="74">
        <f t="shared" si="0"/>
        <v>309968.72000000003</v>
      </c>
      <c r="M110" s="11">
        <v>187923991</v>
      </c>
      <c r="N110" s="21" t="str">
        <f t="shared" si="5"/>
        <v>NO</v>
      </c>
      <c r="O110" s="124">
        <f t="shared" si="6"/>
        <v>0</v>
      </c>
      <c r="P110" s="21" t="str">
        <f t="shared" si="7"/>
        <v>NO</v>
      </c>
      <c r="Q110" s="21" t="str">
        <f t="shared" si="8"/>
        <v>Baja</v>
      </c>
    </row>
    <row r="111" spans="1:17" ht="14.25" customHeight="1">
      <c r="A111" s="2" t="s">
        <v>458</v>
      </c>
      <c r="B111" s="2" t="s">
        <v>433</v>
      </c>
      <c r="C111" s="2" t="s">
        <v>474</v>
      </c>
      <c r="D111" s="2" t="s">
        <v>454</v>
      </c>
      <c r="E111" s="2" t="s">
        <v>436</v>
      </c>
      <c r="F111" s="11">
        <v>188509356</v>
      </c>
      <c r="G111" s="73">
        <v>43987</v>
      </c>
      <c r="H111" s="73">
        <v>43988</v>
      </c>
      <c r="I111" s="2">
        <v>6609</v>
      </c>
      <c r="J111" s="35">
        <v>152.58000000000001</v>
      </c>
      <c r="K111" s="74">
        <f t="shared" si="0"/>
        <v>1008401.2200000001</v>
      </c>
      <c r="M111" s="11">
        <v>188509356</v>
      </c>
      <c r="N111" s="21" t="str">
        <f t="shared" si="5"/>
        <v>SI</v>
      </c>
      <c r="O111" s="124">
        <f t="shared" si="6"/>
        <v>1</v>
      </c>
      <c r="P111" s="21" t="str">
        <f t="shared" si="7"/>
        <v>NO</v>
      </c>
      <c r="Q111" s="21" t="str">
        <f t="shared" si="8"/>
        <v>Baja</v>
      </c>
    </row>
    <row r="112" spans="1:17" ht="14.25" customHeight="1">
      <c r="A112" s="2" t="s">
        <v>448</v>
      </c>
      <c r="B112" s="2" t="s">
        <v>462</v>
      </c>
      <c r="C112" s="2" t="s">
        <v>549</v>
      </c>
      <c r="D112" s="2" t="s">
        <v>456</v>
      </c>
      <c r="E112" s="2" t="s">
        <v>442</v>
      </c>
      <c r="F112" s="11">
        <v>189044940</v>
      </c>
      <c r="G112" s="73">
        <v>43973</v>
      </c>
      <c r="H112" s="73">
        <v>43976</v>
      </c>
      <c r="I112" s="2">
        <v>793</v>
      </c>
      <c r="J112" s="35">
        <v>109.28</v>
      </c>
      <c r="K112" s="74">
        <f t="shared" si="0"/>
        <v>86659.040000000008</v>
      </c>
      <c r="M112" s="11">
        <v>189044940</v>
      </c>
      <c r="N112" s="21" t="str">
        <f t="shared" si="5"/>
        <v>SI</v>
      </c>
      <c r="O112" s="124">
        <f t="shared" si="6"/>
        <v>3</v>
      </c>
      <c r="P112" s="21" t="str">
        <f t="shared" si="7"/>
        <v>SI</v>
      </c>
      <c r="Q112" s="21" t="str">
        <f t="shared" si="8"/>
        <v>Baja</v>
      </c>
    </row>
    <row r="113" spans="1:17" ht="14.25" customHeight="1">
      <c r="A113" s="2" t="s">
        <v>458</v>
      </c>
      <c r="B113" s="2" t="s">
        <v>433</v>
      </c>
      <c r="C113" s="2" t="s">
        <v>461</v>
      </c>
      <c r="D113" s="2" t="s">
        <v>446</v>
      </c>
      <c r="E113" s="2" t="s">
        <v>436</v>
      </c>
      <c r="F113" s="11">
        <v>189138495</v>
      </c>
      <c r="G113" s="73">
        <v>43982</v>
      </c>
      <c r="H113" s="73">
        <v>43982</v>
      </c>
      <c r="I113" s="2">
        <v>2509</v>
      </c>
      <c r="J113" s="35">
        <v>437.2</v>
      </c>
      <c r="K113" s="74">
        <f t="shared" si="0"/>
        <v>1096934.8</v>
      </c>
      <c r="M113" s="11">
        <v>189138495</v>
      </c>
      <c r="N113" s="21" t="str">
        <f t="shared" si="5"/>
        <v>NO</v>
      </c>
      <c r="O113" s="124">
        <f t="shared" si="6"/>
        <v>0</v>
      </c>
      <c r="P113" s="21" t="str">
        <f t="shared" si="7"/>
        <v>NO</v>
      </c>
      <c r="Q113" s="21" t="str">
        <f t="shared" si="8"/>
        <v>Baja</v>
      </c>
    </row>
    <row r="114" spans="1:17" ht="14.25" customHeight="1">
      <c r="A114" s="2" t="s">
        <v>448</v>
      </c>
      <c r="B114" s="2" t="s">
        <v>433</v>
      </c>
      <c r="C114" s="2" t="s">
        <v>487</v>
      </c>
      <c r="D114" s="2" t="s">
        <v>464</v>
      </c>
      <c r="E114" s="2" t="s">
        <v>442</v>
      </c>
      <c r="F114" s="11">
        <v>189347493</v>
      </c>
      <c r="G114" s="73">
        <v>43981</v>
      </c>
      <c r="H114" s="73">
        <v>43981</v>
      </c>
      <c r="I114" s="2">
        <v>8893</v>
      </c>
      <c r="J114" s="35">
        <v>154.06</v>
      </c>
      <c r="K114" s="74">
        <f t="shared" si="0"/>
        <v>1370055.58</v>
      </c>
      <c r="M114" s="11">
        <v>189347493</v>
      </c>
      <c r="N114" s="21" t="str">
        <f t="shared" si="5"/>
        <v>NO</v>
      </c>
      <c r="O114" s="124">
        <f t="shared" si="6"/>
        <v>0</v>
      </c>
      <c r="P114" s="21" t="str">
        <f t="shared" si="7"/>
        <v>NO</v>
      </c>
      <c r="Q114" s="21" t="str">
        <f t="shared" si="8"/>
        <v>Baja</v>
      </c>
    </row>
    <row r="115" spans="1:17" ht="14.25" customHeight="1">
      <c r="A115" s="2" t="s">
        <v>482</v>
      </c>
      <c r="B115" s="2" t="s">
        <v>433</v>
      </c>
      <c r="C115" s="2" t="s">
        <v>550</v>
      </c>
      <c r="D115" s="2" t="s">
        <v>494</v>
      </c>
      <c r="E115" s="2" t="s">
        <v>436</v>
      </c>
      <c r="F115" s="11">
        <v>189522588</v>
      </c>
      <c r="G115" s="73">
        <v>43972</v>
      </c>
      <c r="H115" s="73">
        <v>43974</v>
      </c>
      <c r="I115" s="2">
        <v>282</v>
      </c>
      <c r="J115" s="35">
        <v>47.45</v>
      </c>
      <c r="K115" s="74">
        <f t="shared" si="0"/>
        <v>13380.900000000001</v>
      </c>
      <c r="M115" s="11">
        <v>189522588</v>
      </c>
      <c r="N115" s="21" t="str">
        <f t="shared" si="5"/>
        <v>SI</v>
      </c>
      <c r="O115" s="124">
        <f t="shared" si="6"/>
        <v>2</v>
      </c>
      <c r="P115" s="21" t="str">
        <f t="shared" si="7"/>
        <v>SI</v>
      </c>
      <c r="Q115" s="21" t="str">
        <f t="shared" si="8"/>
        <v>Baja</v>
      </c>
    </row>
    <row r="116" spans="1:17" ht="14.25" customHeight="1">
      <c r="A116" s="2" t="s">
        <v>432</v>
      </c>
      <c r="B116" s="2" t="s">
        <v>433</v>
      </c>
      <c r="C116" s="2" t="s">
        <v>528</v>
      </c>
      <c r="D116" s="2" t="s">
        <v>441</v>
      </c>
      <c r="E116" s="2" t="s">
        <v>442</v>
      </c>
      <c r="F116" s="11">
        <v>189676654</v>
      </c>
      <c r="G116" s="73">
        <v>44014</v>
      </c>
      <c r="H116" s="73">
        <v>44017</v>
      </c>
      <c r="I116" s="2">
        <v>6526</v>
      </c>
      <c r="J116" s="35">
        <v>9.33</v>
      </c>
      <c r="K116" s="74">
        <f t="shared" si="0"/>
        <v>60887.58</v>
      </c>
      <c r="M116" s="11">
        <v>189676654</v>
      </c>
      <c r="N116" s="21" t="str">
        <f t="shared" si="5"/>
        <v>SI</v>
      </c>
      <c r="O116" s="124">
        <f t="shared" si="6"/>
        <v>3</v>
      </c>
      <c r="P116" s="21" t="str">
        <f t="shared" si="7"/>
        <v>SI</v>
      </c>
      <c r="Q116" s="21" t="str">
        <f t="shared" si="8"/>
        <v>Baja</v>
      </c>
    </row>
    <row r="117" spans="1:17" ht="14.25" customHeight="1">
      <c r="A117" s="2" t="s">
        <v>444</v>
      </c>
      <c r="B117" s="2" t="s">
        <v>462</v>
      </c>
      <c r="C117" s="2" t="s">
        <v>574</v>
      </c>
      <c r="D117" s="2" t="s">
        <v>435</v>
      </c>
      <c r="E117" s="2" t="s">
        <v>436</v>
      </c>
      <c r="F117" s="11">
        <v>190043151</v>
      </c>
      <c r="G117" s="73">
        <v>44007</v>
      </c>
      <c r="H117" s="73">
        <v>44009</v>
      </c>
      <c r="I117" s="2">
        <v>7669</v>
      </c>
      <c r="J117" s="35">
        <v>255.28</v>
      </c>
      <c r="K117" s="74">
        <f t="shared" si="0"/>
        <v>1957742.32</v>
      </c>
      <c r="M117" s="11">
        <v>672624480</v>
      </c>
      <c r="N117" s="21" t="str">
        <f t="shared" si="5"/>
        <v>SI</v>
      </c>
      <c r="O117" s="124">
        <f t="shared" si="6"/>
        <v>2</v>
      </c>
      <c r="P117" s="21" t="str">
        <f t="shared" si="7"/>
        <v>SI</v>
      </c>
      <c r="Q117" s="21" t="str">
        <f t="shared" si="8"/>
        <v>Baja</v>
      </c>
    </row>
    <row r="118" spans="1:17" ht="14.25" customHeight="1">
      <c r="A118" s="2" t="s">
        <v>432</v>
      </c>
      <c r="B118" s="2" t="s">
        <v>433</v>
      </c>
      <c r="C118" s="2" t="s">
        <v>491</v>
      </c>
      <c r="D118" s="2" t="s">
        <v>494</v>
      </c>
      <c r="E118" s="2" t="s">
        <v>436</v>
      </c>
      <c r="F118" s="11">
        <v>190168464</v>
      </c>
      <c r="G118" s="73">
        <v>43975</v>
      </c>
      <c r="H118" s="73">
        <v>43977</v>
      </c>
      <c r="I118" s="2">
        <v>6095</v>
      </c>
      <c r="J118" s="35">
        <v>47.45</v>
      </c>
      <c r="K118" s="74">
        <f t="shared" si="0"/>
        <v>289207.75</v>
      </c>
      <c r="M118" s="11">
        <v>190168464</v>
      </c>
      <c r="N118" s="21" t="str">
        <f t="shared" si="5"/>
        <v>SI</v>
      </c>
      <c r="O118" s="124">
        <f t="shared" si="6"/>
        <v>2</v>
      </c>
      <c r="P118" s="21" t="str">
        <f t="shared" si="7"/>
        <v>SI</v>
      </c>
      <c r="Q118" s="21" t="str">
        <f t="shared" si="8"/>
        <v>Baja</v>
      </c>
    </row>
    <row r="119" spans="1:17" ht="14.25" customHeight="1">
      <c r="A119" s="2" t="s">
        <v>451</v>
      </c>
      <c r="B119" s="2" t="s">
        <v>439</v>
      </c>
      <c r="C119" s="2" t="s">
        <v>551</v>
      </c>
      <c r="D119" s="2" t="s">
        <v>454</v>
      </c>
      <c r="E119" s="2" t="s">
        <v>442</v>
      </c>
      <c r="F119" s="11">
        <v>190800607</v>
      </c>
      <c r="G119" s="73">
        <v>43991</v>
      </c>
      <c r="H119" s="73">
        <v>43992</v>
      </c>
      <c r="I119" s="2">
        <v>7969</v>
      </c>
      <c r="J119" s="35">
        <v>152.58000000000001</v>
      </c>
      <c r="K119" s="74">
        <f t="shared" si="0"/>
        <v>1215910.02</v>
      </c>
      <c r="M119" s="11">
        <v>190800607</v>
      </c>
      <c r="N119" s="21" t="str">
        <f t="shared" si="5"/>
        <v>SI</v>
      </c>
      <c r="O119" s="124">
        <f t="shared" si="6"/>
        <v>1</v>
      </c>
      <c r="P119" s="21" t="str">
        <f t="shared" si="7"/>
        <v>NO</v>
      </c>
      <c r="Q119" s="21" t="str">
        <f t="shared" si="8"/>
        <v>Baja</v>
      </c>
    </row>
    <row r="120" spans="1:17" ht="14.25" customHeight="1">
      <c r="A120" s="2" t="s">
        <v>448</v>
      </c>
      <c r="B120" s="2" t="s">
        <v>467</v>
      </c>
      <c r="C120" s="2" t="s">
        <v>476</v>
      </c>
      <c r="D120" s="2" t="s">
        <v>494</v>
      </c>
      <c r="E120" s="2" t="s">
        <v>436</v>
      </c>
      <c r="F120" s="11">
        <v>192262303</v>
      </c>
      <c r="G120" s="73">
        <v>44023</v>
      </c>
      <c r="H120" s="73">
        <v>44025</v>
      </c>
      <c r="I120" s="2">
        <v>7601</v>
      </c>
      <c r="J120" s="35">
        <v>47.45</v>
      </c>
      <c r="K120" s="74">
        <f t="shared" si="0"/>
        <v>360667.45</v>
      </c>
      <c r="M120" s="11">
        <v>192262303</v>
      </c>
      <c r="N120" s="21" t="str">
        <f t="shared" si="5"/>
        <v>SI</v>
      </c>
      <c r="O120" s="124">
        <f t="shared" si="6"/>
        <v>2</v>
      </c>
      <c r="P120" s="21" t="str">
        <f t="shared" si="7"/>
        <v>SI</v>
      </c>
      <c r="Q120" s="21" t="str">
        <f t="shared" si="8"/>
        <v>Baja</v>
      </c>
    </row>
    <row r="121" spans="1:17" ht="14.25" customHeight="1">
      <c r="A121" s="2" t="s">
        <v>458</v>
      </c>
      <c r="B121" s="2" t="s">
        <v>462</v>
      </c>
      <c r="C121" s="2" t="s">
        <v>552</v>
      </c>
      <c r="D121" s="2" t="s">
        <v>469</v>
      </c>
      <c r="E121" s="2" t="s">
        <v>442</v>
      </c>
      <c r="F121" s="11">
        <v>193923556</v>
      </c>
      <c r="G121" s="73">
        <v>44020</v>
      </c>
      <c r="H121" s="73">
        <v>44020</v>
      </c>
      <c r="I121" s="2">
        <v>8263</v>
      </c>
      <c r="J121" s="35">
        <v>421.89</v>
      </c>
      <c r="K121" s="74">
        <f t="shared" si="0"/>
        <v>3486077.07</v>
      </c>
      <c r="M121" s="11">
        <v>193923556</v>
      </c>
      <c r="N121" s="21" t="str">
        <f t="shared" si="5"/>
        <v>NO</v>
      </c>
      <c r="O121" s="124">
        <f t="shared" si="6"/>
        <v>0</v>
      </c>
      <c r="P121" s="21" t="str">
        <f t="shared" si="7"/>
        <v>NO</v>
      </c>
      <c r="Q121" s="21" t="str">
        <f t="shared" si="8"/>
        <v>Media</v>
      </c>
    </row>
    <row r="122" spans="1:17" ht="14.25" customHeight="1">
      <c r="A122" s="2" t="s">
        <v>465</v>
      </c>
      <c r="B122" s="2" t="s">
        <v>439</v>
      </c>
      <c r="C122" s="2" t="s">
        <v>551</v>
      </c>
      <c r="D122" s="2" t="s">
        <v>480</v>
      </c>
      <c r="E122" s="2" t="s">
        <v>442</v>
      </c>
      <c r="F122" s="11">
        <v>194006383</v>
      </c>
      <c r="G122" s="73">
        <v>43983</v>
      </c>
      <c r="H122" s="73">
        <v>43986</v>
      </c>
      <c r="I122" s="2">
        <v>3783</v>
      </c>
      <c r="J122" s="35">
        <v>651.21</v>
      </c>
      <c r="K122" s="74">
        <f t="shared" si="0"/>
        <v>2463527.4300000002</v>
      </c>
      <c r="M122" s="11">
        <v>194006383</v>
      </c>
      <c r="N122" s="21" t="str">
        <f t="shared" si="5"/>
        <v>SI</v>
      </c>
      <c r="O122" s="124">
        <f t="shared" si="6"/>
        <v>3</v>
      </c>
      <c r="P122" s="21" t="str">
        <f t="shared" si="7"/>
        <v>SI</v>
      </c>
      <c r="Q122" s="21" t="str">
        <f t="shared" si="8"/>
        <v>Media</v>
      </c>
    </row>
    <row r="123" spans="1:17" ht="14.25" customHeight="1">
      <c r="A123" s="2" t="s">
        <v>451</v>
      </c>
      <c r="B123" s="2" t="s">
        <v>462</v>
      </c>
      <c r="C123" s="2" t="s">
        <v>553</v>
      </c>
      <c r="D123" s="2" t="s">
        <v>446</v>
      </c>
      <c r="E123" s="2" t="s">
        <v>442</v>
      </c>
      <c r="F123" s="11">
        <v>196863257</v>
      </c>
      <c r="G123" s="73">
        <v>44000</v>
      </c>
      <c r="H123" s="73">
        <v>44000</v>
      </c>
      <c r="I123" s="2">
        <v>3036</v>
      </c>
      <c r="J123" s="35">
        <v>437.2</v>
      </c>
      <c r="K123" s="74">
        <f t="shared" si="0"/>
        <v>1327339.2</v>
      </c>
      <c r="M123" s="11">
        <v>196863257</v>
      </c>
      <c r="N123" s="21" t="str">
        <f t="shared" si="5"/>
        <v>NO</v>
      </c>
      <c r="O123" s="124">
        <f t="shared" si="6"/>
        <v>0</v>
      </c>
      <c r="P123" s="21" t="str">
        <f t="shared" si="7"/>
        <v>NO</v>
      </c>
      <c r="Q123" s="21" t="str">
        <f t="shared" si="8"/>
        <v>Baja</v>
      </c>
    </row>
    <row r="124" spans="1:17" ht="14.25" customHeight="1">
      <c r="A124" s="2" t="s">
        <v>444</v>
      </c>
      <c r="B124" s="2" t="s">
        <v>439</v>
      </c>
      <c r="C124" s="2" t="s">
        <v>617</v>
      </c>
      <c r="D124" s="2" t="s">
        <v>456</v>
      </c>
      <c r="E124" s="2" t="s">
        <v>436</v>
      </c>
      <c r="F124" s="11">
        <v>200081908</v>
      </c>
      <c r="G124" s="73">
        <v>43990</v>
      </c>
      <c r="H124" s="73">
        <v>43993</v>
      </c>
      <c r="I124" s="2">
        <v>8483</v>
      </c>
      <c r="J124" s="35">
        <v>109.28</v>
      </c>
      <c r="K124" s="74">
        <f t="shared" si="0"/>
        <v>927022.24</v>
      </c>
      <c r="M124" s="11">
        <v>700715148</v>
      </c>
      <c r="N124" s="21" t="str">
        <f t="shared" si="5"/>
        <v>SI</v>
      </c>
      <c r="O124" s="124">
        <f t="shared" si="6"/>
        <v>3</v>
      </c>
      <c r="P124" s="21" t="str">
        <f t="shared" si="7"/>
        <v>SI</v>
      </c>
      <c r="Q124" s="21" t="str">
        <f t="shared" si="8"/>
        <v>Baja</v>
      </c>
    </row>
    <row r="125" spans="1:17" ht="14.25" customHeight="1">
      <c r="A125" s="2" t="s">
        <v>465</v>
      </c>
      <c r="B125" s="2" t="s">
        <v>433</v>
      </c>
      <c r="C125" s="2" t="s">
        <v>555</v>
      </c>
      <c r="D125" s="2" t="s">
        <v>480</v>
      </c>
      <c r="E125" s="2" t="s">
        <v>442</v>
      </c>
      <c r="F125" s="11">
        <v>202073180</v>
      </c>
      <c r="G125" s="73">
        <v>44004</v>
      </c>
      <c r="H125" s="73">
        <v>44004</v>
      </c>
      <c r="I125" s="2">
        <v>760</v>
      </c>
      <c r="J125" s="35">
        <v>651.21</v>
      </c>
      <c r="K125" s="74">
        <f t="shared" si="0"/>
        <v>494919.60000000003</v>
      </c>
      <c r="M125" s="11">
        <v>202073180</v>
      </c>
      <c r="N125" s="21" t="str">
        <f t="shared" si="5"/>
        <v>NO</v>
      </c>
      <c r="O125" s="124">
        <f t="shared" si="6"/>
        <v>0</v>
      </c>
      <c r="P125" s="21" t="str">
        <f t="shared" si="7"/>
        <v>NO</v>
      </c>
      <c r="Q125" s="21" t="str">
        <f t="shared" si="8"/>
        <v>Baja</v>
      </c>
    </row>
    <row r="126" spans="1:17" ht="14.25" customHeight="1">
      <c r="A126" s="2" t="s">
        <v>451</v>
      </c>
      <c r="B126" s="2" t="s">
        <v>452</v>
      </c>
      <c r="C126" s="2" t="s">
        <v>556</v>
      </c>
      <c r="D126" s="2" t="s">
        <v>456</v>
      </c>
      <c r="E126" s="2" t="s">
        <v>442</v>
      </c>
      <c r="F126" s="11">
        <v>202620351</v>
      </c>
      <c r="G126" s="73">
        <v>43997</v>
      </c>
      <c r="H126" s="73">
        <v>43998</v>
      </c>
      <c r="I126" s="2">
        <v>5854</v>
      </c>
      <c r="J126" s="35">
        <v>109.28</v>
      </c>
      <c r="K126" s="74">
        <f t="shared" si="0"/>
        <v>639725.12</v>
      </c>
      <c r="M126" s="11">
        <v>202620351</v>
      </c>
      <c r="N126" s="21" t="str">
        <f t="shared" si="5"/>
        <v>SI</v>
      </c>
      <c r="O126" s="124">
        <f t="shared" si="6"/>
        <v>1</v>
      </c>
      <c r="P126" s="21" t="str">
        <f t="shared" si="7"/>
        <v>NO</v>
      </c>
      <c r="Q126" s="21" t="str">
        <f t="shared" si="8"/>
        <v>Baja</v>
      </c>
    </row>
    <row r="127" spans="1:17" ht="14.25" customHeight="1">
      <c r="A127" s="2" t="s">
        <v>484</v>
      </c>
      <c r="B127" s="2" t="s">
        <v>433</v>
      </c>
      <c r="C127" s="2" t="s">
        <v>550</v>
      </c>
      <c r="D127" s="2" t="s">
        <v>469</v>
      </c>
      <c r="E127" s="2" t="s">
        <v>436</v>
      </c>
      <c r="F127" s="11">
        <v>203154218</v>
      </c>
      <c r="G127" s="73">
        <v>44004</v>
      </c>
      <c r="H127" s="73">
        <v>44005</v>
      </c>
      <c r="I127" s="2">
        <v>9426</v>
      </c>
      <c r="J127" s="35">
        <v>421.89</v>
      </c>
      <c r="K127" s="74">
        <f t="shared" si="0"/>
        <v>3976735.1399999997</v>
      </c>
      <c r="M127" s="11">
        <v>203154218</v>
      </c>
      <c r="N127" s="21" t="str">
        <f t="shared" si="5"/>
        <v>SI</v>
      </c>
      <c r="O127" s="124">
        <f t="shared" si="6"/>
        <v>1</v>
      </c>
      <c r="P127" s="21" t="str">
        <f t="shared" si="7"/>
        <v>NO</v>
      </c>
      <c r="Q127" s="21" t="str">
        <f t="shared" si="8"/>
        <v>Media</v>
      </c>
    </row>
    <row r="128" spans="1:17" ht="14.25" customHeight="1">
      <c r="A128" s="2" t="s">
        <v>484</v>
      </c>
      <c r="B128" s="2" t="s">
        <v>462</v>
      </c>
      <c r="C128" s="2" t="s">
        <v>557</v>
      </c>
      <c r="D128" s="2" t="s">
        <v>454</v>
      </c>
      <c r="E128" s="2" t="s">
        <v>442</v>
      </c>
      <c r="F128" s="11">
        <v>204677283</v>
      </c>
      <c r="G128" s="73">
        <v>44008</v>
      </c>
      <c r="H128" s="73">
        <v>44011</v>
      </c>
      <c r="I128" s="2">
        <v>4639</v>
      </c>
      <c r="J128" s="35">
        <v>152.58000000000001</v>
      </c>
      <c r="K128" s="74">
        <f t="shared" si="0"/>
        <v>707818.62000000011</v>
      </c>
      <c r="M128" s="11">
        <v>204677283</v>
      </c>
      <c r="N128" s="21" t="str">
        <f t="shared" si="5"/>
        <v>SI</v>
      </c>
      <c r="O128" s="124">
        <f t="shared" si="6"/>
        <v>3</v>
      </c>
      <c r="P128" s="21" t="str">
        <f t="shared" si="7"/>
        <v>SI</v>
      </c>
      <c r="Q128" s="21" t="str">
        <f t="shared" si="8"/>
        <v>Baja</v>
      </c>
    </row>
    <row r="129" spans="1:17" ht="14.25" customHeight="1">
      <c r="A129" s="2" t="s">
        <v>482</v>
      </c>
      <c r="B129" s="2" t="s">
        <v>462</v>
      </c>
      <c r="C129" s="2" t="s">
        <v>463</v>
      </c>
      <c r="D129" s="2" t="s">
        <v>494</v>
      </c>
      <c r="E129" s="2" t="s">
        <v>442</v>
      </c>
      <c r="F129" s="11">
        <v>204702174</v>
      </c>
      <c r="G129" s="73">
        <v>44000</v>
      </c>
      <c r="H129" s="73">
        <v>44002</v>
      </c>
      <c r="I129" s="2">
        <v>8248</v>
      </c>
      <c r="J129" s="35">
        <v>47.45</v>
      </c>
      <c r="K129" s="74">
        <f t="shared" si="0"/>
        <v>391367.60000000003</v>
      </c>
      <c r="M129" s="11">
        <v>204702174</v>
      </c>
      <c r="N129" s="21" t="str">
        <f t="shared" si="5"/>
        <v>SI</v>
      </c>
      <c r="O129" s="124">
        <f t="shared" si="6"/>
        <v>2</v>
      </c>
      <c r="P129" s="21" t="str">
        <f t="shared" si="7"/>
        <v>SI</v>
      </c>
      <c r="Q129" s="21" t="str">
        <f t="shared" si="8"/>
        <v>Baja</v>
      </c>
    </row>
    <row r="130" spans="1:17" ht="14.25" customHeight="1">
      <c r="A130" s="2" t="s">
        <v>484</v>
      </c>
      <c r="B130" s="2" t="s">
        <v>433</v>
      </c>
      <c r="C130" s="2" t="s">
        <v>511</v>
      </c>
      <c r="D130" s="2" t="s">
        <v>446</v>
      </c>
      <c r="E130" s="2" t="s">
        <v>436</v>
      </c>
      <c r="F130" s="11">
        <v>204850232</v>
      </c>
      <c r="G130" s="73">
        <v>44002</v>
      </c>
      <c r="H130" s="73">
        <v>44002</v>
      </c>
      <c r="I130" s="2">
        <v>9179</v>
      </c>
      <c r="J130" s="35">
        <v>437.2</v>
      </c>
      <c r="K130" s="74">
        <f t="shared" si="0"/>
        <v>4013058.8</v>
      </c>
      <c r="M130" s="11">
        <v>204850232</v>
      </c>
      <c r="N130" s="21" t="str">
        <f t="shared" si="5"/>
        <v>NO</v>
      </c>
      <c r="O130" s="124">
        <f t="shared" si="6"/>
        <v>0</v>
      </c>
      <c r="P130" s="21" t="str">
        <f t="shared" si="7"/>
        <v>NO</v>
      </c>
      <c r="Q130" s="21" t="str">
        <f t="shared" si="8"/>
        <v>Media</v>
      </c>
    </row>
    <row r="131" spans="1:17" ht="14.25" customHeight="1">
      <c r="A131" s="2" t="s">
        <v>458</v>
      </c>
      <c r="B131" s="2" t="s">
        <v>462</v>
      </c>
      <c r="C131" s="2" t="s">
        <v>558</v>
      </c>
      <c r="D131" s="2" t="s">
        <v>494</v>
      </c>
      <c r="E131" s="2" t="s">
        <v>436</v>
      </c>
      <c r="F131" s="11">
        <v>206096923</v>
      </c>
      <c r="G131" s="73">
        <v>44003</v>
      </c>
      <c r="H131" s="73">
        <v>44004</v>
      </c>
      <c r="I131" s="2">
        <v>3890</v>
      </c>
      <c r="J131" s="35">
        <v>47.45</v>
      </c>
      <c r="K131" s="74">
        <f t="shared" si="0"/>
        <v>184580.5</v>
      </c>
      <c r="M131" s="11">
        <v>206096923</v>
      </c>
      <c r="N131" s="21" t="str">
        <f t="shared" ref="N131:N194" si="9">+IF(G131=H131,"NO","SI")</f>
        <v>SI</v>
      </c>
      <c r="O131" s="124">
        <f t="shared" ref="O131:O194" si="10">+H131-G131</f>
        <v>1</v>
      </c>
      <c r="P131" s="21" t="str">
        <f t="shared" ref="P131:P194" si="11">+IF(O131&gt;1,"SI","NO")</f>
        <v>NO</v>
      </c>
      <c r="Q131" s="21" t="str">
        <f t="shared" ref="Q131:Q194" si="12">+IF(K131&lt;=2000000,$S$2,IF(K131&lt;=5000000,$S$3,IF(K131&lt;=10000000,$S$4,)))</f>
        <v>Baja</v>
      </c>
    </row>
    <row r="132" spans="1:17" ht="14.25" customHeight="1">
      <c r="A132" s="2" t="s">
        <v>482</v>
      </c>
      <c r="B132" s="2" t="s">
        <v>452</v>
      </c>
      <c r="C132" s="2" t="s">
        <v>453</v>
      </c>
      <c r="D132" s="2" t="s">
        <v>494</v>
      </c>
      <c r="E132" s="2" t="s">
        <v>442</v>
      </c>
      <c r="F132" s="11">
        <v>207990348</v>
      </c>
      <c r="G132" s="73">
        <v>44022</v>
      </c>
      <c r="H132" s="73">
        <v>44023</v>
      </c>
      <c r="I132" s="2">
        <v>415</v>
      </c>
      <c r="J132" s="35">
        <v>47.45</v>
      </c>
      <c r="K132" s="74">
        <f t="shared" si="0"/>
        <v>19691.75</v>
      </c>
      <c r="M132" s="11">
        <v>207990348</v>
      </c>
      <c r="N132" s="21" t="str">
        <f t="shared" si="9"/>
        <v>SI</v>
      </c>
      <c r="O132" s="124">
        <f t="shared" si="10"/>
        <v>1</v>
      </c>
      <c r="P132" s="21" t="str">
        <f t="shared" si="11"/>
        <v>NO</v>
      </c>
      <c r="Q132" s="21" t="str">
        <f t="shared" si="12"/>
        <v>Baja</v>
      </c>
    </row>
    <row r="133" spans="1:17" ht="14.25" customHeight="1">
      <c r="A133" s="2" t="s">
        <v>484</v>
      </c>
      <c r="B133" s="2" t="s">
        <v>439</v>
      </c>
      <c r="C133" s="2" t="s">
        <v>559</v>
      </c>
      <c r="D133" s="2" t="s">
        <v>477</v>
      </c>
      <c r="E133" s="2" t="s">
        <v>442</v>
      </c>
      <c r="F133" s="11">
        <v>208001077</v>
      </c>
      <c r="G133" s="73">
        <v>44007</v>
      </c>
      <c r="H133" s="73">
        <v>44007</v>
      </c>
      <c r="I133" s="2">
        <v>1480</v>
      </c>
      <c r="J133" s="35">
        <v>668.27</v>
      </c>
      <c r="K133" s="74">
        <f t="shared" si="0"/>
        <v>989039.6</v>
      </c>
      <c r="M133" s="11">
        <v>208001077</v>
      </c>
      <c r="N133" s="21" t="str">
        <f t="shared" si="9"/>
        <v>NO</v>
      </c>
      <c r="O133" s="124">
        <f t="shared" si="10"/>
        <v>0</v>
      </c>
      <c r="P133" s="21" t="str">
        <f t="shared" si="11"/>
        <v>NO</v>
      </c>
      <c r="Q133" s="21" t="str">
        <f t="shared" si="12"/>
        <v>Baja</v>
      </c>
    </row>
    <row r="134" spans="1:17" ht="14.25" customHeight="1">
      <c r="A134" s="2" t="s">
        <v>482</v>
      </c>
      <c r="B134" s="2" t="s">
        <v>452</v>
      </c>
      <c r="C134" s="2" t="s">
        <v>504</v>
      </c>
      <c r="D134" s="2" t="s">
        <v>441</v>
      </c>
      <c r="E134" s="2" t="s">
        <v>436</v>
      </c>
      <c r="F134" s="11">
        <v>208216083</v>
      </c>
      <c r="G134" s="73">
        <v>43992</v>
      </c>
      <c r="H134" s="73">
        <v>43992</v>
      </c>
      <c r="I134" s="2">
        <v>4917</v>
      </c>
      <c r="J134" s="35">
        <v>9.33</v>
      </c>
      <c r="K134" s="74">
        <f t="shared" si="0"/>
        <v>45875.61</v>
      </c>
      <c r="M134" s="11">
        <v>208216083</v>
      </c>
      <c r="N134" s="21" t="str">
        <f t="shared" si="9"/>
        <v>NO</v>
      </c>
      <c r="O134" s="124">
        <f t="shared" si="10"/>
        <v>0</v>
      </c>
      <c r="P134" s="21" t="str">
        <f t="shared" si="11"/>
        <v>NO</v>
      </c>
      <c r="Q134" s="21" t="str">
        <f t="shared" si="12"/>
        <v>Baja</v>
      </c>
    </row>
    <row r="135" spans="1:17" ht="14.25" customHeight="1">
      <c r="A135" s="2" t="s">
        <v>438</v>
      </c>
      <c r="B135" s="2" t="s">
        <v>433</v>
      </c>
      <c r="C135" s="2" t="s">
        <v>505</v>
      </c>
      <c r="D135" s="2" t="s">
        <v>456</v>
      </c>
      <c r="E135" s="2" t="s">
        <v>442</v>
      </c>
      <c r="F135" s="11">
        <v>208609616</v>
      </c>
      <c r="G135" s="73">
        <v>44017</v>
      </c>
      <c r="H135" s="73">
        <v>44019</v>
      </c>
      <c r="I135" s="2">
        <v>7755</v>
      </c>
      <c r="J135" s="35">
        <v>109.28</v>
      </c>
      <c r="K135" s="74">
        <f t="shared" si="0"/>
        <v>847466.4</v>
      </c>
      <c r="M135" s="11">
        <v>208609616</v>
      </c>
      <c r="N135" s="21" t="str">
        <f t="shared" si="9"/>
        <v>SI</v>
      </c>
      <c r="O135" s="124">
        <f t="shared" si="10"/>
        <v>2</v>
      </c>
      <c r="P135" s="21" t="str">
        <f t="shared" si="11"/>
        <v>SI</v>
      </c>
      <c r="Q135" s="21" t="str">
        <f t="shared" si="12"/>
        <v>Baja</v>
      </c>
    </row>
    <row r="136" spans="1:17" ht="14.25" customHeight="1">
      <c r="A136" s="2" t="s">
        <v>484</v>
      </c>
      <c r="B136" s="2" t="s">
        <v>462</v>
      </c>
      <c r="C136" s="2" t="s">
        <v>485</v>
      </c>
      <c r="D136" s="2" t="s">
        <v>435</v>
      </c>
      <c r="E136" s="2" t="s">
        <v>436</v>
      </c>
      <c r="F136" s="11">
        <v>208744800</v>
      </c>
      <c r="G136" s="73">
        <v>44022</v>
      </c>
      <c r="H136" s="73">
        <v>44024</v>
      </c>
      <c r="I136" s="2">
        <v>4499</v>
      </c>
      <c r="J136" s="35">
        <v>255.28</v>
      </c>
      <c r="K136" s="74">
        <f t="shared" si="0"/>
        <v>1148504.72</v>
      </c>
      <c r="M136" s="11">
        <v>208744800</v>
      </c>
      <c r="N136" s="21" t="str">
        <f t="shared" si="9"/>
        <v>SI</v>
      </c>
      <c r="O136" s="124">
        <f t="shared" si="10"/>
        <v>2</v>
      </c>
      <c r="P136" s="21" t="str">
        <f t="shared" si="11"/>
        <v>SI</v>
      </c>
      <c r="Q136" s="21" t="str">
        <f t="shared" si="12"/>
        <v>Baja</v>
      </c>
    </row>
    <row r="137" spans="1:17" ht="14.25" customHeight="1">
      <c r="A137" s="2" t="s">
        <v>444</v>
      </c>
      <c r="B137" s="2" t="s">
        <v>467</v>
      </c>
      <c r="C137" s="2" t="s">
        <v>583</v>
      </c>
      <c r="D137" s="2" t="s">
        <v>456</v>
      </c>
      <c r="E137" s="2" t="s">
        <v>442</v>
      </c>
      <c r="F137" s="11">
        <v>209237468</v>
      </c>
      <c r="G137" s="73">
        <v>44031</v>
      </c>
      <c r="H137" s="73">
        <v>44033</v>
      </c>
      <c r="I137" s="2">
        <v>8680</v>
      </c>
      <c r="J137" s="35">
        <v>109.28</v>
      </c>
      <c r="K137" s="74">
        <f t="shared" si="0"/>
        <v>948550.4</v>
      </c>
      <c r="M137" s="11">
        <v>719784152</v>
      </c>
      <c r="N137" s="21" t="str">
        <f t="shared" si="9"/>
        <v>SI</v>
      </c>
      <c r="O137" s="124">
        <f t="shared" si="10"/>
        <v>2</v>
      </c>
      <c r="P137" s="21" t="str">
        <f t="shared" si="11"/>
        <v>SI</v>
      </c>
      <c r="Q137" s="21" t="str">
        <f t="shared" si="12"/>
        <v>Baja</v>
      </c>
    </row>
    <row r="138" spans="1:17" ht="14.25" customHeight="1">
      <c r="A138" s="2" t="s">
        <v>451</v>
      </c>
      <c r="B138" s="2" t="s">
        <v>439</v>
      </c>
      <c r="C138" s="2" t="s">
        <v>561</v>
      </c>
      <c r="D138" s="2" t="s">
        <v>454</v>
      </c>
      <c r="E138" s="2" t="s">
        <v>436</v>
      </c>
      <c r="F138" s="11">
        <v>209464919</v>
      </c>
      <c r="G138" s="73">
        <v>44011</v>
      </c>
      <c r="H138" s="73">
        <v>44013</v>
      </c>
      <c r="I138" s="2">
        <v>8313</v>
      </c>
      <c r="J138" s="35">
        <v>152.58000000000001</v>
      </c>
      <c r="K138" s="74">
        <f t="shared" si="0"/>
        <v>1268397.54</v>
      </c>
      <c r="M138" s="11">
        <v>209464919</v>
      </c>
      <c r="N138" s="21" t="str">
        <f t="shared" si="9"/>
        <v>SI</v>
      </c>
      <c r="O138" s="124">
        <f t="shared" si="10"/>
        <v>2</v>
      </c>
      <c r="P138" s="21" t="str">
        <f t="shared" si="11"/>
        <v>SI</v>
      </c>
      <c r="Q138" s="21" t="str">
        <f t="shared" si="12"/>
        <v>Baja</v>
      </c>
    </row>
    <row r="139" spans="1:17" ht="14.25" customHeight="1">
      <c r="A139" s="2" t="s">
        <v>482</v>
      </c>
      <c r="B139" s="2" t="s">
        <v>433</v>
      </c>
      <c r="C139" s="2" t="s">
        <v>562</v>
      </c>
      <c r="D139" s="2" t="s">
        <v>469</v>
      </c>
      <c r="E139" s="2" t="s">
        <v>436</v>
      </c>
      <c r="F139" s="11">
        <v>210344254</v>
      </c>
      <c r="G139" s="73">
        <v>44027</v>
      </c>
      <c r="H139" s="73">
        <v>44030</v>
      </c>
      <c r="I139" s="2">
        <v>9453</v>
      </c>
      <c r="J139" s="35">
        <v>421.89</v>
      </c>
      <c r="K139" s="74">
        <f t="shared" si="0"/>
        <v>3988126.17</v>
      </c>
      <c r="M139" s="11">
        <v>210344254</v>
      </c>
      <c r="N139" s="21" t="str">
        <f t="shared" si="9"/>
        <v>SI</v>
      </c>
      <c r="O139" s="124">
        <f t="shared" si="10"/>
        <v>3</v>
      </c>
      <c r="P139" s="21" t="str">
        <f t="shared" si="11"/>
        <v>SI</v>
      </c>
      <c r="Q139" s="21" t="str">
        <f t="shared" si="12"/>
        <v>Media</v>
      </c>
    </row>
    <row r="140" spans="1:17" ht="14.25" customHeight="1">
      <c r="A140" s="2" t="s">
        <v>472</v>
      </c>
      <c r="B140" s="2" t="s">
        <v>502</v>
      </c>
      <c r="C140" s="2" t="s">
        <v>563</v>
      </c>
      <c r="D140" s="2" t="s">
        <v>435</v>
      </c>
      <c r="E140" s="2" t="s">
        <v>436</v>
      </c>
      <c r="F140" s="11">
        <v>211337316</v>
      </c>
      <c r="G140" s="73">
        <v>44050</v>
      </c>
      <c r="H140" s="73">
        <v>44051</v>
      </c>
      <c r="I140" s="2">
        <v>9598</v>
      </c>
      <c r="J140" s="35">
        <v>255.28</v>
      </c>
      <c r="K140" s="74">
        <f t="shared" si="0"/>
        <v>2450177.44</v>
      </c>
      <c r="M140" s="11">
        <v>211337316</v>
      </c>
      <c r="N140" s="21" t="str">
        <f t="shared" si="9"/>
        <v>SI</v>
      </c>
      <c r="O140" s="124">
        <f t="shared" si="10"/>
        <v>1</v>
      </c>
      <c r="P140" s="21" t="str">
        <f t="shared" si="11"/>
        <v>NO</v>
      </c>
      <c r="Q140" s="21" t="str">
        <f t="shared" si="12"/>
        <v>Media</v>
      </c>
    </row>
    <row r="141" spans="1:17" ht="14.25" customHeight="1">
      <c r="A141" s="2" t="s">
        <v>444</v>
      </c>
      <c r="B141" s="2" t="s">
        <v>462</v>
      </c>
      <c r="C141" s="2" t="s">
        <v>546</v>
      </c>
      <c r="D141" s="2" t="s">
        <v>469</v>
      </c>
      <c r="E141" s="2" t="s">
        <v>436</v>
      </c>
      <c r="F141" s="11">
        <v>211913239</v>
      </c>
      <c r="G141" s="73">
        <v>44050</v>
      </c>
      <c r="H141" s="73">
        <v>44052</v>
      </c>
      <c r="I141" s="2">
        <v>1052</v>
      </c>
      <c r="J141" s="35">
        <v>421.89</v>
      </c>
      <c r="K141" s="74">
        <f t="shared" si="0"/>
        <v>443828.27999999997</v>
      </c>
      <c r="M141" s="11">
        <v>723019969</v>
      </c>
      <c r="N141" s="21" t="str">
        <f t="shared" si="9"/>
        <v>SI</v>
      </c>
      <c r="O141" s="124">
        <f t="shared" si="10"/>
        <v>2</v>
      </c>
      <c r="P141" s="21" t="str">
        <f t="shared" si="11"/>
        <v>SI</v>
      </c>
      <c r="Q141" s="21" t="str">
        <f t="shared" si="12"/>
        <v>Baja</v>
      </c>
    </row>
    <row r="142" spans="1:17" ht="14.25" customHeight="1">
      <c r="A142" s="2" t="s">
        <v>484</v>
      </c>
      <c r="B142" s="2" t="s">
        <v>433</v>
      </c>
      <c r="C142" s="2" t="s">
        <v>555</v>
      </c>
      <c r="D142" s="2" t="s">
        <v>480</v>
      </c>
      <c r="E142" s="2" t="s">
        <v>442</v>
      </c>
      <c r="F142" s="11">
        <v>212019670</v>
      </c>
      <c r="G142" s="73">
        <v>44010</v>
      </c>
      <c r="H142" s="73">
        <v>44010</v>
      </c>
      <c r="I142" s="2">
        <v>1328</v>
      </c>
      <c r="J142" s="35">
        <v>651.21</v>
      </c>
      <c r="K142" s="74">
        <f t="shared" si="0"/>
        <v>864806.88</v>
      </c>
      <c r="M142" s="11">
        <v>212019670</v>
      </c>
      <c r="N142" s="21" t="str">
        <f t="shared" si="9"/>
        <v>NO</v>
      </c>
      <c r="O142" s="124">
        <f t="shared" si="10"/>
        <v>0</v>
      </c>
      <c r="P142" s="21" t="str">
        <f t="shared" si="11"/>
        <v>NO</v>
      </c>
      <c r="Q142" s="21" t="str">
        <f t="shared" si="12"/>
        <v>Baja</v>
      </c>
    </row>
    <row r="143" spans="1:17" ht="14.25" customHeight="1">
      <c r="A143" s="2" t="s">
        <v>432</v>
      </c>
      <c r="B143" s="2" t="s">
        <v>433</v>
      </c>
      <c r="C143" s="2" t="s">
        <v>564</v>
      </c>
      <c r="D143" s="2" t="s">
        <v>446</v>
      </c>
      <c r="E143" s="2" t="s">
        <v>442</v>
      </c>
      <c r="F143" s="11">
        <v>212511909</v>
      </c>
      <c r="G143" s="73">
        <v>44054</v>
      </c>
      <c r="H143" s="73">
        <v>44055</v>
      </c>
      <c r="I143" s="2">
        <v>6261</v>
      </c>
      <c r="J143" s="35">
        <v>437.2</v>
      </c>
      <c r="K143" s="74">
        <f t="shared" si="0"/>
        <v>2737309.1999999997</v>
      </c>
      <c r="M143" s="11">
        <v>212511909</v>
      </c>
      <c r="N143" s="21" t="str">
        <f t="shared" si="9"/>
        <v>SI</v>
      </c>
      <c r="O143" s="124">
        <f t="shared" si="10"/>
        <v>1</v>
      </c>
      <c r="P143" s="21" t="str">
        <f t="shared" si="11"/>
        <v>NO</v>
      </c>
      <c r="Q143" s="21" t="str">
        <f t="shared" si="12"/>
        <v>Media</v>
      </c>
    </row>
    <row r="144" spans="1:17" ht="14.25" customHeight="1">
      <c r="A144" s="2" t="s">
        <v>458</v>
      </c>
      <c r="B144" s="2" t="s">
        <v>452</v>
      </c>
      <c r="C144" s="2" t="s">
        <v>565</v>
      </c>
      <c r="D144" s="2" t="s">
        <v>477</v>
      </c>
      <c r="E144" s="2" t="s">
        <v>436</v>
      </c>
      <c r="F144" s="11">
        <v>214642655</v>
      </c>
      <c r="G144" s="73">
        <v>44053</v>
      </c>
      <c r="H144" s="73">
        <v>44056</v>
      </c>
      <c r="I144" s="2">
        <v>1361</v>
      </c>
      <c r="J144" s="35">
        <v>668.27</v>
      </c>
      <c r="K144" s="74">
        <f t="shared" si="0"/>
        <v>909515.47</v>
      </c>
      <c r="M144" s="11">
        <v>214642655</v>
      </c>
      <c r="N144" s="21" t="str">
        <f t="shared" si="9"/>
        <v>SI</v>
      </c>
      <c r="O144" s="124">
        <f t="shared" si="10"/>
        <v>3</v>
      </c>
      <c r="P144" s="21" t="str">
        <f t="shared" si="11"/>
        <v>SI</v>
      </c>
      <c r="Q144" s="21" t="str">
        <f t="shared" si="12"/>
        <v>Baja</v>
      </c>
    </row>
    <row r="145" spans="1:17" ht="14.25" customHeight="1">
      <c r="A145" s="2" t="s">
        <v>451</v>
      </c>
      <c r="B145" s="2" t="s">
        <v>439</v>
      </c>
      <c r="C145" s="2" t="s">
        <v>566</v>
      </c>
      <c r="D145" s="2" t="s">
        <v>435</v>
      </c>
      <c r="E145" s="2" t="s">
        <v>442</v>
      </c>
      <c r="F145" s="11">
        <v>214845216</v>
      </c>
      <c r="G145" s="73">
        <v>44047</v>
      </c>
      <c r="H145" s="73">
        <v>44048</v>
      </c>
      <c r="I145" s="2">
        <v>9744</v>
      </c>
      <c r="J145" s="35">
        <v>255.28</v>
      </c>
      <c r="K145" s="74">
        <f t="shared" si="0"/>
        <v>2487448.3199999998</v>
      </c>
      <c r="M145" s="11">
        <v>214845216</v>
      </c>
      <c r="N145" s="21" t="str">
        <f t="shared" si="9"/>
        <v>SI</v>
      </c>
      <c r="O145" s="124">
        <f t="shared" si="10"/>
        <v>1</v>
      </c>
      <c r="P145" s="21" t="str">
        <f t="shared" si="11"/>
        <v>NO</v>
      </c>
      <c r="Q145" s="21" t="str">
        <f t="shared" si="12"/>
        <v>Media</v>
      </c>
    </row>
    <row r="146" spans="1:17" ht="14.25" customHeight="1">
      <c r="A146" s="2" t="s">
        <v>482</v>
      </c>
      <c r="B146" s="2" t="s">
        <v>439</v>
      </c>
      <c r="C146" s="2" t="s">
        <v>567</v>
      </c>
      <c r="D146" s="2" t="s">
        <v>494</v>
      </c>
      <c r="E146" s="2" t="s">
        <v>442</v>
      </c>
      <c r="F146" s="11">
        <v>215668332</v>
      </c>
      <c r="G146" s="73">
        <v>44013</v>
      </c>
      <c r="H146" s="73">
        <v>44014</v>
      </c>
      <c r="I146" s="2">
        <v>2397</v>
      </c>
      <c r="J146" s="35">
        <v>47.45</v>
      </c>
      <c r="K146" s="74">
        <f t="shared" si="0"/>
        <v>113737.65000000001</v>
      </c>
      <c r="M146" s="11">
        <v>215668332</v>
      </c>
      <c r="N146" s="21" t="str">
        <f t="shared" si="9"/>
        <v>SI</v>
      </c>
      <c r="O146" s="124">
        <f t="shared" si="10"/>
        <v>1</v>
      </c>
      <c r="P146" s="21" t="str">
        <f t="shared" si="11"/>
        <v>NO</v>
      </c>
      <c r="Q146" s="21" t="str">
        <f t="shared" si="12"/>
        <v>Baja</v>
      </c>
    </row>
    <row r="147" spans="1:17" ht="14.25" customHeight="1">
      <c r="A147" s="2" t="s">
        <v>484</v>
      </c>
      <c r="B147" s="2" t="s">
        <v>462</v>
      </c>
      <c r="C147" s="2" t="s">
        <v>568</v>
      </c>
      <c r="D147" s="2" t="s">
        <v>450</v>
      </c>
      <c r="E147" s="2" t="s">
        <v>436</v>
      </c>
      <c r="F147" s="11">
        <v>216311633</v>
      </c>
      <c r="G147" s="73">
        <v>44039</v>
      </c>
      <c r="H147" s="73">
        <v>44039</v>
      </c>
      <c r="I147" s="2">
        <v>842</v>
      </c>
      <c r="J147" s="35">
        <v>205.7</v>
      </c>
      <c r="K147" s="74">
        <f t="shared" si="0"/>
        <v>173199.4</v>
      </c>
      <c r="M147" s="11">
        <v>216311633</v>
      </c>
      <c r="N147" s="21" t="str">
        <f t="shared" si="9"/>
        <v>NO</v>
      </c>
      <c r="O147" s="124">
        <f t="shared" si="10"/>
        <v>0</v>
      </c>
      <c r="P147" s="21" t="str">
        <f t="shared" si="11"/>
        <v>NO</v>
      </c>
      <c r="Q147" s="21" t="str">
        <f t="shared" si="12"/>
        <v>Baja</v>
      </c>
    </row>
    <row r="148" spans="1:17" ht="14.25" customHeight="1">
      <c r="A148" s="2" t="s">
        <v>482</v>
      </c>
      <c r="B148" s="2" t="s">
        <v>462</v>
      </c>
      <c r="C148" s="2" t="s">
        <v>569</v>
      </c>
      <c r="D148" s="2" t="s">
        <v>475</v>
      </c>
      <c r="E148" s="2" t="s">
        <v>436</v>
      </c>
      <c r="F148" s="11">
        <v>218533360</v>
      </c>
      <c r="G148" s="73">
        <v>44028</v>
      </c>
      <c r="H148" s="73">
        <v>44031</v>
      </c>
      <c r="I148" s="2">
        <v>8347</v>
      </c>
      <c r="J148" s="35">
        <v>81.73</v>
      </c>
      <c r="K148" s="74">
        <f t="shared" si="0"/>
        <v>682200.31</v>
      </c>
      <c r="M148" s="11">
        <v>218533360</v>
      </c>
      <c r="N148" s="21" t="str">
        <f t="shared" si="9"/>
        <v>SI</v>
      </c>
      <c r="O148" s="124">
        <f t="shared" si="10"/>
        <v>3</v>
      </c>
      <c r="P148" s="21" t="str">
        <f t="shared" si="11"/>
        <v>SI</v>
      </c>
      <c r="Q148" s="21" t="str">
        <f t="shared" si="12"/>
        <v>Baja</v>
      </c>
    </row>
    <row r="149" spans="1:17" ht="14.25" customHeight="1">
      <c r="A149" s="2" t="s">
        <v>451</v>
      </c>
      <c r="B149" s="2" t="s">
        <v>433</v>
      </c>
      <c r="C149" s="2" t="s">
        <v>570</v>
      </c>
      <c r="D149" s="2" t="s">
        <v>494</v>
      </c>
      <c r="E149" s="2" t="s">
        <v>436</v>
      </c>
      <c r="F149" s="11">
        <v>218651807</v>
      </c>
      <c r="G149" s="73">
        <v>44024</v>
      </c>
      <c r="H149" s="73">
        <v>44025</v>
      </c>
      <c r="I149" s="2">
        <v>1156</v>
      </c>
      <c r="J149" s="35">
        <v>47.45</v>
      </c>
      <c r="K149" s="74">
        <f t="shared" si="0"/>
        <v>54852.200000000004</v>
      </c>
      <c r="M149" s="11">
        <v>218651807</v>
      </c>
      <c r="N149" s="21" t="str">
        <f t="shared" si="9"/>
        <v>SI</v>
      </c>
      <c r="O149" s="124">
        <f t="shared" si="10"/>
        <v>1</v>
      </c>
      <c r="P149" s="21" t="str">
        <f t="shared" si="11"/>
        <v>NO</v>
      </c>
      <c r="Q149" s="21" t="str">
        <f t="shared" si="12"/>
        <v>Baja</v>
      </c>
    </row>
    <row r="150" spans="1:17" ht="14.25" customHeight="1">
      <c r="A150" s="2" t="s">
        <v>448</v>
      </c>
      <c r="B150" s="2" t="s">
        <v>433</v>
      </c>
      <c r="C150" s="2" t="s">
        <v>506</v>
      </c>
      <c r="D150" s="2" t="s">
        <v>494</v>
      </c>
      <c r="E150" s="2" t="s">
        <v>442</v>
      </c>
      <c r="F150" s="11">
        <v>218665540</v>
      </c>
      <c r="G150" s="73">
        <v>44033</v>
      </c>
      <c r="H150" s="73">
        <v>44033</v>
      </c>
      <c r="I150" s="2">
        <v>6836</v>
      </c>
      <c r="J150" s="35">
        <v>47.45</v>
      </c>
      <c r="K150" s="74">
        <f t="shared" si="0"/>
        <v>324368.2</v>
      </c>
      <c r="M150" s="11">
        <v>218665540</v>
      </c>
      <c r="N150" s="21" t="str">
        <f t="shared" si="9"/>
        <v>NO</v>
      </c>
      <c r="O150" s="124">
        <f t="shared" si="10"/>
        <v>0</v>
      </c>
      <c r="P150" s="21" t="str">
        <f t="shared" si="11"/>
        <v>NO</v>
      </c>
      <c r="Q150" s="21" t="str">
        <f t="shared" si="12"/>
        <v>Baja</v>
      </c>
    </row>
    <row r="151" spans="1:17" ht="14.25" customHeight="1">
      <c r="A151" s="2" t="s">
        <v>432</v>
      </c>
      <c r="B151" s="2" t="s">
        <v>433</v>
      </c>
      <c r="C151" s="2" t="s">
        <v>571</v>
      </c>
      <c r="D151" s="2" t="s">
        <v>464</v>
      </c>
      <c r="E151" s="2" t="s">
        <v>436</v>
      </c>
      <c r="F151" s="11">
        <v>219083964</v>
      </c>
      <c r="G151" s="73">
        <v>44065</v>
      </c>
      <c r="H151" s="73">
        <v>44068</v>
      </c>
      <c r="I151" s="2">
        <v>3386</v>
      </c>
      <c r="J151" s="35">
        <v>154.06</v>
      </c>
      <c r="K151" s="74">
        <f t="shared" si="0"/>
        <v>521647.16000000003</v>
      </c>
      <c r="M151" s="11">
        <v>219083964</v>
      </c>
      <c r="N151" s="21" t="str">
        <f t="shared" si="9"/>
        <v>SI</v>
      </c>
      <c r="O151" s="124">
        <f t="shared" si="10"/>
        <v>3</v>
      </c>
      <c r="P151" s="21" t="str">
        <f t="shared" si="11"/>
        <v>SI</v>
      </c>
      <c r="Q151" s="21" t="str">
        <f t="shared" si="12"/>
        <v>Baja</v>
      </c>
    </row>
    <row r="152" spans="1:17" ht="14.25" customHeight="1">
      <c r="A152" s="2" t="s">
        <v>451</v>
      </c>
      <c r="B152" s="2" t="s">
        <v>462</v>
      </c>
      <c r="C152" s="2" t="s">
        <v>534</v>
      </c>
      <c r="D152" s="2" t="s">
        <v>454</v>
      </c>
      <c r="E152" s="2" t="s">
        <v>442</v>
      </c>
      <c r="F152" s="11">
        <v>221146476</v>
      </c>
      <c r="G152" s="73">
        <v>44019</v>
      </c>
      <c r="H152" s="73">
        <v>44022</v>
      </c>
      <c r="I152" s="2">
        <v>4112</v>
      </c>
      <c r="J152" s="35">
        <v>152.58000000000001</v>
      </c>
      <c r="K152" s="74">
        <f t="shared" si="0"/>
        <v>627408.96000000008</v>
      </c>
      <c r="M152" s="11">
        <v>221146476</v>
      </c>
      <c r="N152" s="21" t="str">
        <f t="shared" si="9"/>
        <v>SI</v>
      </c>
      <c r="O152" s="124">
        <f t="shared" si="10"/>
        <v>3</v>
      </c>
      <c r="P152" s="21" t="str">
        <f t="shared" si="11"/>
        <v>SI</v>
      </c>
      <c r="Q152" s="21" t="str">
        <f t="shared" si="12"/>
        <v>Baja</v>
      </c>
    </row>
    <row r="153" spans="1:17" ht="14.25" customHeight="1">
      <c r="A153" s="2" t="s">
        <v>458</v>
      </c>
      <c r="B153" s="2" t="s">
        <v>439</v>
      </c>
      <c r="C153" s="2" t="s">
        <v>572</v>
      </c>
      <c r="D153" s="2" t="s">
        <v>475</v>
      </c>
      <c r="E153" s="2" t="s">
        <v>436</v>
      </c>
      <c r="F153" s="11">
        <v>227076518</v>
      </c>
      <c r="G153" s="73">
        <v>44022</v>
      </c>
      <c r="H153" s="73">
        <v>44023</v>
      </c>
      <c r="I153" s="2">
        <v>4609</v>
      </c>
      <c r="J153" s="35">
        <v>81.73</v>
      </c>
      <c r="K153" s="74">
        <f t="shared" si="0"/>
        <v>376693.57</v>
      </c>
      <c r="M153" s="11">
        <v>227076518</v>
      </c>
      <c r="N153" s="21" t="str">
        <f t="shared" si="9"/>
        <v>SI</v>
      </c>
      <c r="O153" s="124">
        <f t="shared" si="10"/>
        <v>1</v>
      </c>
      <c r="P153" s="21" t="str">
        <f t="shared" si="11"/>
        <v>NO</v>
      </c>
      <c r="Q153" s="21" t="str">
        <f t="shared" si="12"/>
        <v>Baja</v>
      </c>
    </row>
    <row r="154" spans="1:17" ht="14.25" customHeight="1">
      <c r="A154" s="2" t="s">
        <v>484</v>
      </c>
      <c r="B154" s="2" t="s">
        <v>433</v>
      </c>
      <c r="C154" s="2" t="s">
        <v>573</v>
      </c>
      <c r="D154" s="2" t="s">
        <v>480</v>
      </c>
      <c r="E154" s="2" t="s">
        <v>436</v>
      </c>
      <c r="F154" s="11">
        <v>227903926</v>
      </c>
      <c r="G154" s="73">
        <v>44021</v>
      </c>
      <c r="H154" s="73">
        <v>44022</v>
      </c>
      <c r="I154" s="2">
        <v>6770</v>
      </c>
      <c r="J154" s="35">
        <v>651.21</v>
      </c>
      <c r="K154" s="74">
        <f t="shared" si="0"/>
        <v>4408691.7</v>
      </c>
      <c r="M154" s="11">
        <v>227903926</v>
      </c>
      <c r="N154" s="21" t="str">
        <f t="shared" si="9"/>
        <v>SI</v>
      </c>
      <c r="O154" s="124">
        <f t="shared" si="10"/>
        <v>1</v>
      </c>
      <c r="P154" s="21" t="str">
        <f t="shared" si="11"/>
        <v>NO</v>
      </c>
      <c r="Q154" s="21" t="str">
        <f t="shared" si="12"/>
        <v>Media</v>
      </c>
    </row>
    <row r="155" spans="1:17" ht="14.25" customHeight="1">
      <c r="A155" s="2" t="s">
        <v>451</v>
      </c>
      <c r="B155" s="2" t="s">
        <v>433</v>
      </c>
      <c r="C155" s="2" t="s">
        <v>560</v>
      </c>
      <c r="D155" s="2" t="s">
        <v>475</v>
      </c>
      <c r="E155" s="2" t="s">
        <v>442</v>
      </c>
      <c r="F155" s="11">
        <v>228987109</v>
      </c>
      <c r="G155" s="73">
        <v>44025</v>
      </c>
      <c r="H155" s="73">
        <v>44027</v>
      </c>
      <c r="I155" s="2">
        <v>8480</v>
      </c>
      <c r="J155" s="35">
        <v>81.73</v>
      </c>
      <c r="K155" s="74">
        <f t="shared" si="0"/>
        <v>693070.4</v>
      </c>
      <c r="M155" s="11">
        <v>228987109</v>
      </c>
      <c r="N155" s="21" t="str">
        <f t="shared" si="9"/>
        <v>SI</v>
      </c>
      <c r="O155" s="124">
        <f t="shared" si="10"/>
        <v>2</v>
      </c>
      <c r="P155" s="21" t="str">
        <f t="shared" si="11"/>
        <v>SI</v>
      </c>
      <c r="Q155" s="21" t="str">
        <f t="shared" si="12"/>
        <v>Baja</v>
      </c>
    </row>
    <row r="156" spans="1:17" ht="14.25" customHeight="1">
      <c r="A156" s="2" t="s">
        <v>482</v>
      </c>
      <c r="B156" s="2" t="s">
        <v>439</v>
      </c>
      <c r="C156" s="2" t="s">
        <v>470</v>
      </c>
      <c r="D156" s="2" t="s">
        <v>454</v>
      </c>
      <c r="E156" s="2" t="s">
        <v>436</v>
      </c>
      <c r="F156" s="11">
        <v>229204690</v>
      </c>
      <c r="G156" s="73">
        <v>44035</v>
      </c>
      <c r="H156" s="73">
        <v>44036</v>
      </c>
      <c r="I156" s="2">
        <v>8156</v>
      </c>
      <c r="J156" s="35">
        <v>152.58000000000001</v>
      </c>
      <c r="K156" s="74">
        <f t="shared" si="0"/>
        <v>1244442.4800000002</v>
      </c>
      <c r="M156" s="11">
        <v>229204690</v>
      </c>
      <c r="N156" s="21" t="str">
        <f t="shared" si="9"/>
        <v>SI</v>
      </c>
      <c r="O156" s="124">
        <f t="shared" si="10"/>
        <v>1</v>
      </c>
      <c r="P156" s="21" t="str">
        <f t="shared" si="11"/>
        <v>NO</v>
      </c>
      <c r="Q156" s="21" t="str">
        <f t="shared" si="12"/>
        <v>Baja</v>
      </c>
    </row>
    <row r="157" spans="1:17" ht="14.25" customHeight="1">
      <c r="A157" s="2" t="s">
        <v>432</v>
      </c>
      <c r="B157" s="2" t="s">
        <v>462</v>
      </c>
      <c r="C157" s="2" t="s">
        <v>574</v>
      </c>
      <c r="D157" s="2" t="s">
        <v>450</v>
      </c>
      <c r="E157" s="2" t="s">
        <v>442</v>
      </c>
      <c r="F157" s="11">
        <v>229457461</v>
      </c>
      <c r="G157" s="73">
        <v>44042</v>
      </c>
      <c r="H157" s="73">
        <v>44043</v>
      </c>
      <c r="I157" s="2">
        <v>1424</v>
      </c>
      <c r="J157" s="35">
        <v>205.7</v>
      </c>
      <c r="K157" s="74">
        <f t="shared" si="0"/>
        <v>292916.8</v>
      </c>
      <c r="M157" s="11">
        <v>229457461</v>
      </c>
      <c r="N157" s="21" t="str">
        <f t="shared" si="9"/>
        <v>SI</v>
      </c>
      <c r="O157" s="124">
        <f t="shared" si="10"/>
        <v>1</v>
      </c>
      <c r="P157" s="21" t="str">
        <f t="shared" si="11"/>
        <v>NO</v>
      </c>
      <c r="Q157" s="21" t="str">
        <f t="shared" si="12"/>
        <v>Baja</v>
      </c>
    </row>
    <row r="158" spans="1:17" ht="14.25" customHeight="1">
      <c r="A158" s="2" t="s">
        <v>448</v>
      </c>
      <c r="B158" s="2" t="s">
        <v>433</v>
      </c>
      <c r="C158" s="2" t="s">
        <v>575</v>
      </c>
      <c r="D158" s="2" t="s">
        <v>480</v>
      </c>
      <c r="E158" s="2" t="s">
        <v>442</v>
      </c>
      <c r="F158" s="11">
        <v>229708516</v>
      </c>
      <c r="G158" s="73">
        <v>44028</v>
      </c>
      <c r="H158" s="73">
        <v>44030</v>
      </c>
      <c r="I158" s="2">
        <v>5304</v>
      </c>
      <c r="J158" s="35">
        <v>651.21</v>
      </c>
      <c r="K158" s="74">
        <f t="shared" si="0"/>
        <v>3454017.8400000003</v>
      </c>
      <c r="M158" s="11">
        <v>229708516</v>
      </c>
      <c r="N158" s="21" t="str">
        <f t="shared" si="9"/>
        <v>SI</v>
      </c>
      <c r="O158" s="124">
        <f t="shared" si="10"/>
        <v>2</v>
      </c>
      <c r="P158" s="21" t="str">
        <f t="shared" si="11"/>
        <v>SI</v>
      </c>
      <c r="Q158" s="21" t="str">
        <f t="shared" si="12"/>
        <v>Media</v>
      </c>
    </row>
    <row r="159" spans="1:17" ht="14.25" customHeight="1">
      <c r="A159" s="2" t="s">
        <v>432</v>
      </c>
      <c r="B159" s="2" t="s">
        <v>439</v>
      </c>
      <c r="C159" s="2" t="s">
        <v>576</v>
      </c>
      <c r="D159" s="2" t="s">
        <v>494</v>
      </c>
      <c r="E159" s="2" t="s">
        <v>436</v>
      </c>
      <c r="F159" s="11">
        <v>231475770</v>
      </c>
      <c r="G159" s="73">
        <v>44024</v>
      </c>
      <c r="H159" s="73">
        <v>44024</v>
      </c>
      <c r="I159" s="2">
        <v>8448</v>
      </c>
      <c r="J159" s="35">
        <v>47.45</v>
      </c>
      <c r="K159" s="74">
        <f t="shared" si="0"/>
        <v>400857.60000000003</v>
      </c>
      <c r="M159" s="11">
        <v>231475770</v>
      </c>
      <c r="N159" s="21" t="str">
        <f t="shared" si="9"/>
        <v>NO</v>
      </c>
      <c r="O159" s="124">
        <f t="shared" si="10"/>
        <v>0</v>
      </c>
      <c r="P159" s="21" t="str">
        <f t="shared" si="11"/>
        <v>NO</v>
      </c>
      <c r="Q159" s="21" t="str">
        <f t="shared" si="12"/>
        <v>Baja</v>
      </c>
    </row>
    <row r="160" spans="1:17" ht="14.25" customHeight="1">
      <c r="A160" s="2" t="s">
        <v>484</v>
      </c>
      <c r="B160" s="2" t="s">
        <v>452</v>
      </c>
      <c r="C160" s="2" t="s">
        <v>495</v>
      </c>
      <c r="D160" s="2" t="s">
        <v>494</v>
      </c>
      <c r="E160" s="2" t="s">
        <v>436</v>
      </c>
      <c r="F160" s="11">
        <v>232628905</v>
      </c>
      <c r="G160" s="73">
        <v>44040</v>
      </c>
      <c r="H160" s="73">
        <v>44042</v>
      </c>
      <c r="I160" s="2">
        <v>4591</v>
      </c>
      <c r="J160" s="35">
        <v>47.45</v>
      </c>
      <c r="K160" s="74">
        <f t="shared" si="0"/>
        <v>217842.95</v>
      </c>
      <c r="M160" s="11">
        <v>232631909</v>
      </c>
      <c r="N160" s="21" t="str">
        <f t="shared" si="9"/>
        <v>SI</v>
      </c>
      <c r="O160" s="124">
        <f t="shared" si="10"/>
        <v>2</v>
      </c>
      <c r="P160" s="21" t="str">
        <f t="shared" si="11"/>
        <v>SI</v>
      </c>
      <c r="Q160" s="21" t="str">
        <f t="shared" si="12"/>
        <v>Baja</v>
      </c>
    </row>
    <row r="161" spans="1:17" ht="14.25" customHeight="1">
      <c r="A161" s="2" t="s">
        <v>448</v>
      </c>
      <c r="B161" s="2" t="s">
        <v>452</v>
      </c>
      <c r="C161" s="2" t="s">
        <v>539</v>
      </c>
      <c r="D161" s="2" t="s">
        <v>477</v>
      </c>
      <c r="E161" s="2" t="s">
        <v>442</v>
      </c>
      <c r="F161" s="11">
        <v>232631909</v>
      </c>
      <c r="G161" s="73">
        <v>44029</v>
      </c>
      <c r="H161" s="73">
        <v>44029</v>
      </c>
      <c r="I161" s="2">
        <v>2986</v>
      </c>
      <c r="J161" s="35">
        <v>668.27</v>
      </c>
      <c r="K161" s="74">
        <f t="shared" si="0"/>
        <v>1995454.22</v>
      </c>
      <c r="M161" s="11">
        <v>232628905</v>
      </c>
      <c r="N161" s="21" t="str">
        <f t="shared" si="9"/>
        <v>NO</v>
      </c>
      <c r="O161" s="124">
        <f t="shared" si="10"/>
        <v>0</v>
      </c>
      <c r="P161" s="21" t="str">
        <f t="shared" si="11"/>
        <v>NO</v>
      </c>
      <c r="Q161" s="21" t="str">
        <f t="shared" si="12"/>
        <v>Baja</v>
      </c>
    </row>
    <row r="162" spans="1:17" ht="14.25" customHeight="1">
      <c r="A162" s="2" t="s">
        <v>438</v>
      </c>
      <c r="B162" s="2" t="s">
        <v>452</v>
      </c>
      <c r="C162" s="2" t="s">
        <v>539</v>
      </c>
      <c r="D162" s="2" t="s">
        <v>477</v>
      </c>
      <c r="E162" s="2" t="s">
        <v>436</v>
      </c>
      <c r="F162" s="11">
        <v>232810437</v>
      </c>
      <c r="G162" s="73">
        <v>44058</v>
      </c>
      <c r="H162" s="73">
        <v>44061</v>
      </c>
      <c r="I162" s="2">
        <v>779</v>
      </c>
      <c r="J162" s="35">
        <v>668.27</v>
      </c>
      <c r="K162" s="74">
        <f t="shared" si="0"/>
        <v>520582.32999999996</v>
      </c>
      <c r="M162" s="11">
        <v>232810437</v>
      </c>
      <c r="N162" s="21" t="str">
        <f t="shared" si="9"/>
        <v>SI</v>
      </c>
      <c r="O162" s="124">
        <f t="shared" si="10"/>
        <v>3</v>
      </c>
      <c r="P162" s="21" t="str">
        <f t="shared" si="11"/>
        <v>SI</v>
      </c>
      <c r="Q162" s="21" t="str">
        <f t="shared" si="12"/>
        <v>Baja</v>
      </c>
    </row>
    <row r="163" spans="1:17" ht="14.25" customHeight="1">
      <c r="A163" s="2" t="s">
        <v>472</v>
      </c>
      <c r="B163" s="2" t="s">
        <v>439</v>
      </c>
      <c r="C163" s="2" t="s">
        <v>509</v>
      </c>
      <c r="D163" s="2" t="s">
        <v>475</v>
      </c>
      <c r="E163" s="2" t="s">
        <v>442</v>
      </c>
      <c r="F163" s="11">
        <v>233232724</v>
      </c>
      <c r="G163" s="73">
        <v>44080</v>
      </c>
      <c r="H163" s="73">
        <v>44082</v>
      </c>
      <c r="I163" s="2">
        <v>3684</v>
      </c>
      <c r="J163" s="35">
        <v>81.73</v>
      </c>
      <c r="K163" s="74">
        <f t="shared" si="0"/>
        <v>301093.32</v>
      </c>
      <c r="M163" s="11">
        <v>233232724</v>
      </c>
      <c r="N163" s="21" t="str">
        <f t="shared" si="9"/>
        <v>SI</v>
      </c>
      <c r="O163" s="124">
        <f t="shared" si="10"/>
        <v>2</v>
      </c>
      <c r="P163" s="21" t="str">
        <f t="shared" si="11"/>
        <v>SI</v>
      </c>
      <c r="Q163" s="21" t="str">
        <f t="shared" si="12"/>
        <v>Baja</v>
      </c>
    </row>
    <row r="164" spans="1:17" ht="14.25" customHeight="1">
      <c r="A164" s="2" t="s">
        <v>438</v>
      </c>
      <c r="B164" s="2" t="s">
        <v>433</v>
      </c>
      <c r="C164" s="2" t="s">
        <v>564</v>
      </c>
      <c r="D164" s="2" t="s">
        <v>469</v>
      </c>
      <c r="E164" s="2" t="s">
        <v>442</v>
      </c>
      <c r="F164" s="11">
        <v>233567035</v>
      </c>
      <c r="G164" s="73">
        <v>44054</v>
      </c>
      <c r="H164" s="73">
        <v>44056</v>
      </c>
      <c r="I164" s="2">
        <v>62</v>
      </c>
      <c r="J164" s="35">
        <v>421.89</v>
      </c>
      <c r="K164" s="74">
        <f t="shared" si="0"/>
        <v>26157.18</v>
      </c>
      <c r="M164" s="11">
        <v>233567035</v>
      </c>
      <c r="N164" s="21" t="str">
        <f t="shared" si="9"/>
        <v>SI</v>
      </c>
      <c r="O164" s="124">
        <f t="shared" si="10"/>
        <v>2</v>
      </c>
      <c r="P164" s="21" t="str">
        <f t="shared" si="11"/>
        <v>SI</v>
      </c>
      <c r="Q164" s="21" t="str">
        <f t="shared" si="12"/>
        <v>Baja</v>
      </c>
    </row>
    <row r="165" spans="1:17" ht="14.25" customHeight="1">
      <c r="A165" s="2" t="s">
        <v>465</v>
      </c>
      <c r="B165" s="2" t="s">
        <v>433</v>
      </c>
      <c r="C165" s="2" t="s">
        <v>575</v>
      </c>
      <c r="D165" s="2" t="s">
        <v>464</v>
      </c>
      <c r="E165" s="2" t="s">
        <v>436</v>
      </c>
      <c r="F165" s="11">
        <v>234824883</v>
      </c>
      <c r="G165" s="73">
        <v>44037</v>
      </c>
      <c r="H165" s="73">
        <v>44037</v>
      </c>
      <c r="I165" s="2">
        <v>4773</v>
      </c>
      <c r="J165" s="35">
        <v>154.06</v>
      </c>
      <c r="K165" s="74">
        <f t="shared" si="0"/>
        <v>735328.38</v>
      </c>
      <c r="M165" s="11">
        <v>234824883</v>
      </c>
      <c r="N165" s="21" t="str">
        <f t="shared" si="9"/>
        <v>NO</v>
      </c>
      <c r="O165" s="124">
        <f t="shared" si="10"/>
        <v>0</v>
      </c>
      <c r="P165" s="21" t="str">
        <f t="shared" si="11"/>
        <v>NO</v>
      </c>
      <c r="Q165" s="21" t="str">
        <f t="shared" si="12"/>
        <v>Baja</v>
      </c>
    </row>
    <row r="166" spans="1:17" ht="14.25" customHeight="1">
      <c r="A166" s="2" t="s">
        <v>458</v>
      </c>
      <c r="B166" s="2" t="s">
        <v>467</v>
      </c>
      <c r="C166" s="2" t="s">
        <v>577</v>
      </c>
      <c r="D166" s="2" t="s">
        <v>435</v>
      </c>
      <c r="E166" s="2" t="s">
        <v>442</v>
      </c>
      <c r="F166" s="11">
        <v>236191737</v>
      </c>
      <c r="G166" s="73">
        <v>44054</v>
      </c>
      <c r="H166" s="73">
        <v>44055</v>
      </c>
      <c r="I166" s="2">
        <v>3999</v>
      </c>
      <c r="J166" s="35">
        <v>255.28</v>
      </c>
      <c r="K166" s="74">
        <f t="shared" si="0"/>
        <v>1020864.72</v>
      </c>
      <c r="M166" s="11">
        <v>236191737</v>
      </c>
      <c r="N166" s="21" t="str">
        <f t="shared" si="9"/>
        <v>SI</v>
      </c>
      <c r="O166" s="124">
        <f t="shared" si="10"/>
        <v>1</v>
      </c>
      <c r="P166" s="21" t="str">
        <f t="shared" si="11"/>
        <v>NO</v>
      </c>
      <c r="Q166" s="21" t="str">
        <f t="shared" si="12"/>
        <v>Baja</v>
      </c>
    </row>
    <row r="167" spans="1:17" ht="14.25" customHeight="1">
      <c r="A167" s="2" t="s">
        <v>458</v>
      </c>
      <c r="B167" s="2" t="s">
        <v>502</v>
      </c>
      <c r="C167" s="2" t="s">
        <v>578</v>
      </c>
      <c r="D167" s="2" t="s">
        <v>475</v>
      </c>
      <c r="E167" s="2" t="s">
        <v>436</v>
      </c>
      <c r="F167" s="11">
        <v>236772811</v>
      </c>
      <c r="G167" s="73">
        <v>44053</v>
      </c>
      <c r="H167" s="73">
        <v>44054</v>
      </c>
      <c r="I167" s="2">
        <v>276</v>
      </c>
      <c r="J167" s="35">
        <v>81.73</v>
      </c>
      <c r="K167" s="74">
        <f t="shared" si="0"/>
        <v>22557.48</v>
      </c>
      <c r="M167" s="11">
        <v>236772811</v>
      </c>
      <c r="N167" s="21" t="str">
        <f t="shared" si="9"/>
        <v>SI</v>
      </c>
      <c r="O167" s="124">
        <f t="shared" si="10"/>
        <v>1</v>
      </c>
      <c r="P167" s="21" t="str">
        <f t="shared" si="11"/>
        <v>NO</v>
      </c>
      <c r="Q167" s="21" t="str">
        <f t="shared" si="12"/>
        <v>Baja</v>
      </c>
    </row>
    <row r="168" spans="1:17" ht="14.25" customHeight="1">
      <c r="A168" s="2" t="s">
        <v>451</v>
      </c>
      <c r="B168" s="2" t="s">
        <v>433</v>
      </c>
      <c r="C168" s="2" t="s">
        <v>455</v>
      </c>
      <c r="D168" s="2" t="s">
        <v>480</v>
      </c>
      <c r="E168" s="2" t="s">
        <v>442</v>
      </c>
      <c r="F168" s="11">
        <v>236947476</v>
      </c>
      <c r="G168" s="73">
        <v>44050</v>
      </c>
      <c r="H168" s="73">
        <v>44051</v>
      </c>
      <c r="I168" s="2">
        <v>9004</v>
      </c>
      <c r="J168" s="35">
        <v>651.21</v>
      </c>
      <c r="K168" s="74">
        <f t="shared" si="0"/>
        <v>5863494.8400000008</v>
      </c>
      <c r="M168" s="11">
        <v>236947476</v>
      </c>
      <c r="N168" s="21" t="str">
        <f t="shared" si="9"/>
        <v>SI</v>
      </c>
      <c r="O168" s="124">
        <f t="shared" si="10"/>
        <v>1</v>
      </c>
      <c r="P168" s="21" t="str">
        <f t="shared" si="11"/>
        <v>NO</v>
      </c>
      <c r="Q168" s="21" t="str">
        <f t="shared" si="12"/>
        <v>Alta</v>
      </c>
    </row>
    <row r="169" spans="1:17" ht="14.25" customHeight="1">
      <c r="A169" s="2" t="s">
        <v>451</v>
      </c>
      <c r="B169" s="2" t="s">
        <v>467</v>
      </c>
      <c r="C169" s="2" t="s">
        <v>577</v>
      </c>
      <c r="D169" s="2" t="s">
        <v>494</v>
      </c>
      <c r="E169" s="2" t="s">
        <v>442</v>
      </c>
      <c r="F169" s="11">
        <v>237360322</v>
      </c>
      <c r="G169" s="73">
        <v>44063</v>
      </c>
      <c r="H169" s="73">
        <v>44066</v>
      </c>
      <c r="I169" s="2">
        <v>1527</v>
      </c>
      <c r="J169" s="35">
        <v>47.45</v>
      </c>
      <c r="K169" s="74">
        <f t="shared" si="0"/>
        <v>72456.150000000009</v>
      </c>
      <c r="M169" s="11">
        <v>237360322</v>
      </c>
      <c r="N169" s="21" t="str">
        <f t="shared" si="9"/>
        <v>SI</v>
      </c>
      <c r="O169" s="124">
        <f t="shared" si="10"/>
        <v>3</v>
      </c>
      <c r="P169" s="21" t="str">
        <f t="shared" si="11"/>
        <v>SI</v>
      </c>
      <c r="Q169" s="21" t="str">
        <f t="shared" si="12"/>
        <v>Baja</v>
      </c>
    </row>
    <row r="170" spans="1:17" ht="14.25" customHeight="1">
      <c r="A170" s="2" t="s">
        <v>472</v>
      </c>
      <c r="B170" s="2" t="s">
        <v>439</v>
      </c>
      <c r="C170" s="2" t="s">
        <v>579</v>
      </c>
      <c r="D170" s="2" t="s">
        <v>475</v>
      </c>
      <c r="E170" s="2" t="s">
        <v>442</v>
      </c>
      <c r="F170" s="11">
        <v>238234508</v>
      </c>
      <c r="G170" s="73">
        <v>44079</v>
      </c>
      <c r="H170" s="73">
        <v>44081</v>
      </c>
      <c r="I170" s="2">
        <v>9602</v>
      </c>
      <c r="J170" s="35">
        <v>81.73</v>
      </c>
      <c r="K170" s="74">
        <f t="shared" si="0"/>
        <v>784771.46000000008</v>
      </c>
      <c r="M170" s="11">
        <v>238234508</v>
      </c>
      <c r="N170" s="21" t="str">
        <f t="shared" si="9"/>
        <v>SI</v>
      </c>
      <c r="O170" s="124">
        <f t="shared" si="10"/>
        <v>2</v>
      </c>
      <c r="P170" s="21" t="str">
        <f t="shared" si="11"/>
        <v>SI</v>
      </c>
      <c r="Q170" s="21" t="str">
        <f t="shared" si="12"/>
        <v>Baja</v>
      </c>
    </row>
    <row r="171" spans="1:17" ht="14.25" customHeight="1">
      <c r="A171" s="2" t="s">
        <v>484</v>
      </c>
      <c r="B171" s="2" t="s">
        <v>462</v>
      </c>
      <c r="C171" s="2" t="s">
        <v>515</v>
      </c>
      <c r="D171" s="2" t="s">
        <v>477</v>
      </c>
      <c r="E171" s="2" t="s">
        <v>442</v>
      </c>
      <c r="F171" s="11">
        <v>238616883</v>
      </c>
      <c r="G171" s="73">
        <v>44073</v>
      </c>
      <c r="H171" s="73">
        <v>44076</v>
      </c>
      <c r="I171" s="2">
        <v>912</v>
      </c>
      <c r="J171" s="35">
        <v>668.27</v>
      </c>
      <c r="K171" s="74">
        <f t="shared" si="0"/>
        <v>609462.24</v>
      </c>
      <c r="M171" s="11">
        <v>238616883</v>
      </c>
      <c r="N171" s="21" t="str">
        <f t="shared" si="9"/>
        <v>SI</v>
      </c>
      <c r="O171" s="124">
        <f t="shared" si="10"/>
        <v>3</v>
      </c>
      <c r="P171" s="21" t="str">
        <f t="shared" si="11"/>
        <v>SI</v>
      </c>
      <c r="Q171" s="21" t="str">
        <f t="shared" si="12"/>
        <v>Baja</v>
      </c>
    </row>
    <row r="172" spans="1:17" ht="14.25" customHeight="1">
      <c r="A172" s="2" t="s">
        <v>465</v>
      </c>
      <c r="B172" s="2" t="s">
        <v>462</v>
      </c>
      <c r="C172" s="2" t="s">
        <v>553</v>
      </c>
      <c r="D172" s="2" t="s">
        <v>435</v>
      </c>
      <c r="E172" s="2" t="s">
        <v>436</v>
      </c>
      <c r="F172" s="11">
        <v>239530551</v>
      </c>
      <c r="G172" s="73">
        <v>44059</v>
      </c>
      <c r="H172" s="73">
        <v>44060</v>
      </c>
      <c r="I172" s="2">
        <v>9217</v>
      </c>
      <c r="J172" s="35">
        <v>255.28</v>
      </c>
      <c r="K172" s="74">
        <f t="shared" si="0"/>
        <v>2352915.7600000002</v>
      </c>
      <c r="M172" s="11">
        <v>239566600</v>
      </c>
      <c r="N172" s="21" t="str">
        <f t="shared" si="9"/>
        <v>SI</v>
      </c>
      <c r="O172" s="124">
        <f t="shared" si="10"/>
        <v>1</v>
      </c>
      <c r="P172" s="21" t="str">
        <f t="shared" si="11"/>
        <v>NO</v>
      </c>
      <c r="Q172" s="21" t="str">
        <f t="shared" si="12"/>
        <v>Media</v>
      </c>
    </row>
    <row r="173" spans="1:17" ht="14.25" customHeight="1">
      <c r="A173" s="2" t="s">
        <v>465</v>
      </c>
      <c r="B173" s="2" t="s">
        <v>452</v>
      </c>
      <c r="C173" s="2" t="s">
        <v>580</v>
      </c>
      <c r="D173" s="2" t="s">
        <v>494</v>
      </c>
      <c r="E173" s="2" t="s">
        <v>442</v>
      </c>
      <c r="F173" s="11">
        <v>239566600</v>
      </c>
      <c r="G173" s="73">
        <v>44066</v>
      </c>
      <c r="H173" s="73">
        <v>44066</v>
      </c>
      <c r="I173" s="2">
        <v>8516</v>
      </c>
      <c r="J173" s="35">
        <v>47.45</v>
      </c>
      <c r="K173" s="74">
        <f t="shared" si="0"/>
        <v>404084.2</v>
      </c>
      <c r="M173" s="11">
        <v>239530551</v>
      </c>
      <c r="N173" s="21" t="str">
        <f t="shared" si="9"/>
        <v>NO</v>
      </c>
      <c r="O173" s="124">
        <f t="shared" si="10"/>
        <v>0</v>
      </c>
      <c r="P173" s="21" t="str">
        <f t="shared" si="11"/>
        <v>NO</v>
      </c>
      <c r="Q173" s="21" t="str">
        <f t="shared" si="12"/>
        <v>Baja</v>
      </c>
    </row>
    <row r="174" spans="1:17" ht="14.25" customHeight="1">
      <c r="A174" s="2" t="s">
        <v>432</v>
      </c>
      <c r="B174" s="2" t="s">
        <v>467</v>
      </c>
      <c r="C174" s="2" t="s">
        <v>581</v>
      </c>
      <c r="D174" s="2" t="s">
        <v>450</v>
      </c>
      <c r="E174" s="2" t="s">
        <v>436</v>
      </c>
      <c r="F174" s="11">
        <v>239782893</v>
      </c>
      <c r="G174" s="73">
        <v>44046</v>
      </c>
      <c r="H174" s="73">
        <v>44047</v>
      </c>
      <c r="I174" s="2">
        <v>8730</v>
      </c>
      <c r="J174" s="35">
        <v>205.7</v>
      </c>
      <c r="K174" s="74">
        <f t="shared" si="0"/>
        <v>1795761</v>
      </c>
      <c r="M174" s="11">
        <v>239782893</v>
      </c>
      <c r="N174" s="21" t="str">
        <f t="shared" si="9"/>
        <v>SI</v>
      </c>
      <c r="O174" s="124">
        <f t="shared" si="10"/>
        <v>1</v>
      </c>
      <c r="P174" s="21" t="str">
        <f t="shared" si="11"/>
        <v>NO</v>
      </c>
      <c r="Q174" s="21" t="str">
        <f t="shared" si="12"/>
        <v>Baja</v>
      </c>
    </row>
    <row r="175" spans="1:17" ht="14.25" customHeight="1">
      <c r="A175" s="2" t="s">
        <v>472</v>
      </c>
      <c r="B175" s="2" t="s">
        <v>462</v>
      </c>
      <c r="C175" s="2" t="s">
        <v>545</v>
      </c>
      <c r="D175" s="2" t="s">
        <v>494</v>
      </c>
      <c r="E175" s="2" t="s">
        <v>436</v>
      </c>
      <c r="F175" s="11">
        <v>239956271</v>
      </c>
      <c r="G175" s="73">
        <v>44063</v>
      </c>
      <c r="H175" s="73">
        <v>44066</v>
      </c>
      <c r="I175" s="2">
        <v>3285</v>
      </c>
      <c r="J175" s="35">
        <v>47.45</v>
      </c>
      <c r="K175" s="74">
        <f t="shared" si="0"/>
        <v>155873.25</v>
      </c>
      <c r="M175" s="11">
        <v>239956271</v>
      </c>
      <c r="N175" s="21" t="str">
        <f t="shared" si="9"/>
        <v>SI</v>
      </c>
      <c r="O175" s="124">
        <f t="shared" si="10"/>
        <v>3</v>
      </c>
      <c r="P175" s="21" t="str">
        <f t="shared" si="11"/>
        <v>SI</v>
      </c>
      <c r="Q175" s="21" t="str">
        <f t="shared" si="12"/>
        <v>Baja</v>
      </c>
    </row>
    <row r="176" spans="1:17" ht="14.25" customHeight="1">
      <c r="A176" s="2" t="s">
        <v>451</v>
      </c>
      <c r="B176" s="2" t="s">
        <v>433</v>
      </c>
      <c r="C176" s="2" t="s">
        <v>570</v>
      </c>
      <c r="D176" s="2" t="s">
        <v>475</v>
      </c>
      <c r="E176" s="2" t="s">
        <v>436</v>
      </c>
      <c r="F176" s="11">
        <v>241426980</v>
      </c>
      <c r="G176" s="73">
        <v>44092</v>
      </c>
      <c r="H176" s="73">
        <v>44093</v>
      </c>
      <c r="I176" s="2">
        <v>6670</v>
      </c>
      <c r="J176" s="35">
        <v>81.73</v>
      </c>
      <c r="K176" s="74">
        <f t="shared" si="0"/>
        <v>545139.1</v>
      </c>
      <c r="M176" s="11">
        <v>241426980</v>
      </c>
      <c r="N176" s="21" t="str">
        <f t="shared" si="9"/>
        <v>SI</v>
      </c>
      <c r="O176" s="124">
        <f t="shared" si="10"/>
        <v>1</v>
      </c>
      <c r="P176" s="21" t="str">
        <f t="shared" si="11"/>
        <v>NO</v>
      </c>
      <c r="Q176" s="21" t="str">
        <f t="shared" si="12"/>
        <v>Baja</v>
      </c>
    </row>
    <row r="177" spans="1:17" ht="14.25" customHeight="1">
      <c r="A177" s="2" t="s">
        <v>472</v>
      </c>
      <c r="B177" s="2" t="s">
        <v>433</v>
      </c>
      <c r="C177" s="2" t="s">
        <v>582</v>
      </c>
      <c r="D177" s="2" t="s">
        <v>480</v>
      </c>
      <c r="E177" s="2" t="s">
        <v>442</v>
      </c>
      <c r="F177" s="11">
        <v>242113196</v>
      </c>
      <c r="G177" s="73">
        <v>44077</v>
      </c>
      <c r="H177" s="73">
        <v>44080</v>
      </c>
      <c r="I177" s="2">
        <v>4671</v>
      </c>
      <c r="J177" s="35">
        <v>651.21</v>
      </c>
      <c r="K177" s="74">
        <f t="shared" si="0"/>
        <v>3041801.91</v>
      </c>
      <c r="M177" s="11">
        <v>242113196</v>
      </c>
      <c r="N177" s="21" t="str">
        <f t="shared" si="9"/>
        <v>SI</v>
      </c>
      <c r="O177" s="124">
        <f t="shared" si="10"/>
        <v>3</v>
      </c>
      <c r="P177" s="21" t="str">
        <f t="shared" si="11"/>
        <v>SI</v>
      </c>
      <c r="Q177" s="21" t="str">
        <f t="shared" si="12"/>
        <v>Media</v>
      </c>
    </row>
    <row r="178" spans="1:17" ht="14.25" customHeight="1">
      <c r="A178" s="2" t="s">
        <v>444</v>
      </c>
      <c r="B178" s="2" t="s">
        <v>433</v>
      </c>
      <c r="C178" s="2" t="s">
        <v>492</v>
      </c>
      <c r="D178" s="2" t="s">
        <v>435</v>
      </c>
      <c r="E178" s="2" t="s">
        <v>442</v>
      </c>
      <c r="F178" s="11">
        <v>244443070</v>
      </c>
      <c r="G178" s="73">
        <v>44072</v>
      </c>
      <c r="H178" s="73">
        <v>44072</v>
      </c>
      <c r="I178" s="2">
        <v>2625</v>
      </c>
      <c r="J178" s="35">
        <v>255.28</v>
      </c>
      <c r="K178" s="74">
        <f t="shared" si="0"/>
        <v>670110</v>
      </c>
      <c r="M178" s="11">
        <v>733834207</v>
      </c>
      <c r="N178" s="21" t="str">
        <f t="shared" si="9"/>
        <v>NO</v>
      </c>
      <c r="O178" s="124">
        <f t="shared" si="10"/>
        <v>0</v>
      </c>
      <c r="P178" s="21" t="str">
        <f t="shared" si="11"/>
        <v>NO</v>
      </c>
      <c r="Q178" s="21" t="str">
        <f t="shared" si="12"/>
        <v>Baja</v>
      </c>
    </row>
    <row r="179" spans="1:17" ht="14.25" customHeight="1">
      <c r="A179" s="2" t="s">
        <v>432</v>
      </c>
      <c r="B179" s="2" t="s">
        <v>467</v>
      </c>
      <c r="C179" s="2" t="s">
        <v>583</v>
      </c>
      <c r="D179" s="2" t="s">
        <v>450</v>
      </c>
      <c r="E179" s="2" t="s">
        <v>442</v>
      </c>
      <c r="F179" s="11">
        <v>245460593</v>
      </c>
      <c r="G179" s="73">
        <v>44071</v>
      </c>
      <c r="H179" s="73">
        <v>44073</v>
      </c>
      <c r="I179" s="2">
        <v>8611</v>
      </c>
      <c r="J179" s="35">
        <v>205.7</v>
      </c>
      <c r="K179" s="74">
        <f t="shared" si="0"/>
        <v>1771282.7</v>
      </c>
      <c r="M179" s="11">
        <v>245460593</v>
      </c>
      <c r="N179" s="21" t="str">
        <f t="shared" si="9"/>
        <v>SI</v>
      </c>
      <c r="O179" s="124">
        <f t="shared" si="10"/>
        <v>2</v>
      </c>
      <c r="P179" s="21" t="str">
        <f t="shared" si="11"/>
        <v>SI</v>
      </c>
      <c r="Q179" s="21" t="str">
        <f t="shared" si="12"/>
        <v>Baja</v>
      </c>
    </row>
    <row r="180" spans="1:17" ht="14.25" customHeight="1">
      <c r="A180" s="2" t="s">
        <v>444</v>
      </c>
      <c r="B180" s="2" t="s">
        <v>433</v>
      </c>
      <c r="C180" s="2" t="s">
        <v>486</v>
      </c>
      <c r="D180" s="2" t="s">
        <v>469</v>
      </c>
      <c r="E180" s="2" t="s">
        <v>442</v>
      </c>
      <c r="F180" s="11">
        <v>245610368</v>
      </c>
      <c r="G180" s="73">
        <v>44093</v>
      </c>
      <c r="H180" s="73">
        <v>44096</v>
      </c>
      <c r="I180" s="2">
        <v>3735</v>
      </c>
      <c r="J180" s="35">
        <v>421.89</v>
      </c>
      <c r="K180" s="74">
        <f t="shared" si="0"/>
        <v>1575759.15</v>
      </c>
      <c r="M180" s="11">
        <v>792240703</v>
      </c>
      <c r="N180" s="21" t="str">
        <f t="shared" si="9"/>
        <v>SI</v>
      </c>
      <c r="O180" s="124">
        <f t="shared" si="10"/>
        <v>3</v>
      </c>
      <c r="P180" s="21" t="str">
        <f t="shared" si="11"/>
        <v>SI</v>
      </c>
      <c r="Q180" s="21" t="str">
        <f t="shared" si="12"/>
        <v>Baja</v>
      </c>
    </row>
    <row r="181" spans="1:17" ht="14.25" customHeight="1">
      <c r="A181" s="2" t="s">
        <v>482</v>
      </c>
      <c r="B181" s="2" t="s">
        <v>433</v>
      </c>
      <c r="C181" s="2" t="s">
        <v>585</v>
      </c>
      <c r="D181" s="2" t="s">
        <v>469</v>
      </c>
      <c r="E181" s="2" t="s">
        <v>436</v>
      </c>
      <c r="F181" s="11">
        <v>245757997</v>
      </c>
      <c r="G181" s="73">
        <v>44058</v>
      </c>
      <c r="H181" s="73">
        <v>44058</v>
      </c>
      <c r="I181" s="2">
        <v>9283</v>
      </c>
      <c r="J181" s="35">
        <v>421.89</v>
      </c>
      <c r="K181" s="74">
        <f t="shared" si="0"/>
        <v>3916404.8699999996</v>
      </c>
      <c r="M181" s="11">
        <v>245757997</v>
      </c>
      <c r="N181" s="21" t="str">
        <f t="shared" si="9"/>
        <v>NO</v>
      </c>
      <c r="O181" s="124">
        <f t="shared" si="10"/>
        <v>0</v>
      </c>
      <c r="P181" s="21" t="str">
        <f t="shared" si="11"/>
        <v>NO</v>
      </c>
      <c r="Q181" s="21" t="str">
        <f t="shared" si="12"/>
        <v>Media</v>
      </c>
    </row>
    <row r="182" spans="1:17" ht="14.25" customHeight="1">
      <c r="A182" s="2" t="s">
        <v>482</v>
      </c>
      <c r="B182" s="2" t="s">
        <v>433</v>
      </c>
      <c r="C182" s="2" t="s">
        <v>586</v>
      </c>
      <c r="D182" s="2" t="s">
        <v>464</v>
      </c>
      <c r="E182" s="2" t="s">
        <v>436</v>
      </c>
      <c r="F182" s="11">
        <v>246366965</v>
      </c>
      <c r="G182" s="73">
        <v>44088</v>
      </c>
      <c r="H182" s="73">
        <v>44090</v>
      </c>
      <c r="I182" s="2">
        <v>2253</v>
      </c>
      <c r="J182" s="35">
        <v>154.06</v>
      </c>
      <c r="K182" s="74">
        <f t="shared" si="0"/>
        <v>347097.18</v>
      </c>
      <c r="M182" s="11">
        <v>246366965</v>
      </c>
      <c r="N182" s="21" t="str">
        <f t="shared" si="9"/>
        <v>SI</v>
      </c>
      <c r="O182" s="124">
        <f t="shared" si="10"/>
        <v>2</v>
      </c>
      <c r="P182" s="21" t="str">
        <f t="shared" si="11"/>
        <v>SI</v>
      </c>
      <c r="Q182" s="21" t="str">
        <f t="shared" si="12"/>
        <v>Baja</v>
      </c>
    </row>
    <row r="183" spans="1:17" ht="14.25" customHeight="1">
      <c r="A183" s="2" t="s">
        <v>448</v>
      </c>
      <c r="B183" s="2" t="s">
        <v>467</v>
      </c>
      <c r="C183" s="2" t="s">
        <v>481</v>
      </c>
      <c r="D183" s="2" t="s">
        <v>441</v>
      </c>
      <c r="E183" s="2" t="s">
        <v>442</v>
      </c>
      <c r="F183" s="11">
        <v>246557939</v>
      </c>
      <c r="G183" s="73">
        <v>44066</v>
      </c>
      <c r="H183" s="73">
        <v>44068</v>
      </c>
      <c r="I183" s="2">
        <v>202</v>
      </c>
      <c r="J183" s="35">
        <v>9.33</v>
      </c>
      <c r="K183" s="74">
        <f t="shared" si="0"/>
        <v>1884.66</v>
      </c>
      <c r="M183" s="11">
        <v>246557939</v>
      </c>
      <c r="N183" s="21" t="str">
        <f t="shared" si="9"/>
        <v>SI</v>
      </c>
      <c r="O183" s="124">
        <f t="shared" si="10"/>
        <v>2</v>
      </c>
      <c r="P183" s="21" t="str">
        <f t="shared" si="11"/>
        <v>SI</v>
      </c>
      <c r="Q183" s="21" t="str">
        <f t="shared" si="12"/>
        <v>Baja</v>
      </c>
    </row>
    <row r="184" spans="1:17" ht="14.25" customHeight="1">
      <c r="A184" s="2" t="s">
        <v>432</v>
      </c>
      <c r="B184" s="2" t="s">
        <v>462</v>
      </c>
      <c r="C184" s="2" t="s">
        <v>568</v>
      </c>
      <c r="D184" s="2" t="s">
        <v>454</v>
      </c>
      <c r="E184" s="2" t="s">
        <v>442</v>
      </c>
      <c r="F184" s="11">
        <v>247850978</v>
      </c>
      <c r="G184" s="73">
        <v>44054</v>
      </c>
      <c r="H184" s="73">
        <v>44056</v>
      </c>
      <c r="I184" s="2">
        <v>1340</v>
      </c>
      <c r="J184" s="35">
        <v>152.58000000000001</v>
      </c>
      <c r="K184" s="74">
        <f t="shared" si="0"/>
        <v>204457.2</v>
      </c>
      <c r="M184" s="11">
        <v>247850978</v>
      </c>
      <c r="N184" s="21" t="str">
        <f t="shared" si="9"/>
        <v>SI</v>
      </c>
      <c r="O184" s="124">
        <f t="shared" si="10"/>
        <v>2</v>
      </c>
      <c r="P184" s="21" t="str">
        <f t="shared" si="11"/>
        <v>SI</v>
      </c>
      <c r="Q184" s="21" t="str">
        <f t="shared" si="12"/>
        <v>Baja</v>
      </c>
    </row>
    <row r="185" spans="1:17" ht="14.25" customHeight="1">
      <c r="A185" s="2" t="s">
        <v>465</v>
      </c>
      <c r="B185" s="2" t="s">
        <v>433</v>
      </c>
      <c r="C185" s="2" t="s">
        <v>529</v>
      </c>
      <c r="D185" s="2" t="s">
        <v>477</v>
      </c>
      <c r="E185" s="2" t="s">
        <v>436</v>
      </c>
      <c r="F185" s="11">
        <v>250408303</v>
      </c>
      <c r="G185" s="73">
        <v>44083</v>
      </c>
      <c r="H185" s="73">
        <v>44086</v>
      </c>
      <c r="I185" s="2">
        <v>8707</v>
      </c>
      <c r="J185" s="35">
        <v>668.27</v>
      </c>
      <c r="K185" s="74">
        <f t="shared" si="0"/>
        <v>5818626.8899999997</v>
      </c>
      <c r="M185" s="11">
        <v>250408303</v>
      </c>
      <c r="N185" s="21" t="str">
        <f t="shared" si="9"/>
        <v>SI</v>
      </c>
      <c r="O185" s="124">
        <f t="shared" si="10"/>
        <v>3</v>
      </c>
      <c r="P185" s="21" t="str">
        <f t="shared" si="11"/>
        <v>SI</v>
      </c>
      <c r="Q185" s="21" t="str">
        <f t="shared" si="12"/>
        <v>Alta</v>
      </c>
    </row>
    <row r="186" spans="1:17" ht="14.25" customHeight="1">
      <c r="A186" s="2" t="s">
        <v>472</v>
      </c>
      <c r="B186" s="2" t="s">
        <v>439</v>
      </c>
      <c r="C186" s="2" t="s">
        <v>576</v>
      </c>
      <c r="D186" s="2" t="s">
        <v>441</v>
      </c>
      <c r="E186" s="2" t="s">
        <v>436</v>
      </c>
      <c r="F186" s="11">
        <v>250949895</v>
      </c>
      <c r="G186" s="73">
        <v>44064</v>
      </c>
      <c r="H186" s="73">
        <v>44064</v>
      </c>
      <c r="I186" s="2">
        <v>5580</v>
      </c>
      <c r="J186" s="35">
        <v>9.33</v>
      </c>
      <c r="K186" s="74">
        <f t="shared" si="0"/>
        <v>52061.4</v>
      </c>
      <c r="M186" s="11">
        <v>250949895</v>
      </c>
      <c r="N186" s="21" t="str">
        <f t="shared" si="9"/>
        <v>NO</v>
      </c>
      <c r="O186" s="124">
        <f t="shared" si="10"/>
        <v>0</v>
      </c>
      <c r="P186" s="21" t="str">
        <f t="shared" si="11"/>
        <v>NO</v>
      </c>
      <c r="Q186" s="21" t="str">
        <f t="shared" si="12"/>
        <v>Baja</v>
      </c>
    </row>
    <row r="187" spans="1:17" ht="14.25" customHeight="1">
      <c r="A187" s="2" t="s">
        <v>448</v>
      </c>
      <c r="B187" s="2" t="s">
        <v>467</v>
      </c>
      <c r="C187" s="2" t="s">
        <v>587</v>
      </c>
      <c r="D187" s="2" t="s">
        <v>480</v>
      </c>
      <c r="E187" s="2" t="s">
        <v>442</v>
      </c>
      <c r="F187" s="11">
        <v>251482903</v>
      </c>
      <c r="G187" s="73">
        <v>44096</v>
      </c>
      <c r="H187" s="73">
        <v>44097</v>
      </c>
      <c r="I187" s="2">
        <v>1977</v>
      </c>
      <c r="J187" s="35">
        <v>651.21</v>
      </c>
      <c r="K187" s="74">
        <f t="shared" si="0"/>
        <v>1287442.1700000002</v>
      </c>
      <c r="M187" s="11">
        <v>251482903</v>
      </c>
      <c r="N187" s="21" t="str">
        <f t="shared" si="9"/>
        <v>SI</v>
      </c>
      <c r="O187" s="124">
        <f t="shared" si="10"/>
        <v>1</v>
      </c>
      <c r="P187" s="21" t="str">
        <f t="shared" si="11"/>
        <v>NO</v>
      </c>
      <c r="Q187" s="21" t="str">
        <f t="shared" si="12"/>
        <v>Baja</v>
      </c>
    </row>
    <row r="188" spans="1:17" ht="14.25" customHeight="1">
      <c r="A188" s="2" t="s">
        <v>432</v>
      </c>
      <c r="B188" s="2" t="s">
        <v>467</v>
      </c>
      <c r="C188" s="2" t="s">
        <v>581</v>
      </c>
      <c r="D188" s="2" t="s">
        <v>494</v>
      </c>
      <c r="E188" s="2" t="s">
        <v>442</v>
      </c>
      <c r="F188" s="11">
        <v>251974713</v>
      </c>
      <c r="G188" s="73">
        <v>44098</v>
      </c>
      <c r="H188" s="73">
        <v>44098</v>
      </c>
      <c r="I188" s="2">
        <v>1132</v>
      </c>
      <c r="J188" s="35">
        <v>47.45</v>
      </c>
      <c r="K188" s="74">
        <f t="shared" si="0"/>
        <v>53713.4</v>
      </c>
      <c r="M188" s="11">
        <v>251974713</v>
      </c>
      <c r="N188" s="21" t="str">
        <f t="shared" si="9"/>
        <v>NO</v>
      </c>
      <c r="O188" s="124">
        <f t="shared" si="10"/>
        <v>0</v>
      </c>
      <c r="P188" s="21" t="str">
        <f t="shared" si="11"/>
        <v>NO</v>
      </c>
      <c r="Q188" s="21" t="str">
        <f t="shared" si="12"/>
        <v>Baja</v>
      </c>
    </row>
    <row r="189" spans="1:17" ht="14.25" customHeight="1">
      <c r="A189" s="2" t="s">
        <v>438</v>
      </c>
      <c r="B189" s="2" t="s">
        <v>462</v>
      </c>
      <c r="C189" s="2" t="s">
        <v>514</v>
      </c>
      <c r="D189" s="2" t="s">
        <v>477</v>
      </c>
      <c r="E189" s="2" t="s">
        <v>442</v>
      </c>
      <c r="F189" s="11">
        <v>252003896</v>
      </c>
      <c r="G189" s="73">
        <v>44107</v>
      </c>
      <c r="H189" s="73">
        <v>44108</v>
      </c>
      <c r="I189" s="2">
        <v>3000</v>
      </c>
      <c r="J189" s="35">
        <v>668.27</v>
      </c>
      <c r="K189" s="74">
        <f t="shared" si="0"/>
        <v>2004810</v>
      </c>
      <c r="M189" s="11">
        <v>252003896</v>
      </c>
      <c r="N189" s="21" t="str">
        <f t="shared" si="9"/>
        <v>SI</v>
      </c>
      <c r="O189" s="124">
        <f t="shared" si="10"/>
        <v>1</v>
      </c>
      <c r="P189" s="21" t="str">
        <f t="shared" si="11"/>
        <v>NO</v>
      </c>
      <c r="Q189" s="21" t="str">
        <f t="shared" si="12"/>
        <v>Media</v>
      </c>
    </row>
    <row r="190" spans="1:17" ht="14.25" customHeight="1">
      <c r="A190" s="2" t="s">
        <v>465</v>
      </c>
      <c r="B190" s="2" t="s">
        <v>433</v>
      </c>
      <c r="C190" s="2" t="s">
        <v>492</v>
      </c>
      <c r="D190" s="2" t="s">
        <v>450</v>
      </c>
      <c r="E190" s="2" t="s">
        <v>436</v>
      </c>
      <c r="F190" s="11">
        <v>252139508</v>
      </c>
      <c r="G190" s="73">
        <v>44072</v>
      </c>
      <c r="H190" s="73">
        <v>44075</v>
      </c>
      <c r="I190" s="2">
        <v>1492</v>
      </c>
      <c r="J190" s="35">
        <v>205.7</v>
      </c>
      <c r="K190" s="74">
        <f t="shared" si="0"/>
        <v>306904.39999999997</v>
      </c>
      <c r="M190" s="11">
        <v>252139508</v>
      </c>
      <c r="N190" s="21" t="str">
        <f t="shared" si="9"/>
        <v>SI</v>
      </c>
      <c r="O190" s="124">
        <f t="shared" si="10"/>
        <v>3</v>
      </c>
      <c r="P190" s="21" t="str">
        <f t="shared" si="11"/>
        <v>SI</v>
      </c>
      <c r="Q190" s="21" t="str">
        <f t="shared" si="12"/>
        <v>Baja</v>
      </c>
    </row>
    <row r="191" spans="1:17" ht="14.25" customHeight="1">
      <c r="A191" s="2" t="s">
        <v>482</v>
      </c>
      <c r="B191" s="2" t="s">
        <v>433</v>
      </c>
      <c r="C191" s="2" t="s">
        <v>571</v>
      </c>
      <c r="D191" s="2" t="s">
        <v>456</v>
      </c>
      <c r="E191" s="2" t="s">
        <v>436</v>
      </c>
      <c r="F191" s="11">
        <v>252899110</v>
      </c>
      <c r="G191" s="73">
        <v>44099</v>
      </c>
      <c r="H191" s="73">
        <v>44101</v>
      </c>
      <c r="I191" s="2">
        <v>9673</v>
      </c>
      <c r="J191" s="35">
        <v>109.28</v>
      </c>
      <c r="K191" s="74">
        <f t="shared" si="0"/>
        <v>1057065.44</v>
      </c>
      <c r="M191" s="11">
        <v>252899110</v>
      </c>
      <c r="N191" s="21" t="str">
        <f t="shared" si="9"/>
        <v>SI</v>
      </c>
      <c r="O191" s="124">
        <f t="shared" si="10"/>
        <v>2</v>
      </c>
      <c r="P191" s="21" t="str">
        <f t="shared" si="11"/>
        <v>SI</v>
      </c>
      <c r="Q191" s="21" t="str">
        <f t="shared" si="12"/>
        <v>Baja</v>
      </c>
    </row>
    <row r="192" spans="1:17" ht="14.25" customHeight="1">
      <c r="A192" s="2" t="s">
        <v>448</v>
      </c>
      <c r="B192" s="2" t="s">
        <v>462</v>
      </c>
      <c r="C192" s="2" t="s">
        <v>558</v>
      </c>
      <c r="D192" s="2" t="s">
        <v>494</v>
      </c>
      <c r="E192" s="2" t="s">
        <v>436</v>
      </c>
      <c r="F192" s="11">
        <v>257882010</v>
      </c>
      <c r="G192" s="73">
        <v>44075</v>
      </c>
      <c r="H192" s="73">
        <v>44075</v>
      </c>
      <c r="I192" s="2">
        <v>9493</v>
      </c>
      <c r="J192" s="35">
        <v>47.45</v>
      </c>
      <c r="K192" s="74">
        <f t="shared" si="0"/>
        <v>450442.85000000003</v>
      </c>
      <c r="M192" s="11">
        <v>257882010</v>
      </c>
      <c r="N192" s="21" t="str">
        <f t="shared" si="9"/>
        <v>NO</v>
      </c>
      <c r="O192" s="124">
        <f t="shared" si="10"/>
        <v>0</v>
      </c>
      <c r="P192" s="21" t="str">
        <f t="shared" si="11"/>
        <v>NO</v>
      </c>
      <c r="Q192" s="21" t="str">
        <f t="shared" si="12"/>
        <v>Baja</v>
      </c>
    </row>
    <row r="193" spans="1:17" ht="14.25" customHeight="1">
      <c r="A193" s="2" t="s">
        <v>438</v>
      </c>
      <c r="B193" s="2" t="s">
        <v>462</v>
      </c>
      <c r="C193" s="2" t="s">
        <v>500</v>
      </c>
      <c r="D193" s="2" t="s">
        <v>477</v>
      </c>
      <c r="E193" s="2" t="s">
        <v>436</v>
      </c>
      <c r="F193" s="11">
        <v>257926213</v>
      </c>
      <c r="G193" s="73">
        <v>44079</v>
      </c>
      <c r="H193" s="73">
        <v>44079</v>
      </c>
      <c r="I193" s="2">
        <v>2089</v>
      </c>
      <c r="J193" s="35">
        <v>668.27</v>
      </c>
      <c r="K193" s="74">
        <f t="shared" si="0"/>
        <v>1396016.03</v>
      </c>
      <c r="M193" s="11">
        <v>257926213</v>
      </c>
      <c r="N193" s="21" t="str">
        <f t="shared" si="9"/>
        <v>NO</v>
      </c>
      <c r="O193" s="124">
        <f t="shared" si="10"/>
        <v>0</v>
      </c>
      <c r="P193" s="21" t="str">
        <f t="shared" si="11"/>
        <v>NO</v>
      </c>
      <c r="Q193" s="21" t="str">
        <f t="shared" si="12"/>
        <v>Baja</v>
      </c>
    </row>
    <row r="194" spans="1:17" ht="14.25" customHeight="1">
      <c r="A194" s="2" t="s">
        <v>438</v>
      </c>
      <c r="B194" s="2" t="s">
        <v>467</v>
      </c>
      <c r="C194" s="2" t="s">
        <v>588</v>
      </c>
      <c r="D194" s="2" t="s">
        <v>441</v>
      </c>
      <c r="E194" s="2" t="s">
        <v>436</v>
      </c>
      <c r="F194" s="11">
        <v>259376752</v>
      </c>
      <c r="G194" s="73">
        <v>44103</v>
      </c>
      <c r="H194" s="73">
        <v>44104</v>
      </c>
      <c r="I194" s="2">
        <v>6954</v>
      </c>
      <c r="J194" s="35">
        <v>9.33</v>
      </c>
      <c r="K194" s="74">
        <f t="shared" si="0"/>
        <v>64880.82</v>
      </c>
      <c r="M194" s="11">
        <v>259376752</v>
      </c>
      <c r="N194" s="21" t="str">
        <f t="shared" si="9"/>
        <v>SI</v>
      </c>
      <c r="O194" s="124">
        <f t="shared" si="10"/>
        <v>1</v>
      </c>
      <c r="P194" s="21" t="str">
        <f t="shared" si="11"/>
        <v>NO</v>
      </c>
      <c r="Q194" s="21" t="str">
        <f t="shared" si="12"/>
        <v>Baja</v>
      </c>
    </row>
    <row r="195" spans="1:17" ht="14.25" customHeight="1">
      <c r="A195" s="2" t="s">
        <v>444</v>
      </c>
      <c r="B195" s="2" t="s">
        <v>439</v>
      </c>
      <c r="C195" s="2" t="s">
        <v>622</v>
      </c>
      <c r="D195" s="2" t="s">
        <v>450</v>
      </c>
      <c r="E195" s="2" t="s">
        <v>436</v>
      </c>
      <c r="F195" s="11">
        <v>261186492</v>
      </c>
      <c r="G195" s="73">
        <v>44096</v>
      </c>
      <c r="H195" s="73">
        <v>44099</v>
      </c>
      <c r="I195" s="2">
        <v>1189</v>
      </c>
      <c r="J195" s="35">
        <v>205.7</v>
      </c>
      <c r="K195" s="74">
        <f t="shared" si="0"/>
        <v>244577.3</v>
      </c>
      <c r="M195" s="11">
        <v>795363223</v>
      </c>
      <c r="N195" s="21" t="str">
        <f t="shared" ref="N195:N258" si="13">+IF(G195=H195,"NO","SI")</f>
        <v>SI</v>
      </c>
      <c r="O195" s="124">
        <f t="shared" ref="O195:O258" si="14">+H195-G195</f>
        <v>3</v>
      </c>
      <c r="P195" s="21" t="str">
        <f t="shared" ref="P195:P258" si="15">+IF(O195&gt;1,"SI","NO")</f>
        <v>SI</v>
      </c>
      <c r="Q195" s="21" t="str">
        <f t="shared" ref="Q195:Q258" si="16">+IF(K195&lt;=2000000,$S$2,IF(K195&lt;=5000000,$S$3,IF(K195&lt;=10000000,$S$4,)))</f>
        <v>Baja</v>
      </c>
    </row>
    <row r="196" spans="1:17" ht="14.25" customHeight="1">
      <c r="A196" s="2" t="s">
        <v>448</v>
      </c>
      <c r="B196" s="2" t="s">
        <v>439</v>
      </c>
      <c r="C196" s="2" t="s">
        <v>566</v>
      </c>
      <c r="D196" s="2" t="s">
        <v>480</v>
      </c>
      <c r="E196" s="2" t="s">
        <v>436</v>
      </c>
      <c r="F196" s="11">
        <v>263930499</v>
      </c>
      <c r="G196" s="73">
        <v>44082</v>
      </c>
      <c r="H196" s="73">
        <v>44085</v>
      </c>
      <c r="I196" s="2">
        <v>4501</v>
      </c>
      <c r="J196" s="35">
        <v>651.21</v>
      </c>
      <c r="K196" s="74">
        <f t="shared" si="0"/>
        <v>2931096.21</v>
      </c>
      <c r="M196" s="11">
        <v>263930499</v>
      </c>
      <c r="N196" s="21" t="str">
        <f t="shared" si="13"/>
        <v>SI</v>
      </c>
      <c r="O196" s="124">
        <f t="shared" si="14"/>
        <v>3</v>
      </c>
      <c r="P196" s="21" t="str">
        <f t="shared" si="15"/>
        <v>SI</v>
      </c>
      <c r="Q196" s="21" t="str">
        <f t="shared" si="16"/>
        <v>Media</v>
      </c>
    </row>
    <row r="197" spans="1:17" ht="14.25" customHeight="1">
      <c r="A197" s="2" t="s">
        <v>451</v>
      </c>
      <c r="B197" s="2" t="s">
        <v>462</v>
      </c>
      <c r="C197" s="2" t="s">
        <v>479</v>
      </c>
      <c r="D197" s="2" t="s">
        <v>446</v>
      </c>
      <c r="E197" s="2" t="s">
        <v>442</v>
      </c>
      <c r="F197" s="11">
        <v>264075124</v>
      </c>
      <c r="G197" s="73">
        <v>44090</v>
      </c>
      <c r="H197" s="73">
        <v>44091</v>
      </c>
      <c r="I197" s="2">
        <v>2498</v>
      </c>
      <c r="J197" s="35">
        <v>437.2</v>
      </c>
      <c r="K197" s="74">
        <f t="shared" si="0"/>
        <v>1092125.5999999999</v>
      </c>
      <c r="M197" s="11">
        <v>264075124</v>
      </c>
      <c r="N197" s="21" t="str">
        <f t="shared" si="13"/>
        <v>SI</v>
      </c>
      <c r="O197" s="124">
        <f t="shared" si="14"/>
        <v>1</v>
      </c>
      <c r="P197" s="21" t="str">
        <f t="shared" si="15"/>
        <v>NO</v>
      </c>
      <c r="Q197" s="21" t="str">
        <f t="shared" si="16"/>
        <v>Baja</v>
      </c>
    </row>
    <row r="198" spans="1:17" ht="14.25" customHeight="1">
      <c r="A198" s="2" t="s">
        <v>444</v>
      </c>
      <c r="B198" s="2" t="s">
        <v>467</v>
      </c>
      <c r="C198" s="2" t="s">
        <v>468</v>
      </c>
      <c r="D198" s="2" t="s">
        <v>477</v>
      </c>
      <c r="E198" s="2" t="s">
        <v>436</v>
      </c>
      <c r="F198" s="11">
        <v>264956605</v>
      </c>
      <c r="G198" s="73">
        <v>44103</v>
      </c>
      <c r="H198" s="73">
        <v>44105</v>
      </c>
      <c r="I198" s="2">
        <v>5616</v>
      </c>
      <c r="J198" s="35">
        <v>668.27</v>
      </c>
      <c r="K198" s="74">
        <f t="shared" si="0"/>
        <v>3753004.32</v>
      </c>
      <c r="M198" s="11">
        <v>805596816</v>
      </c>
      <c r="N198" s="21" t="str">
        <f t="shared" si="13"/>
        <v>SI</v>
      </c>
      <c r="O198" s="124">
        <f t="shared" si="14"/>
        <v>2</v>
      </c>
      <c r="P198" s="21" t="str">
        <f t="shared" si="15"/>
        <v>SI</v>
      </c>
      <c r="Q198" s="21" t="str">
        <f t="shared" si="16"/>
        <v>Media</v>
      </c>
    </row>
    <row r="199" spans="1:17" ht="14.25" customHeight="1">
      <c r="A199" s="2" t="s">
        <v>444</v>
      </c>
      <c r="B199" s="2" t="s">
        <v>439</v>
      </c>
      <c r="C199" s="2" t="s">
        <v>625</v>
      </c>
      <c r="D199" s="2" t="s">
        <v>456</v>
      </c>
      <c r="E199" s="2" t="s">
        <v>442</v>
      </c>
      <c r="F199" s="11">
        <v>267865836</v>
      </c>
      <c r="G199" s="73">
        <v>44090</v>
      </c>
      <c r="H199" s="73">
        <v>44091</v>
      </c>
      <c r="I199" s="2">
        <v>5711</v>
      </c>
      <c r="J199" s="35">
        <v>109.28</v>
      </c>
      <c r="K199" s="74">
        <f t="shared" si="0"/>
        <v>624098.07999999996</v>
      </c>
      <c r="M199" s="11">
        <v>859830653</v>
      </c>
      <c r="N199" s="21" t="str">
        <f t="shared" si="13"/>
        <v>SI</v>
      </c>
      <c r="O199" s="124">
        <f t="shared" si="14"/>
        <v>1</v>
      </c>
      <c r="P199" s="21" t="str">
        <f t="shared" si="15"/>
        <v>NO</v>
      </c>
      <c r="Q199" s="21" t="str">
        <f t="shared" si="16"/>
        <v>Baja</v>
      </c>
    </row>
    <row r="200" spans="1:17" ht="14.25" customHeight="1">
      <c r="A200" s="2" t="s">
        <v>484</v>
      </c>
      <c r="B200" s="2" t="s">
        <v>433</v>
      </c>
      <c r="C200" s="2" t="s">
        <v>589</v>
      </c>
      <c r="D200" s="2" t="s">
        <v>475</v>
      </c>
      <c r="E200" s="2" t="s">
        <v>436</v>
      </c>
      <c r="F200" s="11">
        <v>270005595</v>
      </c>
      <c r="G200" s="73">
        <v>44078</v>
      </c>
      <c r="H200" s="73">
        <v>44078</v>
      </c>
      <c r="I200" s="2">
        <v>9511</v>
      </c>
      <c r="J200" s="35">
        <v>81.73</v>
      </c>
      <c r="K200" s="74">
        <f t="shared" si="0"/>
        <v>777334.03</v>
      </c>
      <c r="M200" s="11">
        <v>270005595</v>
      </c>
      <c r="N200" s="21" t="str">
        <f t="shared" si="13"/>
        <v>NO</v>
      </c>
      <c r="O200" s="124">
        <f t="shared" si="14"/>
        <v>0</v>
      </c>
      <c r="P200" s="21" t="str">
        <f t="shared" si="15"/>
        <v>NO</v>
      </c>
      <c r="Q200" s="21" t="str">
        <f t="shared" si="16"/>
        <v>Baja</v>
      </c>
    </row>
    <row r="201" spans="1:17" ht="14.25" customHeight="1">
      <c r="A201" s="2" t="s">
        <v>448</v>
      </c>
      <c r="B201" s="2" t="s">
        <v>467</v>
      </c>
      <c r="C201" s="2" t="s">
        <v>590</v>
      </c>
      <c r="D201" s="2" t="s">
        <v>469</v>
      </c>
      <c r="E201" s="2" t="s">
        <v>442</v>
      </c>
      <c r="F201" s="11">
        <v>270904672</v>
      </c>
      <c r="G201" s="73">
        <v>44094</v>
      </c>
      <c r="H201" s="73">
        <v>44094</v>
      </c>
      <c r="I201" s="2">
        <v>5810</v>
      </c>
      <c r="J201" s="35">
        <v>421.89</v>
      </c>
      <c r="K201" s="74">
        <f t="shared" si="0"/>
        <v>2451180.9</v>
      </c>
      <c r="M201" s="11">
        <v>270904672</v>
      </c>
      <c r="N201" s="21" t="str">
        <f t="shared" si="13"/>
        <v>NO</v>
      </c>
      <c r="O201" s="124">
        <f t="shared" si="14"/>
        <v>0</v>
      </c>
      <c r="P201" s="21" t="str">
        <f t="shared" si="15"/>
        <v>NO</v>
      </c>
      <c r="Q201" s="21" t="str">
        <f t="shared" si="16"/>
        <v>Media</v>
      </c>
    </row>
    <row r="202" spans="1:17" ht="14.25" customHeight="1">
      <c r="A202" s="2" t="s">
        <v>432</v>
      </c>
      <c r="B202" s="2" t="s">
        <v>452</v>
      </c>
      <c r="C202" s="2" t="s">
        <v>539</v>
      </c>
      <c r="D202" s="2" t="s">
        <v>446</v>
      </c>
      <c r="E202" s="2" t="s">
        <v>436</v>
      </c>
      <c r="F202" s="11">
        <v>271128261</v>
      </c>
      <c r="G202" s="73">
        <v>44074</v>
      </c>
      <c r="H202" s="73">
        <v>44075</v>
      </c>
      <c r="I202" s="2">
        <v>4811</v>
      </c>
      <c r="J202" s="35">
        <v>437.2</v>
      </c>
      <c r="K202" s="74">
        <f t="shared" si="0"/>
        <v>2103369.1999999997</v>
      </c>
      <c r="M202" s="11">
        <v>271128261</v>
      </c>
      <c r="N202" s="21" t="str">
        <f t="shared" si="13"/>
        <v>SI</v>
      </c>
      <c r="O202" s="124">
        <f t="shared" si="14"/>
        <v>1</v>
      </c>
      <c r="P202" s="21" t="str">
        <f t="shared" si="15"/>
        <v>NO</v>
      </c>
      <c r="Q202" s="21" t="str">
        <f t="shared" si="16"/>
        <v>Media</v>
      </c>
    </row>
    <row r="203" spans="1:17" ht="14.25" customHeight="1">
      <c r="A203" s="2" t="s">
        <v>448</v>
      </c>
      <c r="B203" s="2" t="s">
        <v>433</v>
      </c>
      <c r="C203" s="2" t="s">
        <v>554</v>
      </c>
      <c r="D203" s="2" t="s">
        <v>480</v>
      </c>
      <c r="E203" s="2" t="s">
        <v>436</v>
      </c>
      <c r="F203" s="11">
        <v>271611917</v>
      </c>
      <c r="G203" s="73">
        <v>44088</v>
      </c>
      <c r="H203" s="73">
        <v>44088</v>
      </c>
      <c r="I203" s="2">
        <v>1052</v>
      </c>
      <c r="J203" s="35">
        <v>651.21</v>
      </c>
      <c r="K203" s="74">
        <f t="shared" si="0"/>
        <v>685072.92</v>
      </c>
      <c r="M203" s="11">
        <v>271611917</v>
      </c>
      <c r="N203" s="21" t="str">
        <f t="shared" si="13"/>
        <v>NO</v>
      </c>
      <c r="O203" s="124">
        <f t="shared" si="14"/>
        <v>0</v>
      </c>
      <c r="P203" s="21" t="str">
        <f t="shared" si="15"/>
        <v>NO</v>
      </c>
      <c r="Q203" s="21" t="str">
        <f t="shared" si="16"/>
        <v>Baja</v>
      </c>
    </row>
    <row r="204" spans="1:17" ht="14.25" customHeight="1">
      <c r="A204" s="2" t="s">
        <v>472</v>
      </c>
      <c r="B204" s="2" t="s">
        <v>433</v>
      </c>
      <c r="C204" s="2" t="s">
        <v>591</v>
      </c>
      <c r="D204" s="2" t="s">
        <v>464</v>
      </c>
      <c r="E204" s="2" t="s">
        <v>442</v>
      </c>
      <c r="F204" s="11">
        <v>272880494</v>
      </c>
      <c r="G204" s="73">
        <v>44118</v>
      </c>
      <c r="H204" s="73">
        <v>44120</v>
      </c>
      <c r="I204" s="2">
        <v>1539</v>
      </c>
      <c r="J204" s="35">
        <v>154.06</v>
      </c>
      <c r="K204" s="74">
        <f t="shared" si="0"/>
        <v>237098.34</v>
      </c>
      <c r="M204" s="11">
        <v>272880494</v>
      </c>
      <c r="N204" s="21" t="str">
        <f t="shared" si="13"/>
        <v>SI</v>
      </c>
      <c r="O204" s="124">
        <f t="shared" si="14"/>
        <v>2</v>
      </c>
      <c r="P204" s="21" t="str">
        <f t="shared" si="15"/>
        <v>SI</v>
      </c>
      <c r="Q204" s="21" t="str">
        <f t="shared" si="16"/>
        <v>Baja</v>
      </c>
    </row>
    <row r="205" spans="1:17" ht="14.25" customHeight="1">
      <c r="A205" s="2" t="s">
        <v>432</v>
      </c>
      <c r="B205" s="2" t="s">
        <v>439</v>
      </c>
      <c r="C205" s="2" t="s">
        <v>543</v>
      </c>
      <c r="D205" s="2" t="s">
        <v>464</v>
      </c>
      <c r="E205" s="2" t="s">
        <v>442</v>
      </c>
      <c r="F205" s="11">
        <v>275231397</v>
      </c>
      <c r="G205" s="73">
        <v>44079</v>
      </c>
      <c r="H205" s="73">
        <v>44082</v>
      </c>
      <c r="I205" s="2">
        <v>1076</v>
      </c>
      <c r="J205" s="35">
        <v>154.06</v>
      </c>
      <c r="K205" s="74">
        <f t="shared" si="0"/>
        <v>165768.56</v>
      </c>
      <c r="M205" s="11">
        <v>275231397</v>
      </c>
      <c r="N205" s="21" t="str">
        <f t="shared" si="13"/>
        <v>SI</v>
      </c>
      <c r="O205" s="124">
        <f t="shared" si="14"/>
        <v>3</v>
      </c>
      <c r="P205" s="21" t="str">
        <f t="shared" si="15"/>
        <v>SI</v>
      </c>
      <c r="Q205" s="21" t="str">
        <f t="shared" si="16"/>
        <v>Baja</v>
      </c>
    </row>
    <row r="206" spans="1:17" ht="14.25" customHeight="1">
      <c r="A206" s="2" t="s">
        <v>432</v>
      </c>
      <c r="B206" s="2" t="s">
        <v>462</v>
      </c>
      <c r="C206" s="2" t="s">
        <v>592</v>
      </c>
      <c r="D206" s="2" t="s">
        <v>446</v>
      </c>
      <c r="E206" s="2" t="s">
        <v>436</v>
      </c>
      <c r="F206" s="11">
        <v>275668275</v>
      </c>
      <c r="G206" s="73">
        <v>44099</v>
      </c>
      <c r="H206" s="73">
        <v>44099</v>
      </c>
      <c r="I206" s="2">
        <v>5287</v>
      </c>
      <c r="J206" s="35">
        <v>437.2</v>
      </c>
      <c r="K206" s="74">
        <f t="shared" si="0"/>
        <v>2311476.4</v>
      </c>
      <c r="M206" s="11">
        <v>275668275</v>
      </c>
      <c r="N206" s="21" t="str">
        <f t="shared" si="13"/>
        <v>NO</v>
      </c>
      <c r="O206" s="124">
        <f t="shared" si="14"/>
        <v>0</v>
      </c>
      <c r="P206" s="21" t="str">
        <f t="shared" si="15"/>
        <v>NO</v>
      </c>
      <c r="Q206" s="21" t="str">
        <f t="shared" si="16"/>
        <v>Media</v>
      </c>
    </row>
    <row r="207" spans="1:17" ht="14.25" customHeight="1">
      <c r="A207" s="2" t="s">
        <v>472</v>
      </c>
      <c r="B207" s="2" t="s">
        <v>439</v>
      </c>
      <c r="C207" s="2" t="s">
        <v>593</v>
      </c>
      <c r="D207" s="2" t="s">
        <v>450</v>
      </c>
      <c r="E207" s="2" t="s">
        <v>442</v>
      </c>
      <c r="F207" s="11">
        <v>276825702</v>
      </c>
      <c r="G207" s="73">
        <v>44079</v>
      </c>
      <c r="H207" s="73">
        <v>44080</v>
      </c>
      <c r="I207" s="2">
        <v>937</v>
      </c>
      <c r="J207" s="35">
        <v>205.7</v>
      </c>
      <c r="K207" s="74">
        <f t="shared" si="0"/>
        <v>192740.9</v>
      </c>
      <c r="M207" s="11">
        <v>276825702</v>
      </c>
      <c r="N207" s="21" t="str">
        <f t="shared" si="13"/>
        <v>SI</v>
      </c>
      <c r="O207" s="124">
        <f t="shared" si="14"/>
        <v>1</v>
      </c>
      <c r="P207" s="21" t="str">
        <f t="shared" si="15"/>
        <v>NO</v>
      </c>
      <c r="Q207" s="21" t="str">
        <f t="shared" si="16"/>
        <v>Baja</v>
      </c>
    </row>
    <row r="208" spans="1:17" ht="14.25" customHeight="1">
      <c r="A208" s="2" t="s">
        <v>465</v>
      </c>
      <c r="B208" s="2" t="s">
        <v>502</v>
      </c>
      <c r="C208" s="2" t="s">
        <v>503</v>
      </c>
      <c r="D208" s="2" t="s">
        <v>469</v>
      </c>
      <c r="E208" s="2" t="s">
        <v>442</v>
      </c>
      <c r="F208" s="11">
        <v>277898585</v>
      </c>
      <c r="G208" s="73">
        <v>44092</v>
      </c>
      <c r="H208" s="73">
        <v>44092</v>
      </c>
      <c r="I208" s="2">
        <v>9205</v>
      </c>
      <c r="J208" s="35">
        <v>421.89</v>
      </c>
      <c r="K208" s="74">
        <f t="shared" si="0"/>
        <v>3883497.4499999997</v>
      </c>
      <c r="M208" s="11">
        <v>277898585</v>
      </c>
      <c r="N208" s="21" t="str">
        <f t="shared" si="13"/>
        <v>NO</v>
      </c>
      <c r="O208" s="124">
        <f t="shared" si="14"/>
        <v>0</v>
      </c>
      <c r="P208" s="21" t="str">
        <f t="shared" si="15"/>
        <v>NO</v>
      </c>
      <c r="Q208" s="21" t="str">
        <f t="shared" si="16"/>
        <v>Media</v>
      </c>
    </row>
    <row r="209" spans="1:17" ht="14.25" customHeight="1">
      <c r="A209" s="2" t="s">
        <v>458</v>
      </c>
      <c r="B209" s="2" t="s">
        <v>467</v>
      </c>
      <c r="C209" s="2" t="s">
        <v>532</v>
      </c>
      <c r="D209" s="2" t="s">
        <v>450</v>
      </c>
      <c r="E209" s="2" t="s">
        <v>436</v>
      </c>
      <c r="F209" s="11">
        <v>279311788</v>
      </c>
      <c r="G209" s="73">
        <v>44081</v>
      </c>
      <c r="H209" s="73">
        <v>44082</v>
      </c>
      <c r="I209" s="2">
        <v>4808</v>
      </c>
      <c r="J209" s="35">
        <v>205.7</v>
      </c>
      <c r="K209" s="74">
        <f t="shared" si="0"/>
        <v>989005.6</v>
      </c>
      <c r="M209" s="11">
        <v>279311788</v>
      </c>
      <c r="N209" s="21" t="str">
        <f t="shared" si="13"/>
        <v>SI</v>
      </c>
      <c r="O209" s="124">
        <f t="shared" si="14"/>
        <v>1</v>
      </c>
      <c r="P209" s="21" t="str">
        <f t="shared" si="15"/>
        <v>NO</v>
      </c>
      <c r="Q209" s="21" t="str">
        <f t="shared" si="16"/>
        <v>Baja</v>
      </c>
    </row>
    <row r="210" spans="1:17" ht="14.25" customHeight="1">
      <c r="A210" s="2" t="s">
        <v>482</v>
      </c>
      <c r="B210" s="2" t="s">
        <v>462</v>
      </c>
      <c r="C210" s="2" t="s">
        <v>540</v>
      </c>
      <c r="D210" s="2" t="s">
        <v>464</v>
      </c>
      <c r="E210" s="2" t="s">
        <v>436</v>
      </c>
      <c r="F210" s="11">
        <v>280654180</v>
      </c>
      <c r="G210" s="73">
        <v>44089</v>
      </c>
      <c r="H210" s="73">
        <v>44091</v>
      </c>
      <c r="I210" s="2">
        <v>4855</v>
      </c>
      <c r="J210" s="35">
        <v>154.06</v>
      </c>
      <c r="K210" s="74">
        <f t="shared" si="0"/>
        <v>747961.3</v>
      </c>
      <c r="M210" s="11">
        <v>280654180</v>
      </c>
      <c r="N210" s="21" t="str">
        <f t="shared" si="13"/>
        <v>SI</v>
      </c>
      <c r="O210" s="124">
        <f t="shared" si="14"/>
        <v>2</v>
      </c>
      <c r="P210" s="21" t="str">
        <f t="shared" si="15"/>
        <v>SI</v>
      </c>
      <c r="Q210" s="21" t="str">
        <f t="shared" si="16"/>
        <v>Baja</v>
      </c>
    </row>
    <row r="211" spans="1:17" ht="14.25" customHeight="1">
      <c r="A211" s="2" t="s">
        <v>451</v>
      </c>
      <c r="B211" s="2" t="s">
        <v>462</v>
      </c>
      <c r="C211" s="2" t="s">
        <v>594</v>
      </c>
      <c r="D211" s="2" t="s">
        <v>464</v>
      </c>
      <c r="E211" s="2" t="s">
        <v>436</v>
      </c>
      <c r="F211" s="11">
        <v>280876481</v>
      </c>
      <c r="G211" s="73">
        <v>44089</v>
      </c>
      <c r="H211" s="73">
        <v>44091</v>
      </c>
      <c r="I211" s="2">
        <v>4103</v>
      </c>
      <c r="J211" s="35">
        <v>154.06</v>
      </c>
      <c r="K211" s="74">
        <f t="shared" si="0"/>
        <v>632108.18000000005</v>
      </c>
      <c r="M211" s="11">
        <v>280876481</v>
      </c>
      <c r="N211" s="21" t="str">
        <f t="shared" si="13"/>
        <v>SI</v>
      </c>
      <c r="O211" s="124">
        <f t="shared" si="14"/>
        <v>2</v>
      </c>
      <c r="P211" s="21" t="str">
        <f t="shared" si="15"/>
        <v>SI</v>
      </c>
      <c r="Q211" s="21" t="str">
        <f t="shared" si="16"/>
        <v>Baja</v>
      </c>
    </row>
    <row r="212" spans="1:17" ht="14.25" customHeight="1">
      <c r="A212" s="2" t="s">
        <v>458</v>
      </c>
      <c r="B212" s="2" t="s">
        <v>433</v>
      </c>
      <c r="C212" s="2" t="s">
        <v>573</v>
      </c>
      <c r="D212" s="2" t="s">
        <v>441</v>
      </c>
      <c r="E212" s="2" t="s">
        <v>436</v>
      </c>
      <c r="F212" s="11">
        <v>281028401</v>
      </c>
      <c r="G212" s="73">
        <v>44127</v>
      </c>
      <c r="H212" s="73">
        <v>44127</v>
      </c>
      <c r="I212" s="2">
        <v>9066</v>
      </c>
      <c r="J212" s="35">
        <v>9.33</v>
      </c>
      <c r="K212" s="74">
        <f t="shared" si="0"/>
        <v>84585.78</v>
      </c>
      <c r="M212" s="11">
        <v>281028401</v>
      </c>
      <c r="N212" s="21" t="str">
        <f t="shared" si="13"/>
        <v>NO</v>
      </c>
      <c r="O212" s="124">
        <f t="shared" si="14"/>
        <v>0</v>
      </c>
      <c r="P212" s="21" t="str">
        <f t="shared" si="15"/>
        <v>NO</v>
      </c>
      <c r="Q212" s="21" t="str">
        <f t="shared" si="16"/>
        <v>Baja</v>
      </c>
    </row>
    <row r="213" spans="1:17" ht="14.25" customHeight="1">
      <c r="A213" s="2" t="s">
        <v>451</v>
      </c>
      <c r="B213" s="2" t="s">
        <v>462</v>
      </c>
      <c r="C213" s="2" t="s">
        <v>592</v>
      </c>
      <c r="D213" s="2" t="s">
        <v>456</v>
      </c>
      <c r="E213" s="2" t="s">
        <v>442</v>
      </c>
      <c r="F213" s="11">
        <v>281881988</v>
      </c>
      <c r="G213" s="73">
        <v>44130</v>
      </c>
      <c r="H213" s="73">
        <v>44132</v>
      </c>
      <c r="I213" s="2">
        <v>2489</v>
      </c>
      <c r="J213" s="35">
        <v>109.28</v>
      </c>
      <c r="K213" s="74">
        <f t="shared" si="0"/>
        <v>271997.92</v>
      </c>
      <c r="M213" s="11">
        <v>281881988</v>
      </c>
      <c r="N213" s="21" t="str">
        <f t="shared" si="13"/>
        <v>SI</v>
      </c>
      <c r="O213" s="124">
        <f t="shared" si="14"/>
        <v>2</v>
      </c>
      <c r="P213" s="21" t="str">
        <f t="shared" si="15"/>
        <v>SI</v>
      </c>
      <c r="Q213" s="21" t="str">
        <f t="shared" si="16"/>
        <v>Baja</v>
      </c>
    </row>
    <row r="214" spans="1:17" ht="14.25" customHeight="1">
      <c r="A214" s="2" t="s">
        <v>484</v>
      </c>
      <c r="B214" s="2" t="s">
        <v>452</v>
      </c>
      <c r="C214" s="2" t="s">
        <v>595</v>
      </c>
      <c r="D214" s="2" t="s">
        <v>464</v>
      </c>
      <c r="E214" s="2" t="s">
        <v>442</v>
      </c>
      <c r="F214" s="11">
        <v>282137763</v>
      </c>
      <c r="G214" s="73">
        <v>44123</v>
      </c>
      <c r="H214" s="73">
        <v>44124</v>
      </c>
      <c r="I214" s="2">
        <v>9651</v>
      </c>
      <c r="J214" s="35">
        <v>154.06</v>
      </c>
      <c r="K214" s="74">
        <f t="shared" si="0"/>
        <v>1486833.06</v>
      </c>
      <c r="M214" s="11">
        <v>282137763</v>
      </c>
      <c r="N214" s="21" t="str">
        <f t="shared" si="13"/>
        <v>SI</v>
      </c>
      <c r="O214" s="124">
        <f t="shared" si="14"/>
        <v>1</v>
      </c>
      <c r="P214" s="21" t="str">
        <f t="shared" si="15"/>
        <v>NO</v>
      </c>
      <c r="Q214" s="21" t="str">
        <f t="shared" si="16"/>
        <v>Baja</v>
      </c>
    </row>
    <row r="215" spans="1:17" ht="14.25" customHeight="1">
      <c r="A215" s="2" t="s">
        <v>444</v>
      </c>
      <c r="B215" s="2" t="s">
        <v>462</v>
      </c>
      <c r="C215" s="2" t="s">
        <v>545</v>
      </c>
      <c r="D215" s="2" t="s">
        <v>450</v>
      </c>
      <c r="E215" s="2" t="s">
        <v>442</v>
      </c>
      <c r="F215" s="11">
        <v>283068597</v>
      </c>
      <c r="G215" s="73">
        <v>44125</v>
      </c>
      <c r="H215" s="73">
        <v>44126</v>
      </c>
      <c r="I215" s="2">
        <v>8958</v>
      </c>
      <c r="J215" s="35">
        <v>205.7</v>
      </c>
      <c r="K215" s="74">
        <f t="shared" si="0"/>
        <v>1842660.5999999999</v>
      </c>
      <c r="M215" s="11">
        <v>885128390</v>
      </c>
      <c r="N215" s="21" t="str">
        <f t="shared" si="13"/>
        <v>SI</v>
      </c>
      <c r="O215" s="124">
        <f t="shared" si="14"/>
        <v>1</v>
      </c>
      <c r="P215" s="21" t="str">
        <f t="shared" si="15"/>
        <v>NO</v>
      </c>
      <c r="Q215" s="21" t="str">
        <f t="shared" si="16"/>
        <v>Baja</v>
      </c>
    </row>
    <row r="216" spans="1:17" ht="14.25" customHeight="1">
      <c r="A216" s="2" t="s">
        <v>484</v>
      </c>
      <c r="B216" s="2" t="s">
        <v>439</v>
      </c>
      <c r="C216" s="2" t="s">
        <v>551</v>
      </c>
      <c r="D216" s="2" t="s">
        <v>441</v>
      </c>
      <c r="E216" s="2" t="s">
        <v>442</v>
      </c>
      <c r="F216" s="11">
        <v>284004580</v>
      </c>
      <c r="G216" s="73">
        <v>44101</v>
      </c>
      <c r="H216" s="73">
        <v>44104</v>
      </c>
      <c r="I216" s="2">
        <v>5685</v>
      </c>
      <c r="J216" s="35">
        <v>9.33</v>
      </c>
      <c r="K216" s="74">
        <f t="shared" si="0"/>
        <v>53041.05</v>
      </c>
      <c r="M216" s="11">
        <v>284011018</v>
      </c>
      <c r="N216" s="21" t="str">
        <f t="shared" si="13"/>
        <v>SI</v>
      </c>
      <c r="O216" s="124">
        <f t="shared" si="14"/>
        <v>3</v>
      </c>
      <c r="P216" s="21" t="str">
        <f t="shared" si="15"/>
        <v>SI</v>
      </c>
      <c r="Q216" s="21" t="str">
        <f t="shared" si="16"/>
        <v>Baja</v>
      </c>
    </row>
    <row r="217" spans="1:17" ht="14.25" customHeight="1">
      <c r="A217" s="2" t="s">
        <v>472</v>
      </c>
      <c r="B217" s="2" t="s">
        <v>433</v>
      </c>
      <c r="C217" s="2" t="s">
        <v>597</v>
      </c>
      <c r="D217" s="2" t="s">
        <v>441</v>
      </c>
      <c r="E217" s="2" t="s">
        <v>436</v>
      </c>
      <c r="F217" s="11">
        <v>284011018</v>
      </c>
      <c r="G217" s="73">
        <v>44094</v>
      </c>
      <c r="H217" s="73">
        <v>44097</v>
      </c>
      <c r="I217" s="2">
        <v>5818</v>
      </c>
      <c r="J217" s="35">
        <v>9.33</v>
      </c>
      <c r="K217" s="74">
        <f t="shared" si="0"/>
        <v>54281.94</v>
      </c>
      <c r="M217" s="11">
        <v>284004580</v>
      </c>
      <c r="N217" s="21" t="str">
        <f t="shared" si="13"/>
        <v>SI</v>
      </c>
      <c r="O217" s="124">
        <f t="shared" si="14"/>
        <v>3</v>
      </c>
      <c r="P217" s="21" t="str">
        <f t="shared" si="15"/>
        <v>SI</v>
      </c>
      <c r="Q217" s="21" t="str">
        <f t="shared" si="16"/>
        <v>Baja</v>
      </c>
    </row>
    <row r="218" spans="1:17" ht="14.25" customHeight="1">
      <c r="A218" s="2" t="s">
        <v>482</v>
      </c>
      <c r="B218" s="2" t="s">
        <v>462</v>
      </c>
      <c r="C218" s="2" t="s">
        <v>598</v>
      </c>
      <c r="D218" s="2" t="s">
        <v>454</v>
      </c>
      <c r="E218" s="2" t="s">
        <v>442</v>
      </c>
      <c r="F218" s="11">
        <v>284194266</v>
      </c>
      <c r="G218" s="73">
        <v>44140</v>
      </c>
      <c r="H218" s="73">
        <v>44142</v>
      </c>
      <c r="I218" s="2">
        <v>1261</v>
      </c>
      <c r="J218" s="35">
        <v>152.58000000000001</v>
      </c>
      <c r="K218" s="74">
        <f t="shared" si="0"/>
        <v>192403.38</v>
      </c>
      <c r="M218" s="11">
        <v>284194266</v>
      </c>
      <c r="N218" s="21" t="str">
        <f t="shared" si="13"/>
        <v>SI</v>
      </c>
      <c r="O218" s="124">
        <f t="shared" si="14"/>
        <v>2</v>
      </c>
      <c r="P218" s="21" t="str">
        <f t="shared" si="15"/>
        <v>SI</v>
      </c>
      <c r="Q218" s="21" t="str">
        <f t="shared" si="16"/>
        <v>Baja</v>
      </c>
    </row>
    <row r="219" spans="1:17" ht="14.25" customHeight="1">
      <c r="A219" s="2" t="s">
        <v>451</v>
      </c>
      <c r="B219" s="2" t="s">
        <v>502</v>
      </c>
      <c r="C219" s="2" t="s">
        <v>578</v>
      </c>
      <c r="D219" s="2" t="s">
        <v>435</v>
      </c>
      <c r="E219" s="2" t="s">
        <v>436</v>
      </c>
      <c r="F219" s="11">
        <v>284414851</v>
      </c>
      <c r="G219" s="73">
        <v>44112</v>
      </c>
      <c r="H219" s="73">
        <v>44115</v>
      </c>
      <c r="I219" s="2">
        <v>6999</v>
      </c>
      <c r="J219" s="35">
        <v>255.28</v>
      </c>
      <c r="K219" s="74">
        <f t="shared" si="0"/>
        <v>1786704.72</v>
      </c>
      <c r="M219" s="11">
        <v>284414851</v>
      </c>
      <c r="N219" s="21" t="str">
        <f t="shared" si="13"/>
        <v>SI</v>
      </c>
      <c r="O219" s="124">
        <f t="shared" si="14"/>
        <v>3</v>
      </c>
      <c r="P219" s="21" t="str">
        <f t="shared" si="15"/>
        <v>SI</v>
      </c>
      <c r="Q219" s="21" t="str">
        <f t="shared" si="16"/>
        <v>Baja</v>
      </c>
    </row>
    <row r="220" spans="1:17" ht="14.25" customHeight="1">
      <c r="A220" s="2" t="s">
        <v>458</v>
      </c>
      <c r="B220" s="2" t="s">
        <v>467</v>
      </c>
      <c r="C220" s="2" t="s">
        <v>599</v>
      </c>
      <c r="D220" s="2" t="s">
        <v>480</v>
      </c>
      <c r="E220" s="2" t="s">
        <v>442</v>
      </c>
      <c r="F220" s="11">
        <v>286076533</v>
      </c>
      <c r="G220" s="73">
        <v>44132</v>
      </c>
      <c r="H220" s="73">
        <v>44132</v>
      </c>
      <c r="I220" s="2">
        <v>7657</v>
      </c>
      <c r="J220" s="35">
        <v>651.21</v>
      </c>
      <c r="K220" s="74">
        <f t="shared" si="0"/>
        <v>4986314.9700000007</v>
      </c>
      <c r="M220" s="11">
        <v>286076533</v>
      </c>
      <c r="N220" s="21" t="str">
        <f t="shared" si="13"/>
        <v>NO</v>
      </c>
      <c r="O220" s="124">
        <f t="shared" si="14"/>
        <v>0</v>
      </c>
      <c r="P220" s="21" t="str">
        <f t="shared" si="15"/>
        <v>NO</v>
      </c>
      <c r="Q220" s="21" t="str">
        <f t="shared" si="16"/>
        <v>Media</v>
      </c>
    </row>
    <row r="221" spans="1:17" ht="14.25" customHeight="1">
      <c r="A221" s="2" t="s">
        <v>482</v>
      </c>
      <c r="B221" s="2" t="s">
        <v>467</v>
      </c>
      <c r="C221" s="2" t="s">
        <v>600</v>
      </c>
      <c r="D221" s="2" t="s">
        <v>456</v>
      </c>
      <c r="E221" s="2" t="s">
        <v>442</v>
      </c>
      <c r="F221" s="11">
        <v>287675130</v>
      </c>
      <c r="G221" s="73">
        <v>44107</v>
      </c>
      <c r="H221" s="73">
        <v>44108</v>
      </c>
      <c r="I221" s="2">
        <v>7588</v>
      </c>
      <c r="J221" s="35">
        <v>109.28</v>
      </c>
      <c r="K221" s="74">
        <f t="shared" si="0"/>
        <v>829216.64</v>
      </c>
      <c r="M221" s="11">
        <v>287675130</v>
      </c>
      <c r="N221" s="21" t="str">
        <f t="shared" si="13"/>
        <v>SI</v>
      </c>
      <c r="O221" s="124">
        <f t="shared" si="14"/>
        <v>1</v>
      </c>
      <c r="P221" s="21" t="str">
        <f t="shared" si="15"/>
        <v>NO</v>
      </c>
      <c r="Q221" s="21" t="str">
        <f t="shared" si="16"/>
        <v>Baja</v>
      </c>
    </row>
    <row r="222" spans="1:17" ht="14.25" customHeight="1">
      <c r="A222" s="2" t="s">
        <v>451</v>
      </c>
      <c r="B222" s="2" t="s">
        <v>462</v>
      </c>
      <c r="C222" s="2" t="s">
        <v>542</v>
      </c>
      <c r="D222" s="2" t="s">
        <v>450</v>
      </c>
      <c r="E222" s="2" t="s">
        <v>436</v>
      </c>
      <c r="F222" s="11">
        <v>288069951</v>
      </c>
      <c r="G222" s="73">
        <v>44140</v>
      </c>
      <c r="H222" s="73">
        <v>44140</v>
      </c>
      <c r="I222" s="2">
        <v>3158</v>
      </c>
      <c r="J222" s="35">
        <v>205.7</v>
      </c>
      <c r="K222" s="74">
        <f t="shared" si="0"/>
        <v>649600.6</v>
      </c>
      <c r="M222" s="11">
        <v>288069951</v>
      </c>
      <c r="N222" s="21" t="str">
        <f t="shared" si="13"/>
        <v>NO</v>
      </c>
      <c r="O222" s="124">
        <f t="shared" si="14"/>
        <v>0</v>
      </c>
      <c r="P222" s="21" t="str">
        <f t="shared" si="15"/>
        <v>NO</v>
      </c>
      <c r="Q222" s="21" t="str">
        <f t="shared" si="16"/>
        <v>Baja</v>
      </c>
    </row>
    <row r="223" spans="1:17" ht="14.25" customHeight="1">
      <c r="A223" s="2" t="s">
        <v>451</v>
      </c>
      <c r="B223" s="2" t="s">
        <v>433</v>
      </c>
      <c r="C223" s="2" t="s">
        <v>601</v>
      </c>
      <c r="D223" s="2" t="s">
        <v>454</v>
      </c>
      <c r="E223" s="2" t="s">
        <v>436</v>
      </c>
      <c r="F223" s="11">
        <v>288260066</v>
      </c>
      <c r="G223" s="73">
        <v>44095</v>
      </c>
      <c r="H223" s="73">
        <v>44096</v>
      </c>
      <c r="I223" s="2">
        <v>5370</v>
      </c>
      <c r="J223" s="35">
        <v>152.58000000000001</v>
      </c>
      <c r="K223" s="74">
        <f t="shared" si="0"/>
        <v>819354.60000000009</v>
      </c>
      <c r="M223" s="11">
        <v>288260066</v>
      </c>
      <c r="N223" s="21" t="str">
        <f t="shared" si="13"/>
        <v>SI</v>
      </c>
      <c r="O223" s="124">
        <f t="shared" si="14"/>
        <v>1</v>
      </c>
      <c r="P223" s="21" t="str">
        <f t="shared" si="15"/>
        <v>NO</v>
      </c>
      <c r="Q223" s="21" t="str">
        <f t="shared" si="16"/>
        <v>Baja</v>
      </c>
    </row>
    <row r="224" spans="1:17" ht="14.25" customHeight="1">
      <c r="A224" s="2" t="s">
        <v>438</v>
      </c>
      <c r="B224" s="2" t="s">
        <v>433</v>
      </c>
      <c r="C224" s="2" t="s">
        <v>602</v>
      </c>
      <c r="D224" s="2" t="s">
        <v>435</v>
      </c>
      <c r="E224" s="2" t="s">
        <v>436</v>
      </c>
      <c r="F224" s="11">
        <v>288649737</v>
      </c>
      <c r="G224" s="73">
        <v>44126</v>
      </c>
      <c r="H224" s="73">
        <v>44129</v>
      </c>
      <c r="I224" s="2">
        <v>421</v>
      </c>
      <c r="J224" s="35">
        <v>255.28</v>
      </c>
      <c r="K224" s="74">
        <f t="shared" si="0"/>
        <v>107472.88</v>
      </c>
      <c r="M224" s="11">
        <v>288649737</v>
      </c>
      <c r="N224" s="21" t="str">
        <f t="shared" si="13"/>
        <v>SI</v>
      </c>
      <c r="O224" s="124">
        <f t="shared" si="14"/>
        <v>3</v>
      </c>
      <c r="P224" s="21" t="str">
        <f t="shared" si="15"/>
        <v>SI</v>
      </c>
      <c r="Q224" s="21" t="str">
        <f t="shared" si="16"/>
        <v>Baja</v>
      </c>
    </row>
    <row r="225" spans="1:17" ht="14.25" customHeight="1">
      <c r="A225" s="2" t="s">
        <v>484</v>
      </c>
      <c r="B225" s="2" t="s">
        <v>467</v>
      </c>
      <c r="C225" s="2" t="s">
        <v>590</v>
      </c>
      <c r="D225" s="2" t="s">
        <v>454</v>
      </c>
      <c r="E225" s="2" t="s">
        <v>442</v>
      </c>
      <c r="F225" s="11">
        <v>288654887</v>
      </c>
      <c r="G225" s="73">
        <v>44124</v>
      </c>
      <c r="H225" s="73">
        <v>44126</v>
      </c>
      <c r="I225" s="2">
        <v>7404</v>
      </c>
      <c r="J225" s="35">
        <v>152.58000000000001</v>
      </c>
      <c r="K225" s="74">
        <f t="shared" si="0"/>
        <v>1129702.32</v>
      </c>
      <c r="M225" s="11">
        <v>288654887</v>
      </c>
      <c r="N225" s="21" t="str">
        <f t="shared" si="13"/>
        <v>SI</v>
      </c>
      <c r="O225" s="124">
        <f t="shared" si="14"/>
        <v>2</v>
      </c>
      <c r="P225" s="21" t="str">
        <f t="shared" si="15"/>
        <v>SI</v>
      </c>
      <c r="Q225" s="21" t="str">
        <f t="shared" si="16"/>
        <v>Baja</v>
      </c>
    </row>
    <row r="226" spans="1:17" ht="14.25" customHeight="1">
      <c r="A226" s="2" t="s">
        <v>472</v>
      </c>
      <c r="B226" s="2" t="s">
        <v>433</v>
      </c>
      <c r="C226" s="2" t="s">
        <v>528</v>
      </c>
      <c r="D226" s="2" t="s">
        <v>475</v>
      </c>
      <c r="E226" s="2" t="s">
        <v>442</v>
      </c>
      <c r="F226" s="11">
        <v>288735997</v>
      </c>
      <c r="G226" s="73">
        <v>44117</v>
      </c>
      <c r="H226" s="73">
        <v>44120</v>
      </c>
      <c r="I226" s="2">
        <v>1058</v>
      </c>
      <c r="J226" s="35">
        <v>81.73</v>
      </c>
      <c r="K226" s="74">
        <f t="shared" si="0"/>
        <v>86470.340000000011</v>
      </c>
      <c r="M226" s="11">
        <v>288735997</v>
      </c>
      <c r="N226" s="21" t="str">
        <f t="shared" si="13"/>
        <v>SI</v>
      </c>
      <c r="O226" s="124">
        <f t="shared" si="14"/>
        <v>3</v>
      </c>
      <c r="P226" s="21" t="str">
        <f t="shared" si="15"/>
        <v>SI</v>
      </c>
      <c r="Q226" s="21" t="str">
        <f t="shared" si="16"/>
        <v>Baja</v>
      </c>
    </row>
    <row r="227" spans="1:17" ht="14.25" customHeight="1">
      <c r="A227" s="2" t="s">
        <v>482</v>
      </c>
      <c r="B227" s="2" t="s">
        <v>433</v>
      </c>
      <c r="C227" s="2" t="s">
        <v>474</v>
      </c>
      <c r="D227" s="2" t="s">
        <v>469</v>
      </c>
      <c r="E227" s="2" t="s">
        <v>442</v>
      </c>
      <c r="F227" s="11">
        <v>288909804</v>
      </c>
      <c r="G227" s="73">
        <v>44138</v>
      </c>
      <c r="H227" s="73">
        <v>44139</v>
      </c>
      <c r="I227" s="2">
        <v>2589</v>
      </c>
      <c r="J227" s="35">
        <v>421.89</v>
      </c>
      <c r="K227" s="74">
        <f t="shared" si="0"/>
        <v>1092273.21</v>
      </c>
      <c r="M227" s="11">
        <v>288909804</v>
      </c>
      <c r="N227" s="21" t="str">
        <f t="shared" si="13"/>
        <v>SI</v>
      </c>
      <c r="O227" s="124">
        <f t="shared" si="14"/>
        <v>1</v>
      </c>
      <c r="P227" s="21" t="str">
        <f t="shared" si="15"/>
        <v>NO</v>
      </c>
      <c r="Q227" s="21" t="str">
        <f t="shared" si="16"/>
        <v>Baja</v>
      </c>
    </row>
    <row r="228" spans="1:17" ht="14.25" customHeight="1">
      <c r="A228" s="2" t="s">
        <v>438</v>
      </c>
      <c r="B228" s="2" t="s">
        <v>462</v>
      </c>
      <c r="C228" s="2" t="s">
        <v>536</v>
      </c>
      <c r="D228" s="2" t="s">
        <v>446</v>
      </c>
      <c r="E228" s="2" t="s">
        <v>436</v>
      </c>
      <c r="F228" s="11">
        <v>289170300</v>
      </c>
      <c r="G228" s="73">
        <v>44112</v>
      </c>
      <c r="H228" s="73">
        <v>44114</v>
      </c>
      <c r="I228" s="2">
        <v>7678</v>
      </c>
      <c r="J228" s="35">
        <v>437.2</v>
      </c>
      <c r="K228" s="74">
        <f t="shared" si="0"/>
        <v>3356821.6</v>
      </c>
      <c r="M228" s="11">
        <v>289170300</v>
      </c>
      <c r="N228" s="21" t="str">
        <f t="shared" si="13"/>
        <v>SI</v>
      </c>
      <c r="O228" s="124">
        <f t="shared" si="14"/>
        <v>2</v>
      </c>
      <c r="P228" s="21" t="str">
        <f t="shared" si="15"/>
        <v>SI</v>
      </c>
      <c r="Q228" s="21" t="str">
        <f t="shared" si="16"/>
        <v>Media</v>
      </c>
    </row>
    <row r="229" spans="1:17" ht="14.25" customHeight="1">
      <c r="A229" s="2" t="s">
        <v>451</v>
      </c>
      <c r="B229" s="2" t="s">
        <v>462</v>
      </c>
      <c r="C229" s="2" t="s">
        <v>542</v>
      </c>
      <c r="D229" s="2" t="s">
        <v>456</v>
      </c>
      <c r="E229" s="2" t="s">
        <v>436</v>
      </c>
      <c r="F229" s="11">
        <v>289702451</v>
      </c>
      <c r="G229" s="73">
        <v>44147</v>
      </c>
      <c r="H229" s="73">
        <v>44149</v>
      </c>
      <c r="I229" s="2">
        <v>336</v>
      </c>
      <c r="J229" s="35">
        <v>109.28</v>
      </c>
      <c r="K229" s="74">
        <f t="shared" si="0"/>
        <v>36718.080000000002</v>
      </c>
      <c r="M229" s="11">
        <v>289702451</v>
      </c>
      <c r="N229" s="21" t="str">
        <f t="shared" si="13"/>
        <v>SI</v>
      </c>
      <c r="O229" s="124">
        <f t="shared" si="14"/>
        <v>2</v>
      </c>
      <c r="P229" s="21" t="str">
        <f t="shared" si="15"/>
        <v>SI</v>
      </c>
      <c r="Q229" s="21" t="str">
        <f t="shared" si="16"/>
        <v>Baja</v>
      </c>
    </row>
    <row r="230" spans="1:17" ht="14.25" customHeight="1">
      <c r="A230" s="2" t="s">
        <v>482</v>
      </c>
      <c r="B230" s="2" t="s">
        <v>462</v>
      </c>
      <c r="C230" s="2" t="s">
        <v>540</v>
      </c>
      <c r="D230" s="2" t="s">
        <v>441</v>
      </c>
      <c r="E230" s="2" t="s">
        <v>442</v>
      </c>
      <c r="F230" s="11">
        <v>290370213</v>
      </c>
      <c r="G230" s="73">
        <v>44151</v>
      </c>
      <c r="H230" s="73">
        <v>44152</v>
      </c>
      <c r="I230" s="2">
        <v>2794</v>
      </c>
      <c r="J230" s="35">
        <v>9.33</v>
      </c>
      <c r="K230" s="74">
        <f t="shared" si="0"/>
        <v>26068.02</v>
      </c>
      <c r="M230" s="11">
        <v>290370213</v>
      </c>
      <c r="N230" s="21" t="str">
        <f t="shared" si="13"/>
        <v>SI</v>
      </c>
      <c r="O230" s="124">
        <f t="shared" si="14"/>
        <v>1</v>
      </c>
      <c r="P230" s="21" t="str">
        <f t="shared" si="15"/>
        <v>NO</v>
      </c>
      <c r="Q230" s="21" t="str">
        <f t="shared" si="16"/>
        <v>Baja</v>
      </c>
    </row>
    <row r="231" spans="1:17" ht="14.25" customHeight="1">
      <c r="A231" s="2" t="s">
        <v>451</v>
      </c>
      <c r="B231" s="2" t="s">
        <v>439</v>
      </c>
      <c r="C231" s="2" t="s">
        <v>440</v>
      </c>
      <c r="D231" s="2" t="s">
        <v>480</v>
      </c>
      <c r="E231" s="2" t="s">
        <v>436</v>
      </c>
      <c r="F231" s="11">
        <v>290413558</v>
      </c>
      <c r="G231" s="73">
        <v>44119</v>
      </c>
      <c r="H231" s="73">
        <v>44121</v>
      </c>
      <c r="I231" s="2">
        <v>7514</v>
      </c>
      <c r="J231" s="35">
        <v>651.21</v>
      </c>
      <c r="K231" s="74">
        <f t="shared" si="0"/>
        <v>4893191.9400000004</v>
      </c>
      <c r="M231" s="11">
        <v>290413558</v>
      </c>
      <c r="N231" s="21" t="str">
        <f t="shared" si="13"/>
        <v>SI</v>
      </c>
      <c r="O231" s="124">
        <f t="shared" si="14"/>
        <v>2</v>
      </c>
      <c r="P231" s="21" t="str">
        <f t="shared" si="15"/>
        <v>SI</v>
      </c>
      <c r="Q231" s="21" t="str">
        <f t="shared" si="16"/>
        <v>Media</v>
      </c>
    </row>
    <row r="232" spans="1:17" ht="14.25" customHeight="1">
      <c r="A232" s="2" t="s">
        <v>448</v>
      </c>
      <c r="B232" s="2" t="s">
        <v>433</v>
      </c>
      <c r="C232" s="2" t="s">
        <v>597</v>
      </c>
      <c r="D232" s="2" t="s">
        <v>477</v>
      </c>
      <c r="E232" s="2" t="s">
        <v>436</v>
      </c>
      <c r="F232" s="11">
        <v>291218221</v>
      </c>
      <c r="G232" s="73">
        <v>44127</v>
      </c>
      <c r="H232" s="73">
        <v>44130</v>
      </c>
      <c r="I232" s="2">
        <v>8894</v>
      </c>
      <c r="J232" s="35">
        <v>668.27</v>
      </c>
      <c r="K232" s="74">
        <f t="shared" si="0"/>
        <v>5943593.3799999999</v>
      </c>
      <c r="M232" s="11">
        <v>291218221</v>
      </c>
      <c r="N232" s="21" t="str">
        <f t="shared" si="13"/>
        <v>SI</v>
      </c>
      <c r="O232" s="124">
        <f t="shared" si="14"/>
        <v>3</v>
      </c>
      <c r="P232" s="21" t="str">
        <f t="shared" si="15"/>
        <v>SI</v>
      </c>
      <c r="Q232" s="21" t="str">
        <f t="shared" si="16"/>
        <v>Alta</v>
      </c>
    </row>
    <row r="233" spans="1:17" ht="14.25" customHeight="1">
      <c r="A233" s="2" t="s">
        <v>448</v>
      </c>
      <c r="B233" s="2" t="s">
        <v>439</v>
      </c>
      <c r="C233" s="2" t="s">
        <v>548</v>
      </c>
      <c r="D233" s="2" t="s">
        <v>450</v>
      </c>
      <c r="E233" s="2" t="s">
        <v>442</v>
      </c>
      <c r="F233" s="11">
        <v>291455972</v>
      </c>
      <c r="G233" s="73">
        <v>44142</v>
      </c>
      <c r="H233" s="73">
        <v>44143</v>
      </c>
      <c r="I233" s="2">
        <v>464</v>
      </c>
      <c r="J233" s="35">
        <v>205.7</v>
      </c>
      <c r="K233" s="74">
        <f t="shared" si="0"/>
        <v>95444.799999999988</v>
      </c>
      <c r="M233" s="11">
        <v>291455972</v>
      </c>
      <c r="N233" s="21" t="str">
        <f t="shared" si="13"/>
        <v>SI</v>
      </c>
      <c r="O233" s="124">
        <f t="shared" si="14"/>
        <v>1</v>
      </c>
      <c r="P233" s="21" t="str">
        <f t="shared" si="15"/>
        <v>NO</v>
      </c>
      <c r="Q233" s="21" t="str">
        <f t="shared" si="16"/>
        <v>Baja</v>
      </c>
    </row>
    <row r="234" spans="1:17" ht="14.25" customHeight="1">
      <c r="A234" s="2" t="s">
        <v>438</v>
      </c>
      <c r="B234" s="2" t="s">
        <v>452</v>
      </c>
      <c r="C234" s="2" t="s">
        <v>603</v>
      </c>
      <c r="D234" s="2" t="s">
        <v>464</v>
      </c>
      <c r="E234" s="2" t="s">
        <v>442</v>
      </c>
      <c r="F234" s="11">
        <v>291558110</v>
      </c>
      <c r="G234" s="73">
        <v>44109</v>
      </c>
      <c r="H234" s="73">
        <v>44111</v>
      </c>
      <c r="I234" s="2">
        <v>3283</v>
      </c>
      <c r="J234" s="35">
        <v>154.06</v>
      </c>
      <c r="K234" s="74">
        <f t="shared" si="0"/>
        <v>505778.98</v>
      </c>
      <c r="M234" s="11">
        <v>291558110</v>
      </c>
      <c r="N234" s="21" t="str">
        <f t="shared" si="13"/>
        <v>SI</v>
      </c>
      <c r="O234" s="124">
        <f t="shared" si="14"/>
        <v>2</v>
      </c>
      <c r="P234" s="21" t="str">
        <f t="shared" si="15"/>
        <v>SI</v>
      </c>
      <c r="Q234" s="21" t="str">
        <f t="shared" si="16"/>
        <v>Baja</v>
      </c>
    </row>
    <row r="235" spans="1:17" ht="14.25" customHeight="1">
      <c r="A235" s="2" t="s">
        <v>444</v>
      </c>
      <c r="B235" s="2" t="s">
        <v>467</v>
      </c>
      <c r="C235" s="2" t="s">
        <v>481</v>
      </c>
      <c r="D235" s="2" t="s">
        <v>441</v>
      </c>
      <c r="E235" s="2" t="s">
        <v>436</v>
      </c>
      <c r="F235" s="11">
        <v>292874753</v>
      </c>
      <c r="G235" s="73">
        <v>44128</v>
      </c>
      <c r="H235" s="73">
        <v>44129</v>
      </c>
      <c r="I235" s="2">
        <v>9807</v>
      </c>
      <c r="J235" s="35">
        <v>9.33</v>
      </c>
      <c r="K235" s="74">
        <f t="shared" si="0"/>
        <v>91499.31</v>
      </c>
      <c r="M235" s="11">
        <v>897720181</v>
      </c>
      <c r="N235" s="21" t="str">
        <f t="shared" si="13"/>
        <v>SI</v>
      </c>
      <c r="O235" s="124">
        <f t="shared" si="14"/>
        <v>1</v>
      </c>
      <c r="P235" s="21" t="str">
        <f t="shared" si="15"/>
        <v>NO</v>
      </c>
      <c r="Q235" s="21" t="str">
        <f t="shared" si="16"/>
        <v>Baja</v>
      </c>
    </row>
    <row r="236" spans="1:17" ht="14.25" customHeight="1">
      <c r="A236" s="2" t="s">
        <v>448</v>
      </c>
      <c r="B236" s="2" t="s">
        <v>462</v>
      </c>
      <c r="C236" s="2" t="s">
        <v>536</v>
      </c>
      <c r="D236" s="2" t="s">
        <v>446</v>
      </c>
      <c r="E236" s="2" t="s">
        <v>442</v>
      </c>
      <c r="F236" s="11">
        <v>293212497</v>
      </c>
      <c r="G236" s="73">
        <v>44149</v>
      </c>
      <c r="H236" s="73">
        <v>44150</v>
      </c>
      <c r="I236" s="2">
        <v>5182</v>
      </c>
      <c r="J236" s="35">
        <v>437.2</v>
      </c>
      <c r="K236" s="74">
        <f t="shared" si="0"/>
        <v>2265570.4</v>
      </c>
      <c r="M236" s="11">
        <v>293212497</v>
      </c>
      <c r="N236" s="21" t="str">
        <f t="shared" si="13"/>
        <v>SI</v>
      </c>
      <c r="O236" s="124">
        <f t="shared" si="14"/>
        <v>1</v>
      </c>
      <c r="P236" s="21" t="str">
        <f t="shared" si="15"/>
        <v>NO</v>
      </c>
      <c r="Q236" s="21" t="str">
        <f t="shared" si="16"/>
        <v>Media</v>
      </c>
    </row>
    <row r="237" spans="1:17" ht="14.25" customHeight="1">
      <c r="A237" s="2" t="s">
        <v>448</v>
      </c>
      <c r="B237" s="2" t="s">
        <v>439</v>
      </c>
      <c r="C237" s="2" t="s">
        <v>509</v>
      </c>
      <c r="D237" s="2" t="s">
        <v>464</v>
      </c>
      <c r="E237" s="2" t="s">
        <v>436</v>
      </c>
      <c r="F237" s="11">
        <v>294081532</v>
      </c>
      <c r="G237" s="73">
        <v>44110</v>
      </c>
      <c r="H237" s="73">
        <v>44110</v>
      </c>
      <c r="I237" s="2">
        <v>4474</v>
      </c>
      <c r="J237" s="35">
        <v>154.06</v>
      </c>
      <c r="K237" s="74">
        <f t="shared" si="0"/>
        <v>689264.44000000006</v>
      </c>
      <c r="M237" s="11">
        <v>294081532</v>
      </c>
      <c r="N237" s="21" t="str">
        <f t="shared" si="13"/>
        <v>NO</v>
      </c>
      <c r="O237" s="124">
        <f t="shared" si="14"/>
        <v>0</v>
      </c>
      <c r="P237" s="21" t="str">
        <f t="shared" si="15"/>
        <v>NO</v>
      </c>
      <c r="Q237" s="21" t="str">
        <f t="shared" si="16"/>
        <v>Baja</v>
      </c>
    </row>
    <row r="238" spans="1:17" ht="14.25" customHeight="1">
      <c r="A238" s="2" t="s">
        <v>432</v>
      </c>
      <c r="B238" s="2" t="s">
        <v>433</v>
      </c>
      <c r="C238" s="2" t="s">
        <v>496</v>
      </c>
      <c r="D238" s="2" t="s">
        <v>454</v>
      </c>
      <c r="E238" s="2" t="s">
        <v>436</v>
      </c>
      <c r="F238" s="11">
        <v>294436013</v>
      </c>
      <c r="G238" s="73">
        <v>44123</v>
      </c>
      <c r="H238" s="73">
        <v>44123</v>
      </c>
      <c r="I238" s="2">
        <v>3904</v>
      </c>
      <c r="J238" s="35">
        <v>152.58000000000001</v>
      </c>
      <c r="K238" s="74">
        <f t="shared" si="0"/>
        <v>595672.32000000007</v>
      </c>
      <c r="M238" s="11">
        <v>294436013</v>
      </c>
      <c r="N238" s="21" t="str">
        <f t="shared" si="13"/>
        <v>NO</v>
      </c>
      <c r="O238" s="124">
        <f t="shared" si="14"/>
        <v>0</v>
      </c>
      <c r="P238" s="21" t="str">
        <f t="shared" si="15"/>
        <v>NO</v>
      </c>
      <c r="Q238" s="21" t="str">
        <f t="shared" si="16"/>
        <v>Baja</v>
      </c>
    </row>
    <row r="239" spans="1:17" ht="14.25" customHeight="1">
      <c r="A239" s="2" t="s">
        <v>438</v>
      </c>
      <c r="B239" s="2" t="s">
        <v>433</v>
      </c>
      <c r="C239" s="2" t="s">
        <v>604</v>
      </c>
      <c r="D239" s="2" t="s">
        <v>450</v>
      </c>
      <c r="E239" s="2" t="s">
        <v>436</v>
      </c>
      <c r="F239" s="11">
        <v>295123946</v>
      </c>
      <c r="G239" s="73">
        <v>44127</v>
      </c>
      <c r="H239" s="73">
        <v>44130</v>
      </c>
      <c r="I239" s="2">
        <v>3726</v>
      </c>
      <c r="J239" s="35">
        <v>205.7</v>
      </c>
      <c r="K239" s="74">
        <f t="shared" si="0"/>
        <v>766438.2</v>
      </c>
      <c r="M239" s="11">
        <v>295123946</v>
      </c>
      <c r="N239" s="21" t="str">
        <f t="shared" si="13"/>
        <v>SI</v>
      </c>
      <c r="O239" s="124">
        <f t="shared" si="14"/>
        <v>3</v>
      </c>
      <c r="P239" s="21" t="str">
        <f t="shared" si="15"/>
        <v>SI</v>
      </c>
      <c r="Q239" s="21" t="str">
        <f t="shared" si="16"/>
        <v>Baja</v>
      </c>
    </row>
    <row r="240" spans="1:17" ht="14.25" customHeight="1">
      <c r="A240" s="2" t="s">
        <v>432</v>
      </c>
      <c r="B240" s="2" t="s">
        <v>439</v>
      </c>
      <c r="C240" s="2" t="s">
        <v>440</v>
      </c>
      <c r="D240" s="2" t="s">
        <v>456</v>
      </c>
      <c r="E240" s="2" t="s">
        <v>436</v>
      </c>
      <c r="F240" s="11">
        <v>296272361</v>
      </c>
      <c r="G240" s="73">
        <v>44142</v>
      </c>
      <c r="H240" s="73">
        <v>44143</v>
      </c>
      <c r="I240" s="2">
        <v>6598</v>
      </c>
      <c r="J240" s="35">
        <v>109.28</v>
      </c>
      <c r="K240" s="74">
        <f t="shared" si="0"/>
        <v>721029.44000000006</v>
      </c>
      <c r="M240" s="11">
        <v>296272361</v>
      </c>
      <c r="N240" s="21" t="str">
        <f t="shared" si="13"/>
        <v>SI</v>
      </c>
      <c r="O240" s="124">
        <f t="shared" si="14"/>
        <v>1</v>
      </c>
      <c r="P240" s="21" t="str">
        <f t="shared" si="15"/>
        <v>NO</v>
      </c>
      <c r="Q240" s="21" t="str">
        <f t="shared" si="16"/>
        <v>Baja</v>
      </c>
    </row>
    <row r="241" spans="1:17" ht="14.25" customHeight="1">
      <c r="A241" s="2" t="s">
        <v>451</v>
      </c>
      <c r="B241" s="2" t="s">
        <v>433</v>
      </c>
      <c r="C241" s="2" t="s">
        <v>491</v>
      </c>
      <c r="D241" s="2" t="s">
        <v>480</v>
      </c>
      <c r="E241" s="2" t="s">
        <v>436</v>
      </c>
      <c r="F241" s="11">
        <v>297189462</v>
      </c>
      <c r="G241" s="73">
        <v>44132</v>
      </c>
      <c r="H241" s="73">
        <v>44134</v>
      </c>
      <c r="I241" s="2">
        <v>3378</v>
      </c>
      <c r="J241" s="35">
        <v>651.21</v>
      </c>
      <c r="K241" s="74">
        <f t="shared" si="0"/>
        <v>2199787.3800000004</v>
      </c>
      <c r="M241" s="11">
        <v>297189462</v>
      </c>
      <c r="N241" s="21" t="str">
        <f t="shared" si="13"/>
        <v>SI</v>
      </c>
      <c r="O241" s="124">
        <f t="shared" si="14"/>
        <v>2</v>
      </c>
      <c r="P241" s="21" t="str">
        <f t="shared" si="15"/>
        <v>SI</v>
      </c>
      <c r="Q241" s="21" t="str">
        <f t="shared" si="16"/>
        <v>Media</v>
      </c>
    </row>
    <row r="242" spans="1:17" ht="14.25" customHeight="1">
      <c r="A242" s="2" t="s">
        <v>458</v>
      </c>
      <c r="B242" s="2" t="s">
        <v>462</v>
      </c>
      <c r="C242" s="2" t="s">
        <v>545</v>
      </c>
      <c r="D242" s="2" t="s">
        <v>480</v>
      </c>
      <c r="E242" s="2" t="s">
        <v>436</v>
      </c>
      <c r="F242" s="11">
        <v>299286305</v>
      </c>
      <c r="G242" s="73">
        <v>44124</v>
      </c>
      <c r="H242" s="73">
        <v>44127</v>
      </c>
      <c r="I242" s="2">
        <v>817</v>
      </c>
      <c r="J242" s="35">
        <v>651.21</v>
      </c>
      <c r="K242" s="74">
        <f t="shared" si="0"/>
        <v>532038.57000000007</v>
      </c>
      <c r="M242" s="11">
        <v>299286305</v>
      </c>
      <c r="N242" s="21" t="str">
        <f t="shared" si="13"/>
        <v>SI</v>
      </c>
      <c r="O242" s="124">
        <f t="shared" si="14"/>
        <v>3</v>
      </c>
      <c r="P242" s="21" t="str">
        <f t="shared" si="15"/>
        <v>SI</v>
      </c>
      <c r="Q242" s="21" t="str">
        <f t="shared" si="16"/>
        <v>Baja</v>
      </c>
    </row>
    <row r="243" spans="1:17" ht="14.25" customHeight="1">
      <c r="A243" s="2" t="s">
        <v>484</v>
      </c>
      <c r="B243" s="2" t="s">
        <v>439</v>
      </c>
      <c r="C243" s="2" t="s">
        <v>559</v>
      </c>
      <c r="D243" s="2" t="s">
        <v>477</v>
      </c>
      <c r="E243" s="2" t="s">
        <v>442</v>
      </c>
      <c r="F243" s="11">
        <v>300184953</v>
      </c>
      <c r="G243" s="73">
        <v>44142</v>
      </c>
      <c r="H243" s="73">
        <v>44145</v>
      </c>
      <c r="I243" s="2">
        <v>8629</v>
      </c>
      <c r="J243" s="35">
        <v>668.27</v>
      </c>
      <c r="K243" s="74">
        <f t="shared" si="0"/>
        <v>5766501.8300000001</v>
      </c>
      <c r="M243" s="11">
        <v>300184953</v>
      </c>
      <c r="N243" s="21" t="str">
        <f t="shared" si="13"/>
        <v>SI</v>
      </c>
      <c r="O243" s="124">
        <f t="shared" si="14"/>
        <v>3</v>
      </c>
      <c r="P243" s="21" t="str">
        <f t="shared" si="15"/>
        <v>SI</v>
      </c>
      <c r="Q243" s="21" t="str">
        <f t="shared" si="16"/>
        <v>Alta</v>
      </c>
    </row>
    <row r="244" spans="1:17" ht="14.25" customHeight="1">
      <c r="A244" s="2" t="s">
        <v>451</v>
      </c>
      <c r="B244" s="2" t="s">
        <v>467</v>
      </c>
      <c r="C244" s="2" t="s">
        <v>600</v>
      </c>
      <c r="D244" s="2" t="s">
        <v>494</v>
      </c>
      <c r="E244" s="2" t="s">
        <v>436</v>
      </c>
      <c r="F244" s="11">
        <v>300342452</v>
      </c>
      <c r="G244" s="73">
        <v>44149</v>
      </c>
      <c r="H244" s="73">
        <v>44149</v>
      </c>
      <c r="I244" s="2">
        <v>1727</v>
      </c>
      <c r="J244" s="35">
        <v>47.45</v>
      </c>
      <c r="K244" s="74">
        <f t="shared" si="0"/>
        <v>81946.150000000009</v>
      </c>
      <c r="M244" s="11">
        <v>300342452</v>
      </c>
      <c r="N244" s="21" t="str">
        <f t="shared" si="13"/>
        <v>NO</v>
      </c>
      <c r="O244" s="124">
        <f t="shared" si="14"/>
        <v>0</v>
      </c>
      <c r="P244" s="21" t="str">
        <f t="shared" si="15"/>
        <v>NO</v>
      </c>
      <c r="Q244" s="21" t="str">
        <f t="shared" si="16"/>
        <v>Baja</v>
      </c>
    </row>
    <row r="245" spans="1:17" ht="14.25" customHeight="1">
      <c r="A245" s="2" t="s">
        <v>448</v>
      </c>
      <c r="B245" s="2" t="s">
        <v>462</v>
      </c>
      <c r="C245" s="2" t="s">
        <v>568</v>
      </c>
      <c r="D245" s="2" t="s">
        <v>454</v>
      </c>
      <c r="E245" s="2" t="s">
        <v>442</v>
      </c>
      <c r="F245" s="11">
        <v>302788627</v>
      </c>
      <c r="G245" s="73">
        <v>44165</v>
      </c>
      <c r="H245" s="73">
        <v>44168</v>
      </c>
      <c r="I245" s="2">
        <v>5530</v>
      </c>
      <c r="J245" s="35">
        <v>152.58000000000001</v>
      </c>
      <c r="K245" s="74">
        <f t="shared" si="0"/>
        <v>843767.4</v>
      </c>
      <c r="M245" s="11">
        <v>302788627</v>
      </c>
      <c r="N245" s="21" t="str">
        <f t="shared" si="13"/>
        <v>SI</v>
      </c>
      <c r="O245" s="124">
        <f t="shared" si="14"/>
        <v>3</v>
      </c>
      <c r="P245" s="21" t="str">
        <f t="shared" si="15"/>
        <v>SI</v>
      </c>
      <c r="Q245" s="21" t="str">
        <f t="shared" si="16"/>
        <v>Baja</v>
      </c>
    </row>
    <row r="246" spans="1:17" ht="14.25" customHeight="1">
      <c r="A246" s="2" t="s">
        <v>432</v>
      </c>
      <c r="B246" s="2" t="s">
        <v>462</v>
      </c>
      <c r="C246" s="2" t="s">
        <v>605</v>
      </c>
      <c r="D246" s="2" t="s">
        <v>454</v>
      </c>
      <c r="E246" s="2" t="s">
        <v>442</v>
      </c>
      <c r="F246" s="11">
        <v>303301465</v>
      </c>
      <c r="G246" s="73">
        <v>44126</v>
      </c>
      <c r="H246" s="73">
        <v>44127</v>
      </c>
      <c r="I246" s="2">
        <v>5846</v>
      </c>
      <c r="J246" s="35">
        <v>152.58000000000001</v>
      </c>
      <c r="K246" s="74">
        <f t="shared" si="0"/>
        <v>891982.68</v>
      </c>
      <c r="M246" s="11">
        <v>303301465</v>
      </c>
      <c r="N246" s="21" t="str">
        <f t="shared" si="13"/>
        <v>SI</v>
      </c>
      <c r="O246" s="124">
        <f t="shared" si="14"/>
        <v>1</v>
      </c>
      <c r="P246" s="21" t="str">
        <f t="shared" si="15"/>
        <v>NO</v>
      </c>
      <c r="Q246" s="21" t="str">
        <f t="shared" si="16"/>
        <v>Baja</v>
      </c>
    </row>
    <row r="247" spans="1:17" ht="14.25" customHeight="1">
      <c r="A247" s="2" t="s">
        <v>444</v>
      </c>
      <c r="B247" s="2" t="s">
        <v>439</v>
      </c>
      <c r="C247" s="2" t="s">
        <v>440</v>
      </c>
      <c r="D247" s="2" t="s">
        <v>441</v>
      </c>
      <c r="E247" s="2" t="s">
        <v>436</v>
      </c>
      <c r="F247" s="11">
        <v>305997836</v>
      </c>
      <c r="G247" s="73">
        <v>44145</v>
      </c>
      <c r="H247" s="73">
        <v>44148</v>
      </c>
      <c r="I247" s="2">
        <v>3824</v>
      </c>
      <c r="J247" s="35">
        <v>9.33</v>
      </c>
      <c r="K247" s="74">
        <f t="shared" si="0"/>
        <v>35677.919999999998</v>
      </c>
      <c r="M247" s="11">
        <v>963215005</v>
      </c>
      <c r="N247" s="21" t="str">
        <f t="shared" si="13"/>
        <v>SI</v>
      </c>
      <c r="O247" s="124">
        <f t="shared" si="14"/>
        <v>3</v>
      </c>
      <c r="P247" s="21" t="str">
        <f t="shared" si="15"/>
        <v>SI</v>
      </c>
      <c r="Q247" s="21" t="str">
        <f t="shared" si="16"/>
        <v>Baja</v>
      </c>
    </row>
    <row r="248" spans="1:17" ht="14.25" customHeight="1">
      <c r="A248" s="2" t="s">
        <v>458</v>
      </c>
      <c r="B248" s="2" t="s">
        <v>462</v>
      </c>
      <c r="C248" s="2" t="s">
        <v>531</v>
      </c>
      <c r="D248" s="2" t="s">
        <v>454</v>
      </c>
      <c r="E248" s="2" t="s">
        <v>442</v>
      </c>
      <c r="F248" s="11">
        <v>306187951</v>
      </c>
      <c r="G248" s="73">
        <v>44136</v>
      </c>
      <c r="H248" s="73">
        <v>44139</v>
      </c>
      <c r="I248" s="2">
        <v>5768</v>
      </c>
      <c r="J248" s="35">
        <v>152.58000000000001</v>
      </c>
      <c r="K248" s="74">
        <f t="shared" si="0"/>
        <v>880081.44000000006</v>
      </c>
      <c r="M248" s="11">
        <v>306187951</v>
      </c>
      <c r="N248" s="21" t="str">
        <f t="shared" si="13"/>
        <v>SI</v>
      </c>
      <c r="O248" s="124">
        <f t="shared" si="14"/>
        <v>3</v>
      </c>
      <c r="P248" s="21" t="str">
        <f t="shared" si="15"/>
        <v>SI</v>
      </c>
      <c r="Q248" s="21" t="str">
        <f t="shared" si="16"/>
        <v>Baja</v>
      </c>
    </row>
    <row r="249" spans="1:17" ht="14.25" customHeight="1">
      <c r="A249" s="2" t="s">
        <v>482</v>
      </c>
      <c r="B249" s="2" t="s">
        <v>439</v>
      </c>
      <c r="C249" s="2" t="s">
        <v>548</v>
      </c>
      <c r="D249" s="2" t="s">
        <v>477</v>
      </c>
      <c r="E249" s="2" t="s">
        <v>436</v>
      </c>
      <c r="F249" s="11">
        <v>309631478</v>
      </c>
      <c r="G249" s="73">
        <v>44135</v>
      </c>
      <c r="H249" s="73">
        <v>44138</v>
      </c>
      <c r="I249" s="2">
        <v>2963</v>
      </c>
      <c r="J249" s="35">
        <v>668.27</v>
      </c>
      <c r="K249" s="74">
        <f t="shared" si="0"/>
        <v>1980084.01</v>
      </c>
      <c r="M249" s="11">
        <v>309631478</v>
      </c>
      <c r="N249" s="21" t="str">
        <f t="shared" si="13"/>
        <v>SI</v>
      </c>
      <c r="O249" s="124">
        <f t="shared" si="14"/>
        <v>3</v>
      </c>
      <c r="P249" s="21" t="str">
        <f t="shared" si="15"/>
        <v>SI</v>
      </c>
      <c r="Q249" s="21" t="str">
        <f t="shared" si="16"/>
        <v>Baja</v>
      </c>
    </row>
    <row r="250" spans="1:17" ht="14.25" customHeight="1">
      <c r="A250" s="2" t="s">
        <v>444</v>
      </c>
      <c r="B250" s="2" t="s">
        <v>439</v>
      </c>
      <c r="C250" s="2" t="s">
        <v>625</v>
      </c>
      <c r="D250" s="2" t="s">
        <v>480</v>
      </c>
      <c r="E250" s="2" t="s">
        <v>436</v>
      </c>
      <c r="F250" s="11">
        <v>310540425</v>
      </c>
      <c r="G250" s="73">
        <v>44126</v>
      </c>
      <c r="H250" s="73">
        <v>44127</v>
      </c>
      <c r="I250" s="2">
        <v>817</v>
      </c>
      <c r="J250" s="35">
        <v>651.21</v>
      </c>
      <c r="K250" s="74">
        <f t="shared" si="0"/>
        <v>532038.57000000007</v>
      </c>
      <c r="M250" s="11">
        <v>980211198</v>
      </c>
      <c r="N250" s="21" t="str">
        <f t="shared" si="13"/>
        <v>SI</v>
      </c>
      <c r="O250" s="124">
        <f t="shared" si="14"/>
        <v>1</v>
      </c>
      <c r="P250" s="21" t="str">
        <f t="shared" si="15"/>
        <v>NO</v>
      </c>
      <c r="Q250" s="21" t="str">
        <f t="shared" si="16"/>
        <v>Baja</v>
      </c>
    </row>
    <row r="251" spans="1:17" ht="14.25" customHeight="1">
      <c r="A251" s="2" t="s">
        <v>482</v>
      </c>
      <c r="B251" s="2" t="s">
        <v>433</v>
      </c>
      <c r="C251" s="2" t="s">
        <v>513</v>
      </c>
      <c r="D251" s="2" t="s">
        <v>450</v>
      </c>
      <c r="E251" s="2" t="s">
        <v>436</v>
      </c>
      <c r="F251" s="11">
        <v>310661447</v>
      </c>
      <c r="G251" s="73">
        <v>44140</v>
      </c>
      <c r="H251" s="73">
        <v>44143</v>
      </c>
      <c r="I251" s="2">
        <v>7321</v>
      </c>
      <c r="J251" s="35">
        <v>205.7</v>
      </c>
      <c r="K251" s="74">
        <f t="shared" si="0"/>
        <v>1505929.7</v>
      </c>
      <c r="M251" s="11">
        <v>310679471</v>
      </c>
      <c r="N251" s="21" t="str">
        <f t="shared" si="13"/>
        <v>SI</v>
      </c>
      <c r="O251" s="124">
        <f t="shared" si="14"/>
        <v>3</v>
      </c>
      <c r="P251" s="21" t="str">
        <f t="shared" si="15"/>
        <v>SI</v>
      </c>
      <c r="Q251" s="21" t="str">
        <f t="shared" si="16"/>
        <v>Baja</v>
      </c>
    </row>
    <row r="252" spans="1:17" ht="14.25" customHeight="1">
      <c r="A252" s="2" t="s">
        <v>482</v>
      </c>
      <c r="B252" s="2" t="s">
        <v>433</v>
      </c>
      <c r="C252" s="2" t="s">
        <v>606</v>
      </c>
      <c r="D252" s="2" t="s">
        <v>475</v>
      </c>
      <c r="E252" s="2" t="s">
        <v>436</v>
      </c>
      <c r="F252" s="11">
        <v>310679471</v>
      </c>
      <c r="G252" s="73">
        <v>44150</v>
      </c>
      <c r="H252" s="73">
        <v>44152</v>
      </c>
      <c r="I252" s="2">
        <v>2300</v>
      </c>
      <c r="J252" s="35">
        <v>81.73</v>
      </c>
      <c r="K252" s="74">
        <f t="shared" si="0"/>
        <v>187979</v>
      </c>
      <c r="M252" s="11">
        <v>310661447</v>
      </c>
      <c r="N252" s="21" t="str">
        <f t="shared" si="13"/>
        <v>SI</v>
      </c>
      <c r="O252" s="124">
        <f t="shared" si="14"/>
        <v>2</v>
      </c>
      <c r="P252" s="21" t="str">
        <f t="shared" si="15"/>
        <v>SI</v>
      </c>
      <c r="Q252" s="21" t="str">
        <f t="shared" si="16"/>
        <v>Baja</v>
      </c>
    </row>
    <row r="253" spans="1:17" ht="14.25" customHeight="1">
      <c r="A253" s="2" t="s">
        <v>451</v>
      </c>
      <c r="B253" s="2" t="s">
        <v>439</v>
      </c>
      <c r="C253" s="2" t="s">
        <v>607</v>
      </c>
      <c r="D253" s="2" t="s">
        <v>446</v>
      </c>
      <c r="E253" s="2" t="s">
        <v>436</v>
      </c>
      <c r="F253" s="11">
        <v>310803496</v>
      </c>
      <c r="G253" s="73">
        <v>44141</v>
      </c>
      <c r="H253" s="73">
        <v>44143</v>
      </c>
      <c r="I253" s="2">
        <v>427</v>
      </c>
      <c r="J253" s="35">
        <v>437.2</v>
      </c>
      <c r="K253" s="74">
        <f t="shared" si="0"/>
        <v>186684.4</v>
      </c>
      <c r="M253" s="11">
        <v>310803496</v>
      </c>
      <c r="N253" s="21" t="str">
        <f t="shared" si="13"/>
        <v>SI</v>
      </c>
      <c r="O253" s="124">
        <f t="shared" si="14"/>
        <v>2</v>
      </c>
      <c r="P253" s="21" t="str">
        <f t="shared" si="15"/>
        <v>SI</v>
      </c>
      <c r="Q253" s="21" t="str">
        <f t="shared" si="16"/>
        <v>Baja</v>
      </c>
    </row>
    <row r="254" spans="1:17" ht="14.25" customHeight="1">
      <c r="A254" s="2" t="s">
        <v>444</v>
      </c>
      <c r="B254" s="2" t="s">
        <v>467</v>
      </c>
      <c r="C254" s="2" t="s">
        <v>599</v>
      </c>
      <c r="D254" s="2" t="s">
        <v>480</v>
      </c>
      <c r="E254" s="2" t="s">
        <v>442</v>
      </c>
      <c r="F254" s="11">
        <v>310959708</v>
      </c>
      <c r="G254" s="73">
        <v>44140</v>
      </c>
      <c r="H254" s="73">
        <v>44140</v>
      </c>
      <c r="I254" s="2">
        <v>8637</v>
      </c>
      <c r="J254" s="35">
        <v>651.21</v>
      </c>
      <c r="K254" s="74">
        <f t="shared" si="0"/>
        <v>5624500.7700000005</v>
      </c>
      <c r="M254" s="11">
        <v>118491685</v>
      </c>
      <c r="N254" s="21" t="str">
        <f t="shared" si="13"/>
        <v>NO</v>
      </c>
      <c r="O254" s="124">
        <f t="shared" si="14"/>
        <v>0</v>
      </c>
      <c r="P254" s="21" t="str">
        <f t="shared" si="15"/>
        <v>NO</v>
      </c>
      <c r="Q254" s="21" t="str">
        <f t="shared" si="16"/>
        <v>Alta</v>
      </c>
    </row>
    <row r="255" spans="1:17" ht="14.25" customHeight="1">
      <c r="A255" s="2" t="s">
        <v>438</v>
      </c>
      <c r="B255" s="2" t="s">
        <v>462</v>
      </c>
      <c r="C255" s="2" t="s">
        <v>500</v>
      </c>
      <c r="D255" s="2" t="s">
        <v>450</v>
      </c>
      <c r="E255" s="2" t="s">
        <v>436</v>
      </c>
      <c r="F255" s="11">
        <v>311518895</v>
      </c>
      <c r="G255" s="73">
        <v>44151</v>
      </c>
      <c r="H255" s="73">
        <v>44151</v>
      </c>
      <c r="I255" s="2">
        <v>6291</v>
      </c>
      <c r="J255" s="35">
        <v>205.7</v>
      </c>
      <c r="K255" s="74">
        <f t="shared" si="0"/>
        <v>1294058.7</v>
      </c>
      <c r="M255" s="11">
        <v>311518895</v>
      </c>
      <c r="N255" s="21" t="str">
        <f t="shared" si="13"/>
        <v>NO</v>
      </c>
      <c r="O255" s="124">
        <f t="shared" si="14"/>
        <v>0</v>
      </c>
      <c r="P255" s="21" t="str">
        <f t="shared" si="15"/>
        <v>NO</v>
      </c>
      <c r="Q255" s="21" t="str">
        <f t="shared" si="16"/>
        <v>Baja</v>
      </c>
    </row>
    <row r="256" spans="1:17" ht="14.25" customHeight="1">
      <c r="A256" s="2" t="s">
        <v>472</v>
      </c>
      <c r="B256" s="2" t="s">
        <v>433</v>
      </c>
      <c r="C256" s="2" t="s">
        <v>505</v>
      </c>
      <c r="D256" s="2" t="s">
        <v>477</v>
      </c>
      <c r="E256" s="2" t="s">
        <v>442</v>
      </c>
      <c r="F256" s="11">
        <v>311624467</v>
      </c>
      <c r="G256" s="73">
        <v>44141</v>
      </c>
      <c r="H256" s="73">
        <v>44141</v>
      </c>
      <c r="I256" s="2">
        <v>8234</v>
      </c>
      <c r="J256" s="35">
        <v>668.27</v>
      </c>
      <c r="K256" s="74">
        <f t="shared" si="0"/>
        <v>5502535.1799999997</v>
      </c>
      <c r="M256" s="11">
        <v>311624467</v>
      </c>
      <c r="N256" s="21" t="str">
        <f t="shared" si="13"/>
        <v>NO</v>
      </c>
      <c r="O256" s="124">
        <f t="shared" si="14"/>
        <v>0</v>
      </c>
      <c r="P256" s="21" t="str">
        <f t="shared" si="15"/>
        <v>NO</v>
      </c>
      <c r="Q256" s="21" t="str">
        <f t="shared" si="16"/>
        <v>Alta</v>
      </c>
    </row>
    <row r="257" spans="1:17" ht="14.25" customHeight="1">
      <c r="A257" s="2" t="s">
        <v>451</v>
      </c>
      <c r="B257" s="2" t="s">
        <v>467</v>
      </c>
      <c r="C257" s="2" t="s">
        <v>532</v>
      </c>
      <c r="D257" s="2" t="s">
        <v>446</v>
      </c>
      <c r="E257" s="2" t="s">
        <v>442</v>
      </c>
      <c r="F257" s="11">
        <v>312015855</v>
      </c>
      <c r="G257" s="73">
        <v>44140</v>
      </c>
      <c r="H257" s="73">
        <v>44141</v>
      </c>
      <c r="I257" s="2">
        <v>6597</v>
      </c>
      <c r="J257" s="35">
        <v>437.2</v>
      </c>
      <c r="K257" s="74">
        <f t="shared" si="0"/>
        <v>2884208.4</v>
      </c>
      <c r="M257" s="11">
        <v>312015855</v>
      </c>
      <c r="N257" s="21" t="str">
        <f t="shared" si="13"/>
        <v>SI</v>
      </c>
      <c r="O257" s="124">
        <f t="shared" si="14"/>
        <v>1</v>
      </c>
      <c r="P257" s="21" t="str">
        <f t="shared" si="15"/>
        <v>NO</v>
      </c>
      <c r="Q257" s="21" t="str">
        <f t="shared" si="16"/>
        <v>Media</v>
      </c>
    </row>
    <row r="258" spans="1:17" ht="14.25" customHeight="1">
      <c r="A258" s="2" t="s">
        <v>451</v>
      </c>
      <c r="B258" s="2" t="s">
        <v>452</v>
      </c>
      <c r="C258" s="2" t="s">
        <v>608</v>
      </c>
      <c r="D258" s="2" t="s">
        <v>494</v>
      </c>
      <c r="E258" s="2" t="s">
        <v>436</v>
      </c>
      <c r="F258" s="11">
        <v>313368976</v>
      </c>
      <c r="G258" s="73">
        <v>44151</v>
      </c>
      <c r="H258" s="73">
        <v>44152</v>
      </c>
      <c r="I258" s="2">
        <v>4635</v>
      </c>
      <c r="J258" s="35">
        <v>47.45</v>
      </c>
      <c r="K258" s="74">
        <f t="shared" si="0"/>
        <v>219930.75</v>
      </c>
      <c r="M258" s="11">
        <v>313368976</v>
      </c>
      <c r="N258" s="21" t="str">
        <f t="shared" si="13"/>
        <v>SI</v>
      </c>
      <c r="O258" s="124">
        <f t="shared" si="14"/>
        <v>1</v>
      </c>
      <c r="P258" s="21" t="str">
        <f t="shared" si="15"/>
        <v>NO</v>
      </c>
      <c r="Q258" s="21" t="str">
        <f t="shared" si="16"/>
        <v>Baja</v>
      </c>
    </row>
    <row r="259" spans="1:17" ht="14.25" customHeight="1">
      <c r="A259" s="2" t="s">
        <v>432</v>
      </c>
      <c r="B259" s="2" t="s">
        <v>467</v>
      </c>
      <c r="C259" s="2" t="s">
        <v>609</v>
      </c>
      <c r="D259" s="2" t="s">
        <v>435</v>
      </c>
      <c r="E259" s="2" t="s">
        <v>442</v>
      </c>
      <c r="F259" s="11">
        <v>313789117</v>
      </c>
      <c r="G259" s="73">
        <v>44156</v>
      </c>
      <c r="H259" s="73">
        <v>44156</v>
      </c>
      <c r="I259" s="2">
        <v>9907</v>
      </c>
      <c r="J259" s="35">
        <v>255.28</v>
      </c>
      <c r="K259" s="74">
        <f t="shared" si="0"/>
        <v>2529058.96</v>
      </c>
      <c r="M259" s="11">
        <v>313789117</v>
      </c>
      <c r="N259" s="21" t="str">
        <f t="shared" ref="N259:N322" si="17">+IF(G259=H259,"NO","SI")</f>
        <v>NO</v>
      </c>
      <c r="O259" s="124">
        <f t="shared" ref="O259:O322" si="18">+H259-G259</f>
        <v>0</v>
      </c>
      <c r="P259" s="21" t="str">
        <f t="shared" ref="P259:P322" si="19">+IF(O259&gt;1,"SI","NO")</f>
        <v>NO</v>
      </c>
      <c r="Q259" s="21" t="str">
        <f t="shared" ref="Q259:Q322" si="20">+IF(K259&lt;=2000000,$S$2,IF(K259&lt;=5000000,$S$3,IF(K259&lt;=10000000,$S$4,)))</f>
        <v>Media</v>
      </c>
    </row>
    <row r="260" spans="1:17" ht="14.25" customHeight="1">
      <c r="A260" s="2" t="s">
        <v>472</v>
      </c>
      <c r="B260" s="2" t="s">
        <v>439</v>
      </c>
      <c r="C260" s="2" t="s">
        <v>509</v>
      </c>
      <c r="D260" s="2" t="s">
        <v>435</v>
      </c>
      <c r="E260" s="2" t="s">
        <v>436</v>
      </c>
      <c r="F260" s="11">
        <v>314270627</v>
      </c>
      <c r="G260" s="73">
        <v>44166</v>
      </c>
      <c r="H260" s="73">
        <v>44169</v>
      </c>
      <c r="I260" s="2">
        <v>2509</v>
      </c>
      <c r="J260" s="35">
        <v>255.28</v>
      </c>
      <c r="K260" s="74">
        <f t="shared" si="0"/>
        <v>640497.52</v>
      </c>
      <c r="M260" s="11">
        <v>314270627</v>
      </c>
      <c r="N260" s="21" t="str">
        <f t="shared" si="17"/>
        <v>SI</v>
      </c>
      <c r="O260" s="124">
        <f t="shared" si="18"/>
        <v>3</v>
      </c>
      <c r="P260" s="21" t="str">
        <f t="shared" si="19"/>
        <v>SI</v>
      </c>
      <c r="Q260" s="21" t="str">
        <f t="shared" si="20"/>
        <v>Baja</v>
      </c>
    </row>
    <row r="261" spans="1:17" ht="14.25" customHeight="1">
      <c r="A261" s="2" t="s">
        <v>444</v>
      </c>
      <c r="B261" s="2" t="s">
        <v>433</v>
      </c>
      <c r="C261" s="2" t="s">
        <v>457</v>
      </c>
      <c r="D261" s="2" t="s">
        <v>450</v>
      </c>
      <c r="E261" s="2" t="s">
        <v>442</v>
      </c>
      <c r="F261" s="11">
        <v>315544354</v>
      </c>
      <c r="G261" s="73">
        <v>44160</v>
      </c>
      <c r="H261" s="73">
        <v>44163</v>
      </c>
      <c r="I261" s="2">
        <v>2485</v>
      </c>
      <c r="J261" s="35">
        <v>205.7</v>
      </c>
      <c r="K261" s="74">
        <f t="shared" si="0"/>
        <v>511164.5</v>
      </c>
      <c r="M261" s="11">
        <v>141799008</v>
      </c>
      <c r="N261" s="21" t="str">
        <f t="shared" si="17"/>
        <v>SI</v>
      </c>
      <c r="O261" s="124">
        <f t="shared" si="18"/>
        <v>3</v>
      </c>
      <c r="P261" s="21" t="str">
        <f t="shared" si="19"/>
        <v>SI</v>
      </c>
      <c r="Q261" s="21" t="str">
        <f t="shared" si="20"/>
        <v>Baja</v>
      </c>
    </row>
    <row r="262" spans="1:17" ht="14.25" customHeight="1">
      <c r="A262" s="2" t="s">
        <v>484</v>
      </c>
      <c r="B262" s="2" t="s">
        <v>433</v>
      </c>
      <c r="C262" s="2" t="s">
        <v>493</v>
      </c>
      <c r="D262" s="2" t="s">
        <v>454</v>
      </c>
      <c r="E262" s="2" t="s">
        <v>442</v>
      </c>
      <c r="F262" s="11">
        <v>318850982</v>
      </c>
      <c r="G262" s="73">
        <v>44141</v>
      </c>
      <c r="H262" s="73">
        <v>44144</v>
      </c>
      <c r="I262" s="2">
        <v>1965</v>
      </c>
      <c r="J262" s="35">
        <v>152.58000000000001</v>
      </c>
      <c r="K262" s="74">
        <f t="shared" si="0"/>
        <v>299819.7</v>
      </c>
      <c r="M262" s="11">
        <v>318850982</v>
      </c>
      <c r="N262" s="21" t="str">
        <f t="shared" si="17"/>
        <v>SI</v>
      </c>
      <c r="O262" s="124">
        <f t="shared" si="18"/>
        <v>3</v>
      </c>
      <c r="P262" s="21" t="str">
        <f t="shared" si="19"/>
        <v>SI</v>
      </c>
      <c r="Q262" s="21" t="str">
        <f t="shared" si="20"/>
        <v>Baja</v>
      </c>
    </row>
    <row r="263" spans="1:17" ht="14.25" customHeight="1">
      <c r="A263" s="2" t="s">
        <v>444</v>
      </c>
      <c r="B263" s="2" t="s">
        <v>462</v>
      </c>
      <c r="C263" s="2" t="s">
        <v>643</v>
      </c>
      <c r="D263" s="2" t="s">
        <v>446</v>
      </c>
      <c r="E263" s="2" t="s">
        <v>436</v>
      </c>
      <c r="F263" s="11">
        <v>320556437</v>
      </c>
      <c r="G263" s="73">
        <v>44183</v>
      </c>
      <c r="H263" s="73">
        <v>44186</v>
      </c>
      <c r="I263" s="2">
        <v>9556</v>
      </c>
      <c r="J263" s="35">
        <v>437.2</v>
      </c>
      <c r="K263" s="74">
        <f t="shared" si="0"/>
        <v>4177883.1999999997</v>
      </c>
      <c r="M263" s="11">
        <v>149967515</v>
      </c>
      <c r="N263" s="21" t="str">
        <f t="shared" si="17"/>
        <v>SI</v>
      </c>
      <c r="O263" s="124">
        <f t="shared" si="18"/>
        <v>3</v>
      </c>
      <c r="P263" s="21" t="str">
        <f t="shared" si="19"/>
        <v>SI</v>
      </c>
      <c r="Q263" s="21" t="str">
        <f t="shared" si="20"/>
        <v>Media</v>
      </c>
    </row>
    <row r="264" spans="1:17" ht="14.25" customHeight="1">
      <c r="A264" s="2" t="s">
        <v>465</v>
      </c>
      <c r="B264" s="2" t="s">
        <v>433</v>
      </c>
      <c r="C264" s="2" t="s">
        <v>486</v>
      </c>
      <c r="D264" s="2" t="s">
        <v>477</v>
      </c>
      <c r="E264" s="2" t="s">
        <v>442</v>
      </c>
      <c r="F264" s="11">
        <v>321273982</v>
      </c>
      <c r="G264" s="73">
        <v>44144</v>
      </c>
      <c r="H264" s="73">
        <v>44147</v>
      </c>
      <c r="I264" s="2">
        <v>2065</v>
      </c>
      <c r="J264" s="35">
        <v>668.27</v>
      </c>
      <c r="K264" s="74">
        <f t="shared" si="0"/>
        <v>1379977.55</v>
      </c>
      <c r="M264" s="11">
        <v>321273982</v>
      </c>
      <c r="N264" s="21" t="str">
        <f t="shared" si="17"/>
        <v>SI</v>
      </c>
      <c r="O264" s="124">
        <f t="shared" si="18"/>
        <v>3</v>
      </c>
      <c r="P264" s="21" t="str">
        <f t="shared" si="19"/>
        <v>SI</v>
      </c>
      <c r="Q264" s="21" t="str">
        <f t="shared" si="20"/>
        <v>Baja</v>
      </c>
    </row>
    <row r="265" spans="1:17" ht="14.25" customHeight="1">
      <c r="A265" s="2" t="s">
        <v>472</v>
      </c>
      <c r="B265" s="2" t="s">
        <v>502</v>
      </c>
      <c r="C265" s="2" t="s">
        <v>610</v>
      </c>
      <c r="D265" s="2" t="s">
        <v>469</v>
      </c>
      <c r="E265" s="2" t="s">
        <v>436</v>
      </c>
      <c r="F265" s="11">
        <v>321489417</v>
      </c>
      <c r="G265" s="73">
        <v>44182</v>
      </c>
      <c r="H265" s="73">
        <v>44184</v>
      </c>
      <c r="I265" s="2">
        <v>4517</v>
      </c>
      <c r="J265" s="35">
        <v>421.89</v>
      </c>
      <c r="K265" s="74">
        <f t="shared" si="0"/>
        <v>1905677.13</v>
      </c>
      <c r="M265" s="11">
        <v>321489417</v>
      </c>
      <c r="N265" s="21" t="str">
        <f t="shared" si="17"/>
        <v>SI</v>
      </c>
      <c r="O265" s="124">
        <f t="shared" si="18"/>
        <v>2</v>
      </c>
      <c r="P265" s="21" t="str">
        <f t="shared" si="19"/>
        <v>SI</v>
      </c>
      <c r="Q265" s="21" t="str">
        <f t="shared" si="20"/>
        <v>Baja</v>
      </c>
    </row>
    <row r="266" spans="1:17" ht="14.25" customHeight="1">
      <c r="A266" s="2" t="s">
        <v>438</v>
      </c>
      <c r="B266" s="2" t="s">
        <v>433</v>
      </c>
      <c r="C266" s="2" t="s">
        <v>571</v>
      </c>
      <c r="D266" s="2" t="s">
        <v>446</v>
      </c>
      <c r="E266" s="2" t="s">
        <v>442</v>
      </c>
      <c r="F266" s="11">
        <v>322507798</v>
      </c>
      <c r="G266" s="73">
        <v>44170</v>
      </c>
      <c r="H266" s="73">
        <v>44172</v>
      </c>
      <c r="I266" s="2">
        <v>6675</v>
      </c>
      <c r="J266" s="35">
        <v>437.2</v>
      </c>
      <c r="K266" s="74">
        <f t="shared" si="0"/>
        <v>2918310</v>
      </c>
      <c r="M266" s="11">
        <v>322507798</v>
      </c>
      <c r="N266" s="21" t="str">
        <f t="shared" si="17"/>
        <v>SI</v>
      </c>
      <c r="O266" s="124">
        <f t="shared" si="18"/>
        <v>2</v>
      </c>
      <c r="P266" s="21" t="str">
        <f t="shared" si="19"/>
        <v>SI</v>
      </c>
      <c r="Q266" s="21" t="str">
        <f t="shared" si="20"/>
        <v>Media</v>
      </c>
    </row>
    <row r="267" spans="1:17" ht="14.25" customHeight="1">
      <c r="A267" s="2" t="s">
        <v>472</v>
      </c>
      <c r="B267" s="2" t="s">
        <v>462</v>
      </c>
      <c r="C267" s="2" t="s">
        <v>611</v>
      </c>
      <c r="D267" s="2" t="s">
        <v>469</v>
      </c>
      <c r="E267" s="2" t="s">
        <v>442</v>
      </c>
      <c r="F267" s="11">
        <v>324687039</v>
      </c>
      <c r="G267" s="73">
        <v>44153</v>
      </c>
      <c r="H267" s="73">
        <v>44153</v>
      </c>
      <c r="I267" s="2">
        <v>4756</v>
      </c>
      <c r="J267" s="35">
        <v>421.89</v>
      </c>
      <c r="K267" s="74">
        <f t="shared" si="0"/>
        <v>2006508.8399999999</v>
      </c>
      <c r="M267" s="11">
        <v>324687039</v>
      </c>
      <c r="N267" s="21" t="str">
        <f t="shared" si="17"/>
        <v>NO</v>
      </c>
      <c r="O267" s="124">
        <f t="shared" si="18"/>
        <v>0</v>
      </c>
      <c r="P267" s="21" t="str">
        <f t="shared" si="19"/>
        <v>NO</v>
      </c>
      <c r="Q267" s="21" t="str">
        <f t="shared" si="20"/>
        <v>Media</v>
      </c>
    </row>
    <row r="268" spans="1:17" ht="14.25" customHeight="1">
      <c r="A268" s="2" t="s">
        <v>438</v>
      </c>
      <c r="B268" s="2" t="s">
        <v>433</v>
      </c>
      <c r="C268" s="2" t="s">
        <v>612</v>
      </c>
      <c r="D268" s="2" t="s">
        <v>480</v>
      </c>
      <c r="E268" s="2" t="s">
        <v>442</v>
      </c>
      <c r="F268" s="11">
        <v>324860417</v>
      </c>
      <c r="G268" s="73">
        <v>44172</v>
      </c>
      <c r="H268" s="73">
        <v>44172</v>
      </c>
      <c r="I268" s="2">
        <v>8769</v>
      </c>
      <c r="J268" s="35">
        <v>651.21</v>
      </c>
      <c r="K268" s="74">
        <f t="shared" si="0"/>
        <v>5710460.4900000002</v>
      </c>
      <c r="M268" s="11">
        <v>324860417</v>
      </c>
      <c r="N268" s="21" t="str">
        <f t="shared" si="17"/>
        <v>NO</v>
      </c>
      <c r="O268" s="124">
        <f t="shared" si="18"/>
        <v>0</v>
      </c>
      <c r="P268" s="21" t="str">
        <f t="shared" si="19"/>
        <v>NO</v>
      </c>
      <c r="Q268" s="21" t="str">
        <f t="shared" si="20"/>
        <v>Alta</v>
      </c>
    </row>
    <row r="269" spans="1:17" ht="14.25" customHeight="1">
      <c r="A269" s="2" t="s">
        <v>432</v>
      </c>
      <c r="B269" s="2" t="s">
        <v>433</v>
      </c>
      <c r="C269" s="2" t="s">
        <v>573</v>
      </c>
      <c r="D269" s="2" t="s">
        <v>464</v>
      </c>
      <c r="E269" s="2" t="s">
        <v>436</v>
      </c>
      <c r="F269" s="11">
        <v>326138007</v>
      </c>
      <c r="G269" s="73">
        <v>44178</v>
      </c>
      <c r="H269" s="73">
        <v>44180</v>
      </c>
      <c r="I269" s="2">
        <v>6127</v>
      </c>
      <c r="J269" s="35">
        <v>154.06</v>
      </c>
      <c r="K269" s="74">
        <f t="shared" si="0"/>
        <v>943925.62</v>
      </c>
      <c r="M269" s="11">
        <v>326138007</v>
      </c>
      <c r="N269" s="21" t="str">
        <f t="shared" si="17"/>
        <v>SI</v>
      </c>
      <c r="O269" s="124">
        <f t="shared" si="18"/>
        <v>2</v>
      </c>
      <c r="P269" s="21" t="str">
        <f t="shared" si="19"/>
        <v>SI</v>
      </c>
      <c r="Q269" s="21" t="str">
        <f t="shared" si="20"/>
        <v>Baja</v>
      </c>
    </row>
    <row r="270" spans="1:17" ht="14.25" customHeight="1">
      <c r="A270" s="2" t="s">
        <v>472</v>
      </c>
      <c r="B270" s="2" t="s">
        <v>462</v>
      </c>
      <c r="C270" s="2" t="s">
        <v>515</v>
      </c>
      <c r="D270" s="2" t="s">
        <v>477</v>
      </c>
      <c r="E270" s="2" t="s">
        <v>436</v>
      </c>
      <c r="F270" s="11">
        <v>327741324</v>
      </c>
      <c r="G270" s="73">
        <v>44176</v>
      </c>
      <c r="H270" s="73">
        <v>44177</v>
      </c>
      <c r="I270" s="2">
        <v>3585</v>
      </c>
      <c r="J270" s="35">
        <v>668.27</v>
      </c>
      <c r="K270" s="74">
        <f t="shared" si="0"/>
        <v>2395747.9499999997</v>
      </c>
      <c r="M270" s="11">
        <v>327741324</v>
      </c>
      <c r="N270" s="21" t="str">
        <f t="shared" si="17"/>
        <v>SI</v>
      </c>
      <c r="O270" s="124">
        <f t="shared" si="18"/>
        <v>1</v>
      </c>
      <c r="P270" s="21" t="str">
        <f t="shared" si="19"/>
        <v>NO</v>
      </c>
      <c r="Q270" s="21" t="str">
        <f t="shared" si="20"/>
        <v>Media</v>
      </c>
    </row>
    <row r="271" spans="1:17" ht="14.25" customHeight="1">
      <c r="A271" s="2" t="s">
        <v>444</v>
      </c>
      <c r="B271" s="2" t="s">
        <v>433</v>
      </c>
      <c r="C271" s="2" t="s">
        <v>506</v>
      </c>
      <c r="D271" s="2" t="s">
        <v>450</v>
      </c>
      <c r="E271" s="2" t="s">
        <v>436</v>
      </c>
      <c r="F271" s="11">
        <v>328184640</v>
      </c>
      <c r="G271" s="73">
        <v>44185</v>
      </c>
      <c r="H271" s="73">
        <v>44185</v>
      </c>
      <c r="I271" s="2">
        <v>3359</v>
      </c>
      <c r="J271" s="35">
        <v>205.7</v>
      </c>
      <c r="K271" s="74">
        <f t="shared" si="0"/>
        <v>690946.29999999993</v>
      </c>
      <c r="M271" s="11">
        <v>155916440</v>
      </c>
      <c r="N271" s="21" t="str">
        <f t="shared" si="17"/>
        <v>NO</v>
      </c>
      <c r="O271" s="124">
        <f t="shared" si="18"/>
        <v>0</v>
      </c>
      <c r="P271" s="21" t="str">
        <f t="shared" si="19"/>
        <v>NO</v>
      </c>
      <c r="Q271" s="21" t="str">
        <f t="shared" si="20"/>
        <v>Baja</v>
      </c>
    </row>
    <row r="272" spans="1:17" ht="14.25" customHeight="1">
      <c r="A272" s="2" t="s">
        <v>444</v>
      </c>
      <c r="B272" s="2" t="s">
        <v>433</v>
      </c>
      <c r="C272" s="2" t="s">
        <v>508</v>
      </c>
      <c r="D272" s="2" t="s">
        <v>464</v>
      </c>
      <c r="E272" s="2" t="s">
        <v>442</v>
      </c>
      <c r="F272" s="11">
        <v>332419955</v>
      </c>
      <c r="G272" s="73">
        <v>44190</v>
      </c>
      <c r="H272" s="73">
        <v>44192</v>
      </c>
      <c r="I272" s="2">
        <v>2018</v>
      </c>
      <c r="J272" s="35">
        <v>154.06</v>
      </c>
      <c r="K272" s="74">
        <f t="shared" si="0"/>
        <v>310893.08</v>
      </c>
      <c r="M272" s="11">
        <v>187358796</v>
      </c>
      <c r="N272" s="21" t="str">
        <f t="shared" si="17"/>
        <v>SI</v>
      </c>
      <c r="O272" s="124">
        <f t="shared" si="18"/>
        <v>2</v>
      </c>
      <c r="P272" s="21" t="str">
        <f t="shared" si="19"/>
        <v>SI</v>
      </c>
      <c r="Q272" s="21" t="str">
        <f t="shared" si="20"/>
        <v>Baja</v>
      </c>
    </row>
    <row r="273" spans="1:17" ht="14.25" customHeight="1">
      <c r="A273" s="2" t="s">
        <v>448</v>
      </c>
      <c r="B273" s="2" t="s">
        <v>433</v>
      </c>
      <c r="C273" s="2" t="s">
        <v>613</v>
      </c>
      <c r="D273" s="2" t="s">
        <v>446</v>
      </c>
      <c r="E273" s="2" t="s">
        <v>442</v>
      </c>
      <c r="F273" s="11">
        <v>332489478</v>
      </c>
      <c r="G273" s="73">
        <v>44173</v>
      </c>
      <c r="H273" s="73">
        <v>44173</v>
      </c>
      <c r="I273" s="2">
        <v>2304</v>
      </c>
      <c r="J273" s="35">
        <v>437.2</v>
      </c>
      <c r="K273" s="74">
        <f t="shared" si="0"/>
        <v>1007308.7999999999</v>
      </c>
      <c r="M273" s="11">
        <v>332489478</v>
      </c>
      <c r="N273" s="21" t="str">
        <f t="shared" si="17"/>
        <v>NO</v>
      </c>
      <c r="O273" s="124">
        <f t="shared" si="18"/>
        <v>0</v>
      </c>
      <c r="P273" s="21" t="str">
        <f t="shared" si="19"/>
        <v>NO</v>
      </c>
      <c r="Q273" s="21" t="str">
        <f t="shared" si="20"/>
        <v>Baja</v>
      </c>
    </row>
    <row r="274" spans="1:17" ht="14.25" customHeight="1">
      <c r="A274" s="2" t="s">
        <v>451</v>
      </c>
      <c r="B274" s="2" t="s">
        <v>433</v>
      </c>
      <c r="C274" s="2" t="s">
        <v>614</v>
      </c>
      <c r="D274" s="2" t="s">
        <v>435</v>
      </c>
      <c r="E274" s="2" t="s">
        <v>442</v>
      </c>
      <c r="F274" s="11">
        <v>334486329</v>
      </c>
      <c r="G274" s="73">
        <v>44164</v>
      </c>
      <c r="H274" s="73">
        <v>44167</v>
      </c>
      <c r="I274" s="2">
        <v>6329</v>
      </c>
      <c r="J274" s="35">
        <v>255.28</v>
      </c>
      <c r="K274" s="74">
        <f t="shared" si="0"/>
        <v>1615667.12</v>
      </c>
      <c r="M274" s="11">
        <v>334486329</v>
      </c>
      <c r="N274" s="21" t="str">
        <f t="shared" si="17"/>
        <v>SI</v>
      </c>
      <c r="O274" s="124">
        <f t="shared" si="18"/>
        <v>3</v>
      </c>
      <c r="P274" s="21" t="str">
        <f t="shared" si="19"/>
        <v>SI</v>
      </c>
      <c r="Q274" s="21" t="str">
        <f t="shared" si="20"/>
        <v>Baja</v>
      </c>
    </row>
    <row r="275" spans="1:17" ht="14.25" customHeight="1">
      <c r="A275" s="2" t="s">
        <v>465</v>
      </c>
      <c r="B275" s="2" t="s">
        <v>439</v>
      </c>
      <c r="C275" s="2" t="s">
        <v>615</v>
      </c>
      <c r="D275" s="2" t="s">
        <v>454</v>
      </c>
      <c r="E275" s="2" t="s">
        <v>442</v>
      </c>
      <c r="F275" s="11">
        <v>335314166</v>
      </c>
      <c r="G275" s="73">
        <v>44147</v>
      </c>
      <c r="H275" s="73">
        <v>44150</v>
      </c>
      <c r="I275" s="2">
        <v>9707</v>
      </c>
      <c r="J275" s="35">
        <v>152.58000000000001</v>
      </c>
      <c r="K275" s="74">
        <f t="shared" si="0"/>
        <v>1481094.06</v>
      </c>
      <c r="M275" s="11">
        <v>335351932</v>
      </c>
      <c r="N275" s="21" t="str">
        <f t="shared" si="17"/>
        <v>SI</v>
      </c>
      <c r="O275" s="124">
        <f t="shared" si="18"/>
        <v>3</v>
      </c>
      <c r="P275" s="21" t="str">
        <f t="shared" si="19"/>
        <v>SI</v>
      </c>
      <c r="Q275" s="21" t="str">
        <f t="shared" si="20"/>
        <v>Baja</v>
      </c>
    </row>
    <row r="276" spans="1:17" ht="14.25" customHeight="1">
      <c r="A276" s="2" t="s">
        <v>482</v>
      </c>
      <c r="B276" s="2" t="s">
        <v>467</v>
      </c>
      <c r="C276" s="2" t="s">
        <v>588</v>
      </c>
      <c r="D276" s="2" t="s">
        <v>435</v>
      </c>
      <c r="E276" s="2" t="s">
        <v>436</v>
      </c>
      <c r="F276" s="11">
        <v>335351932</v>
      </c>
      <c r="G276" s="73">
        <v>44163</v>
      </c>
      <c r="H276" s="73">
        <v>44163</v>
      </c>
      <c r="I276" s="2">
        <v>7478</v>
      </c>
      <c r="J276" s="35">
        <v>255.28</v>
      </c>
      <c r="K276" s="74">
        <f t="shared" si="0"/>
        <v>1908983.84</v>
      </c>
      <c r="M276" s="11">
        <v>335314166</v>
      </c>
      <c r="N276" s="21" t="str">
        <f t="shared" si="17"/>
        <v>NO</v>
      </c>
      <c r="O276" s="124">
        <f t="shared" si="18"/>
        <v>0</v>
      </c>
      <c r="P276" s="21" t="str">
        <f t="shared" si="19"/>
        <v>NO</v>
      </c>
      <c r="Q276" s="21" t="str">
        <f t="shared" si="20"/>
        <v>Baja</v>
      </c>
    </row>
    <row r="277" spans="1:17" ht="14.25" customHeight="1">
      <c r="A277" s="2" t="s">
        <v>484</v>
      </c>
      <c r="B277" s="2" t="s">
        <v>467</v>
      </c>
      <c r="C277" s="2" t="s">
        <v>489</v>
      </c>
      <c r="D277" s="2" t="s">
        <v>446</v>
      </c>
      <c r="E277" s="2" t="s">
        <v>436</v>
      </c>
      <c r="F277" s="11">
        <v>336159169</v>
      </c>
      <c r="G277" s="73">
        <v>44189</v>
      </c>
      <c r="H277" s="73">
        <v>44189</v>
      </c>
      <c r="I277" s="2">
        <v>7852</v>
      </c>
      <c r="J277" s="35">
        <v>437.2</v>
      </c>
      <c r="K277" s="74">
        <f t="shared" si="0"/>
        <v>3432894.4</v>
      </c>
      <c r="M277" s="11">
        <v>336159169</v>
      </c>
      <c r="N277" s="21" t="str">
        <f t="shared" si="17"/>
        <v>NO</v>
      </c>
      <c r="O277" s="124">
        <f t="shared" si="18"/>
        <v>0</v>
      </c>
      <c r="P277" s="21" t="str">
        <f t="shared" si="19"/>
        <v>NO</v>
      </c>
      <c r="Q277" s="21" t="str">
        <f t="shared" si="20"/>
        <v>Media</v>
      </c>
    </row>
    <row r="278" spans="1:17" ht="14.25" customHeight="1">
      <c r="A278" s="2" t="s">
        <v>484</v>
      </c>
      <c r="B278" s="2" t="s">
        <v>452</v>
      </c>
      <c r="C278" s="2" t="s">
        <v>616</v>
      </c>
      <c r="D278" s="2" t="s">
        <v>450</v>
      </c>
      <c r="E278" s="2" t="s">
        <v>436</v>
      </c>
      <c r="F278" s="11">
        <v>336541545</v>
      </c>
      <c r="G278" s="73">
        <v>44156</v>
      </c>
      <c r="H278" s="73">
        <v>44159</v>
      </c>
      <c r="I278" s="2">
        <v>6845</v>
      </c>
      <c r="J278" s="35">
        <v>205.7</v>
      </c>
      <c r="K278" s="74">
        <f t="shared" si="0"/>
        <v>1408016.5</v>
      </c>
      <c r="M278" s="11">
        <v>336541545</v>
      </c>
      <c r="N278" s="21" t="str">
        <f t="shared" si="17"/>
        <v>SI</v>
      </c>
      <c r="O278" s="124">
        <f t="shared" si="18"/>
        <v>3</v>
      </c>
      <c r="P278" s="21" t="str">
        <f t="shared" si="19"/>
        <v>SI</v>
      </c>
      <c r="Q278" s="21" t="str">
        <f t="shared" si="20"/>
        <v>Baja</v>
      </c>
    </row>
    <row r="279" spans="1:17" ht="14.25" customHeight="1">
      <c r="A279" s="2" t="s">
        <v>444</v>
      </c>
      <c r="B279" s="2" t="s">
        <v>467</v>
      </c>
      <c r="C279" s="2" t="s">
        <v>599</v>
      </c>
      <c r="D279" s="2" t="s">
        <v>477</v>
      </c>
      <c r="E279" s="2" t="s">
        <v>436</v>
      </c>
      <c r="F279" s="11">
        <v>337054812</v>
      </c>
      <c r="G279" s="73">
        <v>44166</v>
      </c>
      <c r="H279" s="73">
        <v>44169</v>
      </c>
      <c r="I279" s="2">
        <v>6347</v>
      </c>
      <c r="J279" s="35">
        <v>668.27</v>
      </c>
      <c r="K279" s="74">
        <f t="shared" si="0"/>
        <v>4241509.6899999995</v>
      </c>
      <c r="M279" s="11">
        <v>200081908</v>
      </c>
      <c r="N279" s="21" t="str">
        <f t="shared" si="17"/>
        <v>SI</v>
      </c>
      <c r="O279" s="124">
        <f t="shared" si="18"/>
        <v>3</v>
      </c>
      <c r="P279" s="21" t="str">
        <f t="shared" si="19"/>
        <v>SI</v>
      </c>
      <c r="Q279" s="21" t="str">
        <f t="shared" si="20"/>
        <v>Media</v>
      </c>
    </row>
    <row r="280" spans="1:17" ht="14.25" customHeight="1">
      <c r="A280" s="2" t="s">
        <v>438</v>
      </c>
      <c r="B280" s="2" t="s">
        <v>439</v>
      </c>
      <c r="C280" s="2" t="s">
        <v>618</v>
      </c>
      <c r="D280" s="2" t="s">
        <v>475</v>
      </c>
      <c r="E280" s="2" t="s">
        <v>442</v>
      </c>
      <c r="F280" s="11">
        <v>338088214</v>
      </c>
      <c r="G280" s="73">
        <v>44198</v>
      </c>
      <c r="H280" s="73">
        <v>44199</v>
      </c>
      <c r="I280" s="2">
        <v>663</v>
      </c>
      <c r="J280" s="35">
        <v>81.73</v>
      </c>
      <c r="K280" s="74">
        <f t="shared" si="0"/>
        <v>54186.990000000005</v>
      </c>
      <c r="M280" s="11">
        <v>338088214</v>
      </c>
      <c r="N280" s="21" t="str">
        <f t="shared" si="17"/>
        <v>SI</v>
      </c>
      <c r="O280" s="124">
        <f t="shared" si="18"/>
        <v>1</v>
      </c>
      <c r="P280" s="21" t="str">
        <f t="shared" si="19"/>
        <v>NO</v>
      </c>
      <c r="Q280" s="21" t="str">
        <f t="shared" si="20"/>
        <v>Baja</v>
      </c>
    </row>
    <row r="281" spans="1:17" ht="14.25" customHeight="1">
      <c r="A281" s="2" t="s">
        <v>482</v>
      </c>
      <c r="B281" s="2" t="s">
        <v>433</v>
      </c>
      <c r="C281" s="2" t="s">
        <v>491</v>
      </c>
      <c r="D281" s="2" t="s">
        <v>480</v>
      </c>
      <c r="E281" s="2" t="s">
        <v>442</v>
      </c>
      <c r="F281" s="11">
        <v>338835799</v>
      </c>
      <c r="G281" s="73">
        <v>44178</v>
      </c>
      <c r="H281" s="73">
        <v>44181</v>
      </c>
      <c r="I281" s="2">
        <v>5745</v>
      </c>
      <c r="J281" s="35">
        <v>651.21</v>
      </c>
      <c r="K281" s="74">
        <f t="shared" si="0"/>
        <v>3741201.45</v>
      </c>
      <c r="M281" s="11">
        <v>338835799</v>
      </c>
      <c r="N281" s="21" t="str">
        <f t="shared" si="17"/>
        <v>SI</v>
      </c>
      <c r="O281" s="124">
        <f t="shared" si="18"/>
        <v>3</v>
      </c>
      <c r="P281" s="21" t="str">
        <f t="shared" si="19"/>
        <v>SI</v>
      </c>
      <c r="Q281" s="21" t="str">
        <f t="shared" si="20"/>
        <v>Media</v>
      </c>
    </row>
    <row r="282" spans="1:17" ht="14.25" customHeight="1">
      <c r="A282" s="2" t="s">
        <v>451</v>
      </c>
      <c r="B282" s="2" t="s">
        <v>433</v>
      </c>
      <c r="C282" s="2" t="s">
        <v>619</v>
      </c>
      <c r="D282" s="2" t="s">
        <v>469</v>
      </c>
      <c r="E282" s="2" t="s">
        <v>442</v>
      </c>
      <c r="F282" s="11">
        <v>338885152</v>
      </c>
      <c r="G282" s="73">
        <v>44171</v>
      </c>
      <c r="H282" s="73">
        <v>44172</v>
      </c>
      <c r="I282" s="2">
        <v>8786</v>
      </c>
      <c r="J282" s="35">
        <v>421.89</v>
      </c>
      <c r="K282" s="74">
        <f t="shared" si="0"/>
        <v>3706725.54</v>
      </c>
      <c r="M282" s="11">
        <v>338885152</v>
      </c>
      <c r="N282" s="21" t="str">
        <f t="shared" si="17"/>
        <v>SI</v>
      </c>
      <c r="O282" s="124">
        <f t="shared" si="18"/>
        <v>1</v>
      </c>
      <c r="P282" s="21" t="str">
        <f t="shared" si="19"/>
        <v>NO</v>
      </c>
      <c r="Q282" s="21" t="str">
        <f t="shared" si="20"/>
        <v>Media</v>
      </c>
    </row>
    <row r="283" spans="1:17" ht="14.25" customHeight="1">
      <c r="A283" s="2" t="s">
        <v>451</v>
      </c>
      <c r="B283" s="2" t="s">
        <v>433</v>
      </c>
      <c r="C283" s="2" t="s">
        <v>487</v>
      </c>
      <c r="D283" s="2" t="s">
        <v>454</v>
      </c>
      <c r="E283" s="2" t="s">
        <v>442</v>
      </c>
      <c r="F283" s="11">
        <v>341106021</v>
      </c>
      <c r="G283" s="73">
        <v>44166</v>
      </c>
      <c r="H283" s="73">
        <v>44166</v>
      </c>
      <c r="I283" s="2">
        <v>2163</v>
      </c>
      <c r="J283" s="35">
        <v>152.58000000000001</v>
      </c>
      <c r="K283" s="74">
        <f t="shared" si="0"/>
        <v>330030.54000000004</v>
      </c>
      <c r="M283" s="11">
        <v>341106021</v>
      </c>
      <c r="N283" s="21" t="str">
        <f t="shared" si="17"/>
        <v>NO</v>
      </c>
      <c r="O283" s="124">
        <f t="shared" si="18"/>
        <v>0</v>
      </c>
      <c r="P283" s="21" t="str">
        <f t="shared" si="19"/>
        <v>NO</v>
      </c>
      <c r="Q283" s="21" t="str">
        <f t="shared" si="20"/>
        <v>Baja</v>
      </c>
    </row>
    <row r="284" spans="1:17" ht="14.25" customHeight="1">
      <c r="A284" s="2" t="s">
        <v>448</v>
      </c>
      <c r="B284" s="2" t="s">
        <v>452</v>
      </c>
      <c r="C284" s="2" t="s">
        <v>620</v>
      </c>
      <c r="D284" s="2" t="s">
        <v>464</v>
      </c>
      <c r="E284" s="2" t="s">
        <v>436</v>
      </c>
      <c r="F284" s="11">
        <v>342066037</v>
      </c>
      <c r="G284" s="73">
        <v>44174</v>
      </c>
      <c r="H284" s="73">
        <v>44176</v>
      </c>
      <c r="I284" s="2">
        <v>6773</v>
      </c>
      <c r="J284" s="35">
        <v>154.06</v>
      </c>
      <c r="K284" s="74">
        <f t="shared" si="0"/>
        <v>1043448.38</v>
      </c>
      <c r="M284" s="11">
        <v>342066037</v>
      </c>
      <c r="N284" s="21" t="str">
        <f t="shared" si="17"/>
        <v>SI</v>
      </c>
      <c r="O284" s="124">
        <f t="shared" si="18"/>
        <v>2</v>
      </c>
      <c r="P284" s="21" t="str">
        <f t="shared" si="19"/>
        <v>SI</v>
      </c>
      <c r="Q284" s="21" t="str">
        <f t="shared" si="20"/>
        <v>Baja</v>
      </c>
    </row>
    <row r="285" spans="1:17" ht="14.25" customHeight="1">
      <c r="A285" s="2" t="s">
        <v>451</v>
      </c>
      <c r="B285" s="2" t="s">
        <v>439</v>
      </c>
      <c r="C285" s="2" t="s">
        <v>449</v>
      </c>
      <c r="D285" s="2" t="s">
        <v>441</v>
      </c>
      <c r="E285" s="2" t="s">
        <v>436</v>
      </c>
      <c r="F285" s="11">
        <v>342882716</v>
      </c>
      <c r="G285" s="73">
        <v>44196</v>
      </c>
      <c r="H285" s="73">
        <v>44199</v>
      </c>
      <c r="I285" s="2">
        <v>1011</v>
      </c>
      <c r="J285" s="35">
        <v>9.33</v>
      </c>
      <c r="K285" s="74">
        <f t="shared" si="0"/>
        <v>9432.6299999999992</v>
      </c>
      <c r="M285" s="11">
        <v>342882716</v>
      </c>
      <c r="N285" s="21" t="str">
        <f t="shared" si="17"/>
        <v>SI</v>
      </c>
      <c r="O285" s="124">
        <f t="shared" si="18"/>
        <v>3</v>
      </c>
      <c r="P285" s="21" t="str">
        <f t="shared" si="19"/>
        <v>SI</v>
      </c>
      <c r="Q285" s="21" t="str">
        <f t="shared" si="20"/>
        <v>Baja</v>
      </c>
    </row>
    <row r="286" spans="1:17" ht="14.25" customHeight="1">
      <c r="A286" s="2" t="s">
        <v>472</v>
      </c>
      <c r="B286" s="2" t="s">
        <v>439</v>
      </c>
      <c r="C286" s="2" t="s">
        <v>551</v>
      </c>
      <c r="D286" s="2" t="s">
        <v>441</v>
      </c>
      <c r="E286" s="2" t="s">
        <v>436</v>
      </c>
      <c r="F286" s="11">
        <v>345134484</v>
      </c>
      <c r="G286" s="73">
        <v>44197</v>
      </c>
      <c r="H286" s="73">
        <v>44199</v>
      </c>
      <c r="I286" s="2">
        <v>7379</v>
      </c>
      <c r="J286" s="35">
        <v>9.33</v>
      </c>
      <c r="K286" s="74">
        <f t="shared" si="0"/>
        <v>68846.070000000007</v>
      </c>
      <c r="M286" s="11">
        <v>345134484</v>
      </c>
      <c r="N286" s="21" t="str">
        <f t="shared" si="17"/>
        <v>SI</v>
      </c>
      <c r="O286" s="124">
        <f t="shared" si="18"/>
        <v>2</v>
      </c>
      <c r="P286" s="21" t="str">
        <f t="shared" si="19"/>
        <v>SI</v>
      </c>
      <c r="Q286" s="21" t="str">
        <f t="shared" si="20"/>
        <v>Baja</v>
      </c>
    </row>
    <row r="287" spans="1:17" ht="14.25" customHeight="1">
      <c r="A287" s="2" t="s">
        <v>472</v>
      </c>
      <c r="B287" s="2" t="s">
        <v>433</v>
      </c>
      <c r="C287" s="2" t="s">
        <v>513</v>
      </c>
      <c r="D287" s="2" t="s">
        <v>456</v>
      </c>
      <c r="E287" s="2" t="s">
        <v>436</v>
      </c>
      <c r="F287" s="11">
        <v>345527160</v>
      </c>
      <c r="G287" s="73">
        <v>44197</v>
      </c>
      <c r="H287" s="73">
        <v>44197</v>
      </c>
      <c r="I287" s="2">
        <v>3826</v>
      </c>
      <c r="J287" s="35">
        <v>109.28</v>
      </c>
      <c r="K287" s="74">
        <f t="shared" si="0"/>
        <v>418105.28</v>
      </c>
      <c r="M287" s="11">
        <v>345530164</v>
      </c>
      <c r="N287" s="21" t="str">
        <f t="shared" si="17"/>
        <v>NO</v>
      </c>
      <c r="O287" s="124">
        <f t="shared" si="18"/>
        <v>0</v>
      </c>
      <c r="P287" s="21" t="str">
        <f t="shared" si="19"/>
        <v>NO</v>
      </c>
      <c r="Q287" s="21" t="str">
        <f t="shared" si="20"/>
        <v>Baja</v>
      </c>
    </row>
    <row r="288" spans="1:17" ht="14.25" customHeight="1">
      <c r="A288" s="2" t="s">
        <v>465</v>
      </c>
      <c r="B288" s="2" t="s">
        <v>452</v>
      </c>
      <c r="C288" s="2" t="s">
        <v>621</v>
      </c>
      <c r="D288" s="2" t="s">
        <v>456</v>
      </c>
      <c r="E288" s="2" t="s">
        <v>442</v>
      </c>
      <c r="F288" s="11">
        <v>345530164</v>
      </c>
      <c r="G288" s="73">
        <v>44198</v>
      </c>
      <c r="H288" s="73">
        <v>44201</v>
      </c>
      <c r="I288" s="2">
        <v>4010</v>
      </c>
      <c r="J288" s="35">
        <v>109.28</v>
      </c>
      <c r="K288" s="74">
        <f t="shared" si="0"/>
        <v>438212.8</v>
      </c>
      <c r="M288" s="11">
        <v>345527160</v>
      </c>
      <c r="N288" s="21" t="str">
        <f t="shared" si="17"/>
        <v>SI</v>
      </c>
      <c r="O288" s="124">
        <f t="shared" si="18"/>
        <v>3</v>
      </c>
      <c r="P288" s="21" t="str">
        <f t="shared" si="19"/>
        <v>SI</v>
      </c>
      <c r="Q288" s="21" t="str">
        <f t="shared" si="20"/>
        <v>Baja</v>
      </c>
    </row>
    <row r="289" spans="1:17" ht="14.25" customHeight="1">
      <c r="A289" s="2" t="s">
        <v>444</v>
      </c>
      <c r="B289" s="2" t="s">
        <v>462</v>
      </c>
      <c r="C289" s="2" t="s">
        <v>473</v>
      </c>
      <c r="D289" s="2" t="s">
        <v>464</v>
      </c>
      <c r="E289" s="2" t="s">
        <v>442</v>
      </c>
      <c r="F289" s="11">
        <v>345889794</v>
      </c>
      <c r="G289" s="73">
        <v>44180</v>
      </c>
      <c r="H289" s="73">
        <v>44182</v>
      </c>
      <c r="I289" s="2">
        <v>5889</v>
      </c>
      <c r="J289" s="35">
        <v>154.06</v>
      </c>
      <c r="K289" s="74">
        <f t="shared" si="0"/>
        <v>907259.34</v>
      </c>
      <c r="M289" s="11">
        <v>261186492</v>
      </c>
      <c r="N289" s="21" t="str">
        <f t="shared" si="17"/>
        <v>SI</v>
      </c>
      <c r="O289" s="124">
        <f t="shared" si="18"/>
        <v>2</v>
      </c>
      <c r="P289" s="21" t="str">
        <f t="shared" si="19"/>
        <v>SI</v>
      </c>
      <c r="Q289" s="21" t="str">
        <f t="shared" si="20"/>
        <v>Baja</v>
      </c>
    </row>
    <row r="290" spans="1:17" ht="14.25" customHeight="1">
      <c r="A290" s="2" t="s">
        <v>482</v>
      </c>
      <c r="B290" s="2" t="s">
        <v>462</v>
      </c>
      <c r="C290" s="2" t="s">
        <v>623</v>
      </c>
      <c r="D290" s="2" t="s">
        <v>456</v>
      </c>
      <c r="E290" s="2" t="s">
        <v>442</v>
      </c>
      <c r="F290" s="11">
        <v>349251353</v>
      </c>
      <c r="G290" s="73">
        <v>44205</v>
      </c>
      <c r="H290" s="73">
        <v>44205</v>
      </c>
      <c r="I290" s="2">
        <v>5067</v>
      </c>
      <c r="J290" s="35">
        <v>109.28</v>
      </c>
      <c r="K290" s="74">
        <f t="shared" si="0"/>
        <v>553721.76</v>
      </c>
      <c r="M290" s="11">
        <v>349251353</v>
      </c>
      <c r="N290" s="21" t="str">
        <f t="shared" si="17"/>
        <v>NO</v>
      </c>
      <c r="O290" s="124">
        <f t="shared" si="18"/>
        <v>0</v>
      </c>
      <c r="P290" s="21" t="str">
        <f t="shared" si="19"/>
        <v>NO</v>
      </c>
      <c r="Q290" s="21" t="str">
        <f t="shared" si="20"/>
        <v>Baja</v>
      </c>
    </row>
    <row r="291" spans="1:17" ht="14.25" customHeight="1">
      <c r="A291" s="2" t="s">
        <v>484</v>
      </c>
      <c r="B291" s="2" t="s">
        <v>433</v>
      </c>
      <c r="C291" s="2" t="s">
        <v>513</v>
      </c>
      <c r="D291" s="2" t="s">
        <v>494</v>
      </c>
      <c r="E291" s="2" t="s">
        <v>436</v>
      </c>
      <c r="F291" s="11">
        <v>349350488</v>
      </c>
      <c r="G291" s="73">
        <v>44177</v>
      </c>
      <c r="H291" s="73">
        <v>44180</v>
      </c>
      <c r="I291" s="2">
        <v>9628</v>
      </c>
      <c r="J291" s="35">
        <v>47.45</v>
      </c>
      <c r="K291" s="74">
        <f t="shared" si="0"/>
        <v>456848.60000000003</v>
      </c>
      <c r="M291" s="11">
        <v>349350488</v>
      </c>
      <c r="N291" s="21" t="str">
        <f t="shared" si="17"/>
        <v>SI</v>
      </c>
      <c r="O291" s="124">
        <f t="shared" si="18"/>
        <v>3</v>
      </c>
      <c r="P291" s="21" t="str">
        <f t="shared" si="19"/>
        <v>SI</v>
      </c>
      <c r="Q291" s="21" t="str">
        <f t="shared" si="20"/>
        <v>Baja</v>
      </c>
    </row>
    <row r="292" spans="1:17" ht="14.25" customHeight="1">
      <c r="A292" s="2" t="s">
        <v>465</v>
      </c>
      <c r="B292" s="2" t="s">
        <v>433</v>
      </c>
      <c r="C292" s="2" t="s">
        <v>506</v>
      </c>
      <c r="D292" s="2" t="s">
        <v>477</v>
      </c>
      <c r="E292" s="2" t="s">
        <v>442</v>
      </c>
      <c r="F292" s="11">
        <v>351650750</v>
      </c>
      <c r="G292" s="73">
        <v>44180</v>
      </c>
      <c r="H292" s="73">
        <v>44182</v>
      </c>
      <c r="I292" s="2">
        <v>5857</v>
      </c>
      <c r="J292" s="35">
        <v>668.27</v>
      </c>
      <c r="K292" s="74">
        <f t="shared" si="0"/>
        <v>3914057.3899999997</v>
      </c>
      <c r="M292" s="11">
        <v>351650750</v>
      </c>
      <c r="N292" s="21" t="str">
        <f t="shared" si="17"/>
        <v>SI</v>
      </c>
      <c r="O292" s="124">
        <f t="shared" si="18"/>
        <v>2</v>
      </c>
      <c r="P292" s="21" t="str">
        <f t="shared" si="19"/>
        <v>SI</v>
      </c>
      <c r="Q292" s="21" t="str">
        <f t="shared" si="20"/>
        <v>Media</v>
      </c>
    </row>
    <row r="293" spans="1:17" ht="14.25" customHeight="1">
      <c r="A293" s="2" t="s">
        <v>465</v>
      </c>
      <c r="B293" s="2" t="s">
        <v>439</v>
      </c>
      <c r="C293" s="2" t="s">
        <v>572</v>
      </c>
      <c r="D293" s="2" t="s">
        <v>469</v>
      </c>
      <c r="E293" s="2" t="s">
        <v>442</v>
      </c>
      <c r="F293" s="11">
        <v>352681577</v>
      </c>
      <c r="G293" s="73">
        <v>44167</v>
      </c>
      <c r="H293" s="73">
        <v>44169</v>
      </c>
      <c r="I293" s="2">
        <v>5813</v>
      </c>
      <c r="J293" s="35">
        <v>421.89</v>
      </c>
      <c r="K293" s="74">
        <f t="shared" si="0"/>
        <v>2452446.5699999998</v>
      </c>
      <c r="M293" s="11">
        <v>352681577</v>
      </c>
      <c r="N293" s="21" t="str">
        <f t="shared" si="17"/>
        <v>SI</v>
      </c>
      <c r="O293" s="124">
        <f t="shared" si="18"/>
        <v>2</v>
      </c>
      <c r="P293" s="21" t="str">
        <f t="shared" si="19"/>
        <v>SI</v>
      </c>
      <c r="Q293" s="21" t="str">
        <f t="shared" si="20"/>
        <v>Media</v>
      </c>
    </row>
    <row r="294" spans="1:17" ht="14.25" customHeight="1">
      <c r="A294" s="2" t="s">
        <v>472</v>
      </c>
      <c r="B294" s="2" t="s">
        <v>433</v>
      </c>
      <c r="C294" s="2" t="s">
        <v>619</v>
      </c>
      <c r="D294" s="2" t="s">
        <v>494</v>
      </c>
      <c r="E294" s="2" t="s">
        <v>436</v>
      </c>
      <c r="F294" s="11">
        <v>352765691</v>
      </c>
      <c r="G294" s="73">
        <v>44193</v>
      </c>
      <c r="H294" s="73">
        <v>44196</v>
      </c>
      <c r="I294" s="2">
        <v>8268</v>
      </c>
      <c r="J294" s="35">
        <v>47.45</v>
      </c>
      <c r="K294" s="74">
        <f t="shared" si="0"/>
        <v>392316.60000000003</v>
      </c>
      <c r="M294" s="11">
        <v>352765691</v>
      </c>
      <c r="N294" s="21" t="str">
        <f t="shared" si="17"/>
        <v>SI</v>
      </c>
      <c r="O294" s="124">
        <f t="shared" si="18"/>
        <v>3</v>
      </c>
      <c r="P294" s="21" t="str">
        <f t="shared" si="19"/>
        <v>SI</v>
      </c>
      <c r="Q294" s="21" t="str">
        <f t="shared" si="20"/>
        <v>Baja</v>
      </c>
    </row>
    <row r="295" spans="1:17" ht="14.25" customHeight="1">
      <c r="A295" s="2" t="s">
        <v>432</v>
      </c>
      <c r="B295" s="2" t="s">
        <v>433</v>
      </c>
      <c r="C295" s="2" t="s">
        <v>457</v>
      </c>
      <c r="D295" s="2" t="s">
        <v>446</v>
      </c>
      <c r="E295" s="2" t="s">
        <v>442</v>
      </c>
      <c r="F295" s="11">
        <v>353145921</v>
      </c>
      <c r="G295" s="73">
        <v>44188</v>
      </c>
      <c r="H295" s="73">
        <v>44189</v>
      </c>
      <c r="I295" s="2">
        <v>6069</v>
      </c>
      <c r="J295" s="35">
        <v>437.2</v>
      </c>
      <c r="K295" s="74">
        <f t="shared" si="0"/>
        <v>2653366.7999999998</v>
      </c>
      <c r="M295" s="11">
        <v>353145921</v>
      </c>
      <c r="N295" s="21" t="str">
        <f t="shared" si="17"/>
        <v>SI</v>
      </c>
      <c r="O295" s="124">
        <f t="shared" si="18"/>
        <v>1</v>
      </c>
      <c r="P295" s="21" t="str">
        <f t="shared" si="19"/>
        <v>NO</v>
      </c>
      <c r="Q295" s="21" t="str">
        <f t="shared" si="20"/>
        <v>Media</v>
      </c>
    </row>
    <row r="296" spans="1:17" ht="14.25" customHeight="1">
      <c r="A296" s="2" t="s">
        <v>484</v>
      </c>
      <c r="B296" s="2" t="s">
        <v>433</v>
      </c>
      <c r="C296" s="2" t="s">
        <v>601</v>
      </c>
      <c r="D296" s="2" t="s">
        <v>441</v>
      </c>
      <c r="E296" s="2" t="s">
        <v>436</v>
      </c>
      <c r="F296" s="11">
        <v>353764760</v>
      </c>
      <c r="G296" s="73">
        <v>44181</v>
      </c>
      <c r="H296" s="73">
        <v>44181</v>
      </c>
      <c r="I296" s="2">
        <v>2926</v>
      </c>
      <c r="J296" s="35">
        <v>9.33</v>
      </c>
      <c r="K296" s="74">
        <f t="shared" si="0"/>
        <v>27299.58</v>
      </c>
      <c r="M296" s="11">
        <v>353764760</v>
      </c>
      <c r="N296" s="21" t="str">
        <f t="shared" si="17"/>
        <v>NO</v>
      </c>
      <c r="O296" s="124">
        <f t="shared" si="18"/>
        <v>0</v>
      </c>
      <c r="P296" s="21" t="str">
        <f t="shared" si="19"/>
        <v>NO</v>
      </c>
      <c r="Q296" s="21" t="str">
        <f t="shared" si="20"/>
        <v>Baja</v>
      </c>
    </row>
    <row r="297" spans="1:17" ht="14.25" customHeight="1">
      <c r="A297" s="2" t="s">
        <v>451</v>
      </c>
      <c r="B297" s="2" t="s">
        <v>433</v>
      </c>
      <c r="C297" s="2" t="s">
        <v>535</v>
      </c>
      <c r="D297" s="2" t="s">
        <v>477</v>
      </c>
      <c r="E297" s="2" t="s">
        <v>442</v>
      </c>
      <c r="F297" s="11">
        <v>353919684</v>
      </c>
      <c r="G297" s="73">
        <v>44199</v>
      </c>
      <c r="H297" s="73">
        <v>44200</v>
      </c>
      <c r="I297" s="2">
        <v>6466</v>
      </c>
      <c r="J297" s="35">
        <v>668.27</v>
      </c>
      <c r="K297" s="74">
        <f t="shared" si="0"/>
        <v>4321033.82</v>
      </c>
      <c r="M297" s="11">
        <v>353919684</v>
      </c>
      <c r="N297" s="21" t="str">
        <f t="shared" si="17"/>
        <v>SI</v>
      </c>
      <c r="O297" s="124">
        <f t="shared" si="18"/>
        <v>1</v>
      </c>
      <c r="P297" s="21" t="str">
        <f t="shared" si="19"/>
        <v>NO</v>
      </c>
      <c r="Q297" s="21" t="str">
        <f t="shared" si="20"/>
        <v>Media</v>
      </c>
    </row>
    <row r="298" spans="1:17" ht="14.25" customHeight="1">
      <c r="A298" s="2" t="s">
        <v>472</v>
      </c>
      <c r="B298" s="2" t="s">
        <v>462</v>
      </c>
      <c r="C298" s="2" t="s">
        <v>497</v>
      </c>
      <c r="D298" s="2" t="s">
        <v>456</v>
      </c>
      <c r="E298" s="2" t="s">
        <v>442</v>
      </c>
      <c r="F298" s="11">
        <v>354335105</v>
      </c>
      <c r="G298" s="73">
        <v>44186</v>
      </c>
      <c r="H298" s="73">
        <v>44188</v>
      </c>
      <c r="I298" s="2">
        <v>986</v>
      </c>
      <c r="J298" s="35">
        <v>109.28</v>
      </c>
      <c r="K298" s="74">
        <f t="shared" si="0"/>
        <v>107750.08</v>
      </c>
      <c r="M298" s="11">
        <v>354335105</v>
      </c>
      <c r="N298" s="21" t="str">
        <f t="shared" si="17"/>
        <v>SI</v>
      </c>
      <c r="O298" s="124">
        <f t="shared" si="18"/>
        <v>2</v>
      </c>
      <c r="P298" s="21" t="str">
        <f t="shared" si="19"/>
        <v>SI</v>
      </c>
      <c r="Q298" s="21" t="str">
        <f t="shared" si="20"/>
        <v>Baja</v>
      </c>
    </row>
    <row r="299" spans="1:17" ht="14.25" customHeight="1">
      <c r="A299" s="2" t="s">
        <v>484</v>
      </c>
      <c r="B299" s="2" t="s">
        <v>439</v>
      </c>
      <c r="C299" s="2" t="s">
        <v>561</v>
      </c>
      <c r="D299" s="2" t="s">
        <v>477</v>
      </c>
      <c r="E299" s="2" t="s">
        <v>442</v>
      </c>
      <c r="F299" s="11">
        <v>356403195</v>
      </c>
      <c r="G299" s="73">
        <v>44208</v>
      </c>
      <c r="H299" s="73">
        <v>44211</v>
      </c>
      <c r="I299" s="2">
        <v>2728</v>
      </c>
      <c r="J299" s="35">
        <v>668.27</v>
      </c>
      <c r="K299" s="74">
        <f t="shared" si="0"/>
        <v>1823040.56</v>
      </c>
      <c r="M299" s="11">
        <v>356403195</v>
      </c>
      <c r="N299" s="21" t="str">
        <f t="shared" si="17"/>
        <v>SI</v>
      </c>
      <c r="O299" s="124">
        <f t="shared" si="18"/>
        <v>3</v>
      </c>
      <c r="P299" s="21" t="str">
        <f t="shared" si="19"/>
        <v>SI</v>
      </c>
      <c r="Q299" s="21" t="str">
        <f t="shared" si="20"/>
        <v>Baja</v>
      </c>
    </row>
    <row r="300" spans="1:17" ht="14.25" customHeight="1">
      <c r="A300" s="2" t="s">
        <v>472</v>
      </c>
      <c r="B300" s="2" t="s">
        <v>439</v>
      </c>
      <c r="C300" s="2" t="s">
        <v>579</v>
      </c>
      <c r="D300" s="2" t="s">
        <v>464</v>
      </c>
      <c r="E300" s="2" t="s">
        <v>442</v>
      </c>
      <c r="F300" s="11">
        <v>358938634</v>
      </c>
      <c r="G300" s="73">
        <v>44175</v>
      </c>
      <c r="H300" s="73">
        <v>44178</v>
      </c>
      <c r="I300" s="2">
        <v>5824</v>
      </c>
      <c r="J300" s="35">
        <v>154.06</v>
      </c>
      <c r="K300" s="74">
        <f t="shared" si="0"/>
        <v>897245.44000000006</v>
      </c>
      <c r="M300" s="11">
        <v>358938634</v>
      </c>
      <c r="N300" s="21" t="str">
        <f t="shared" si="17"/>
        <v>SI</v>
      </c>
      <c r="O300" s="124">
        <f t="shared" si="18"/>
        <v>3</v>
      </c>
      <c r="P300" s="21" t="str">
        <f t="shared" si="19"/>
        <v>SI</v>
      </c>
      <c r="Q300" s="21" t="str">
        <f t="shared" si="20"/>
        <v>Baja</v>
      </c>
    </row>
    <row r="301" spans="1:17" ht="14.25" customHeight="1">
      <c r="A301" s="2" t="s">
        <v>482</v>
      </c>
      <c r="B301" s="2" t="s">
        <v>462</v>
      </c>
      <c r="C301" s="2" t="s">
        <v>473</v>
      </c>
      <c r="D301" s="2" t="s">
        <v>469</v>
      </c>
      <c r="E301" s="2" t="s">
        <v>436</v>
      </c>
      <c r="F301" s="11">
        <v>359565198</v>
      </c>
      <c r="G301" s="73">
        <v>44206</v>
      </c>
      <c r="H301" s="73">
        <v>44209</v>
      </c>
      <c r="I301" s="2">
        <v>2789</v>
      </c>
      <c r="J301" s="35">
        <v>421.89</v>
      </c>
      <c r="K301" s="74">
        <f t="shared" si="0"/>
        <v>1176651.21</v>
      </c>
      <c r="M301" s="11">
        <v>359565198</v>
      </c>
      <c r="N301" s="21" t="str">
        <f t="shared" si="17"/>
        <v>SI</v>
      </c>
      <c r="O301" s="124">
        <f t="shared" si="18"/>
        <v>3</v>
      </c>
      <c r="P301" s="21" t="str">
        <f t="shared" si="19"/>
        <v>SI</v>
      </c>
      <c r="Q301" s="21" t="str">
        <f t="shared" si="20"/>
        <v>Baja</v>
      </c>
    </row>
    <row r="302" spans="1:17" ht="14.25" customHeight="1">
      <c r="A302" s="2" t="s">
        <v>458</v>
      </c>
      <c r="B302" s="2" t="s">
        <v>433</v>
      </c>
      <c r="C302" s="2" t="s">
        <v>596</v>
      </c>
      <c r="D302" s="2" t="s">
        <v>454</v>
      </c>
      <c r="E302" s="2" t="s">
        <v>436</v>
      </c>
      <c r="F302" s="11">
        <v>361234176</v>
      </c>
      <c r="G302" s="73">
        <v>44187</v>
      </c>
      <c r="H302" s="73">
        <v>44188</v>
      </c>
      <c r="I302" s="2">
        <v>9509</v>
      </c>
      <c r="J302" s="35">
        <v>152.58000000000001</v>
      </c>
      <c r="K302" s="74">
        <f t="shared" si="0"/>
        <v>1450883.2200000002</v>
      </c>
      <c r="M302" s="11">
        <v>361234176</v>
      </c>
      <c r="N302" s="21" t="str">
        <f t="shared" si="17"/>
        <v>SI</v>
      </c>
      <c r="O302" s="124">
        <f t="shared" si="18"/>
        <v>1</v>
      </c>
      <c r="P302" s="21" t="str">
        <f t="shared" si="19"/>
        <v>NO</v>
      </c>
      <c r="Q302" s="21" t="str">
        <f t="shared" si="20"/>
        <v>Baja</v>
      </c>
    </row>
    <row r="303" spans="1:17" ht="14.25" customHeight="1">
      <c r="A303" s="2" t="s">
        <v>484</v>
      </c>
      <c r="B303" s="2" t="s">
        <v>462</v>
      </c>
      <c r="C303" s="2" t="s">
        <v>542</v>
      </c>
      <c r="D303" s="2" t="s">
        <v>464</v>
      </c>
      <c r="E303" s="2" t="s">
        <v>436</v>
      </c>
      <c r="F303" s="11">
        <v>363235318</v>
      </c>
      <c r="G303" s="73">
        <v>44215</v>
      </c>
      <c r="H303" s="73">
        <v>44215</v>
      </c>
      <c r="I303" s="2">
        <v>5637</v>
      </c>
      <c r="J303" s="35">
        <v>154.06</v>
      </c>
      <c r="K303" s="74">
        <f t="shared" si="0"/>
        <v>868436.22</v>
      </c>
      <c r="M303" s="11">
        <v>363235318</v>
      </c>
      <c r="N303" s="21" t="str">
        <f t="shared" si="17"/>
        <v>NO</v>
      </c>
      <c r="O303" s="124">
        <f t="shared" si="18"/>
        <v>0</v>
      </c>
      <c r="P303" s="21" t="str">
        <f t="shared" si="19"/>
        <v>NO</v>
      </c>
      <c r="Q303" s="21" t="str">
        <f t="shared" si="20"/>
        <v>Baja</v>
      </c>
    </row>
    <row r="304" spans="1:17" ht="14.25" customHeight="1">
      <c r="A304" s="2" t="s">
        <v>432</v>
      </c>
      <c r="B304" s="2" t="s">
        <v>452</v>
      </c>
      <c r="C304" s="2" t="s">
        <v>453</v>
      </c>
      <c r="D304" s="2" t="s">
        <v>464</v>
      </c>
      <c r="E304" s="2" t="s">
        <v>442</v>
      </c>
      <c r="F304" s="11">
        <v>364606463</v>
      </c>
      <c r="G304" s="73">
        <v>44181</v>
      </c>
      <c r="H304" s="73">
        <v>44181</v>
      </c>
      <c r="I304" s="2">
        <v>5651</v>
      </c>
      <c r="J304" s="35">
        <v>154.06</v>
      </c>
      <c r="K304" s="74">
        <f t="shared" si="0"/>
        <v>870593.06</v>
      </c>
      <c r="M304" s="11">
        <v>364606463</v>
      </c>
      <c r="N304" s="21" t="str">
        <f t="shared" si="17"/>
        <v>NO</v>
      </c>
      <c r="O304" s="124">
        <f t="shared" si="18"/>
        <v>0</v>
      </c>
      <c r="P304" s="21" t="str">
        <f t="shared" si="19"/>
        <v>NO</v>
      </c>
      <c r="Q304" s="21" t="str">
        <f t="shared" si="20"/>
        <v>Baja</v>
      </c>
    </row>
    <row r="305" spans="1:17" ht="14.25" customHeight="1">
      <c r="A305" s="2" t="s">
        <v>482</v>
      </c>
      <c r="B305" s="2" t="s">
        <v>502</v>
      </c>
      <c r="C305" s="2" t="s">
        <v>578</v>
      </c>
      <c r="D305" s="2" t="s">
        <v>480</v>
      </c>
      <c r="E305" s="2" t="s">
        <v>436</v>
      </c>
      <c r="F305" s="11">
        <v>365745437</v>
      </c>
      <c r="G305" s="73">
        <v>44198</v>
      </c>
      <c r="H305" s="73">
        <v>44199</v>
      </c>
      <c r="I305" s="2">
        <v>3422</v>
      </c>
      <c r="J305" s="35">
        <v>651.21</v>
      </c>
      <c r="K305" s="74">
        <f t="shared" si="0"/>
        <v>2228440.62</v>
      </c>
      <c r="M305" s="11">
        <v>365745437</v>
      </c>
      <c r="N305" s="21" t="str">
        <f t="shared" si="17"/>
        <v>SI</v>
      </c>
      <c r="O305" s="124">
        <f t="shared" si="18"/>
        <v>1</v>
      </c>
      <c r="P305" s="21" t="str">
        <f t="shared" si="19"/>
        <v>NO</v>
      </c>
      <c r="Q305" s="21" t="str">
        <f t="shared" si="20"/>
        <v>Media</v>
      </c>
    </row>
    <row r="306" spans="1:17" ht="14.25" customHeight="1">
      <c r="A306" s="2" t="s">
        <v>451</v>
      </c>
      <c r="B306" s="2" t="s">
        <v>433</v>
      </c>
      <c r="C306" s="2" t="s">
        <v>510</v>
      </c>
      <c r="D306" s="2" t="s">
        <v>435</v>
      </c>
      <c r="E306" s="2" t="s">
        <v>436</v>
      </c>
      <c r="F306" s="11">
        <v>366055715</v>
      </c>
      <c r="G306" s="73">
        <v>44202</v>
      </c>
      <c r="H306" s="73">
        <v>44204</v>
      </c>
      <c r="I306" s="2">
        <v>8376</v>
      </c>
      <c r="J306" s="35">
        <v>255.28</v>
      </c>
      <c r="K306" s="74">
        <f t="shared" si="0"/>
        <v>2138225.2799999998</v>
      </c>
      <c r="M306" s="11">
        <v>366055715</v>
      </c>
      <c r="N306" s="21" t="str">
        <f t="shared" si="17"/>
        <v>SI</v>
      </c>
      <c r="O306" s="124">
        <f t="shared" si="18"/>
        <v>2</v>
      </c>
      <c r="P306" s="21" t="str">
        <f t="shared" si="19"/>
        <v>SI</v>
      </c>
      <c r="Q306" s="21" t="str">
        <f t="shared" si="20"/>
        <v>Media</v>
      </c>
    </row>
    <row r="307" spans="1:17" ht="14.25" customHeight="1">
      <c r="A307" s="2" t="s">
        <v>451</v>
      </c>
      <c r="B307" s="2" t="s">
        <v>433</v>
      </c>
      <c r="C307" s="2" t="s">
        <v>597</v>
      </c>
      <c r="D307" s="2" t="s">
        <v>494</v>
      </c>
      <c r="E307" s="2" t="s">
        <v>442</v>
      </c>
      <c r="F307" s="11">
        <v>368066298</v>
      </c>
      <c r="G307" s="73">
        <v>44220</v>
      </c>
      <c r="H307" s="73">
        <v>44220</v>
      </c>
      <c r="I307" s="2">
        <v>9696</v>
      </c>
      <c r="J307" s="35">
        <v>47.45</v>
      </c>
      <c r="K307" s="74">
        <f t="shared" si="0"/>
        <v>460075.2</v>
      </c>
      <c r="M307" s="11">
        <v>368066298</v>
      </c>
      <c r="N307" s="21" t="str">
        <f t="shared" si="17"/>
        <v>NO</v>
      </c>
      <c r="O307" s="124">
        <f t="shared" si="18"/>
        <v>0</v>
      </c>
      <c r="P307" s="21" t="str">
        <f t="shared" si="19"/>
        <v>NO</v>
      </c>
      <c r="Q307" s="21" t="str">
        <f t="shared" si="20"/>
        <v>Baja</v>
      </c>
    </row>
    <row r="308" spans="1:17" ht="14.25" customHeight="1">
      <c r="A308" s="2" t="s">
        <v>438</v>
      </c>
      <c r="B308" s="2" t="s">
        <v>433</v>
      </c>
      <c r="C308" s="2" t="s">
        <v>604</v>
      </c>
      <c r="D308" s="2" t="s">
        <v>450</v>
      </c>
      <c r="E308" s="2" t="s">
        <v>442</v>
      </c>
      <c r="F308" s="11">
        <v>368726766</v>
      </c>
      <c r="G308" s="73">
        <v>44180</v>
      </c>
      <c r="H308" s="73">
        <v>44183</v>
      </c>
      <c r="I308" s="2">
        <v>5131</v>
      </c>
      <c r="J308" s="35">
        <v>205.7</v>
      </c>
      <c r="K308" s="74">
        <f t="shared" si="0"/>
        <v>1055446.7</v>
      </c>
      <c r="M308" s="11">
        <v>368751657</v>
      </c>
      <c r="N308" s="21" t="str">
        <f t="shared" si="17"/>
        <v>SI</v>
      </c>
      <c r="O308" s="124">
        <f t="shared" si="18"/>
        <v>3</v>
      </c>
      <c r="P308" s="21" t="str">
        <f t="shared" si="19"/>
        <v>SI</v>
      </c>
      <c r="Q308" s="21" t="str">
        <f t="shared" si="20"/>
        <v>Baja</v>
      </c>
    </row>
    <row r="309" spans="1:17" ht="14.25" customHeight="1">
      <c r="A309" s="2" t="s">
        <v>451</v>
      </c>
      <c r="B309" s="2" t="s">
        <v>433</v>
      </c>
      <c r="C309" s="2" t="s">
        <v>498</v>
      </c>
      <c r="D309" s="2" t="s">
        <v>469</v>
      </c>
      <c r="E309" s="2" t="s">
        <v>442</v>
      </c>
      <c r="F309" s="11">
        <v>368737065</v>
      </c>
      <c r="G309" s="73">
        <v>44208</v>
      </c>
      <c r="H309" s="73">
        <v>44209</v>
      </c>
      <c r="I309" s="2">
        <v>3371</v>
      </c>
      <c r="J309" s="35">
        <v>421.89</v>
      </c>
      <c r="K309" s="74">
        <f t="shared" si="0"/>
        <v>1422191.19</v>
      </c>
      <c r="M309" s="11">
        <v>368726766</v>
      </c>
      <c r="N309" s="21" t="str">
        <f t="shared" si="17"/>
        <v>SI</v>
      </c>
      <c r="O309" s="124">
        <f t="shared" si="18"/>
        <v>1</v>
      </c>
      <c r="P309" s="21" t="str">
        <f t="shared" si="19"/>
        <v>NO</v>
      </c>
      <c r="Q309" s="21" t="str">
        <f t="shared" si="20"/>
        <v>Baja</v>
      </c>
    </row>
    <row r="310" spans="1:17" ht="14.25" customHeight="1">
      <c r="A310" s="2" t="s">
        <v>482</v>
      </c>
      <c r="B310" s="2" t="s">
        <v>433</v>
      </c>
      <c r="C310" s="2" t="s">
        <v>516</v>
      </c>
      <c r="D310" s="2" t="s">
        <v>464</v>
      </c>
      <c r="E310" s="2" t="s">
        <v>436</v>
      </c>
      <c r="F310" s="11">
        <v>368751657</v>
      </c>
      <c r="G310" s="73">
        <v>44230</v>
      </c>
      <c r="H310" s="73">
        <v>44232</v>
      </c>
      <c r="I310" s="2">
        <v>2773</v>
      </c>
      <c r="J310" s="35">
        <v>154.06</v>
      </c>
      <c r="K310" s="74">
        <f t="shared" si="0"/>
        <v>427208.38</v>
      </c>
      <c r="M310" s="11">
        <v>368737065</v>
      </c>
      <c r="N310" s="21" t="str">
        <f t="shared" si="17"/>
        <v>SI</v>
      </c>
      <c r="O310" s="124">
        <f t="shared" si="18"/>
        <v>2</v>
      </c>
      <c r="P310" s="21" t="str">
        <f t="shared" si="19"/>
        <v>SI</v>
      </c>
      <c r="Q310" s="21" t="str">
        <f t="shared" si="20"/>
        <v>Baja</v>
      </c>
    </row>
    <row r="311" spans="1:17" ht="14.25" customHeight="1">
      <c r="A311" s="2" t="s">
        <v>482</v>
      </c>
      <c r="B311" s="2" t="s">
        <v>433</v>
      </c>
      <c r="C311" s="2" t="s">
        <v>525</v>
      </c>
      <c r="D311" s="2" t="s">
        <v>456</v>
      </c>
      <c r="E311" s="2" t="s">
        <v>442</v>
      </c>
      <c r="F311" s="11">
        <v>369512975</v>
      </c>
      <c r="G311" s="73">
        <v>44205</v>
      </c>
      <c r="H311" s="73">
        <v>44208</v>
      </c>
      <c r="I311" s="2">
        <v>5809</v>
      </c>
      <c r="J311" s="35">
        <v>109.28</v>
      </c>
      <c r="K311" s="74">
        <f t="shared" si="0"/>
        <v>634807.52</v>
      </c>
      <c r="M311" s="11">
        <v>369512975</v>
      </c>
      <c r="N311" s="21" t="str">
        <f t="shared" si="17"/>
        <v>SI</v>
      </c>
      <c r="O311" s="124">
        <f t="shared" si="18"/>
        <v>3</v>
      </c>
      <c r="P311" s="21" t="str">
        <f t="shared" si="19"/>
        <v>SI</v>
      </c>
      <c r="Q311" s="21" t="str">
        <f t="shared" si="20"/>
        <v>Baja</v>
      </c>
    </row>
    <row r="312" spans="1:17" ht="14.25" customHeight="1">
      <c r="A312" s="2" t="s">
        <v>484</v>
      </c>
      <c r="B312" s="2" t="s">
        <v>439</v>
      </c>
      <c r="C312" s="2" t="s">
        <v>566</v>
      </c>
      <c r="D312" s="2" t="s">
        <v>454</v>
      </c>
      <c r="E312" s="2" t="s">
        <v>442</v>
      </c>
      <c r="F312" s="11">
        <v>370786273</v>
      </c>
      <c r="G312" s="73">
        <v>44196</v>
      </c>
      <c r="H312" s="73">
        <v>44197</v>
      </c>
      <c r="I312" s="2">
        <v>8043</v>
      </c>
      <c r="J312" s="35">
        <v>152.58000000000001</v>
      </c>
      <c r="K312" s="74">
        <f t="shared" si="0"/>
        <v>1227200.9400000002</v>
      </c>
      <c r="M312" s="11">
        <v>370786273</v>
      </c>
      <c r="N312" s="21" t="str">
        <f t="shared" si="17"/>
        <v>SI</v>
      </c>
      <c r="O312" s="124">
        <f t="shared" si="18"/>
        <v>1</v>
      </c>
      <c r="P312" s="21" t="str">
        <f t="shared" si="19"/>
        <v>NO</v>
      </c>
      <c r="Q312" s="21" t="str">
        <f t="shared" si="20"/>
        <v>Baja</v>
      </c>
    </row>
    <row r="313" spans="1:17" ht="14.25" customHeight="1">
      <c r="A313" s="2" t="s">
        <v>465</v>
      </c>
      <c r="B313" s="2" t="s">
        <v>433</v>
      </c>
      <c r="C313" s="2" t="s">
        <v>597</v>
      </c>
      <c r="D313" s="2" t="s">
        <v>446</v>
      </c>
      <c r="E313" s="2" t="s">
        <v>436</v>
      </c>
      <c r="F313" s="11">
        <v>371547162</v>
      </c>
      <c r="G313" s="73">
        <v>44229</v>
      </c>
      <c r="H313" s="73">
        <v>44231</v>
      </c>
      <c r="I313" s="2">
        <v>1698</v>
      </c>
      <c r="J313" s="35">
        <v>437.2</v>
      </c>
      <c r="K313" s="74">
        <f t="shared" si="0"/>
        <v>742365.6</v>
      </c>
      <c r="M313" s="11">
        <v>371547162</v>
      </c>
      <c r="N313" s="21" t="str">
        <f t="shared" si="17"/>
        <v>SI</v>
      </c>
      <c r="O313" s="124">
        <f t="shared" si="18"/>
        <v>2</v>
      </c>
      <c r="P313" s="21" t="str">
        <f t="shared" si="19"/>
        <v>SI</v>
      </c>
      <c r="Q313" s="21" t="str">
        <f t="shared" si="20"/>
        <v>Baja</v>
      </c>
    </row>
    <row r="314" spans="1:17" ht="14.25" customHeight="1">
      <c r="A314" s="2" t="s">
        <v>484</v>
      </c>
      <c r="B314" s="2" t="s">
        <v>452</v>
      </c>
      <c r="C314" s="2" t="s">
        <v>621</v>
      </c>
      <c r="D314" s="2" t="s">
        <v>454</v>
      </c>
      <c r="E314" s="2" t="s">
        <v>442</v>
      </c>
      <c r="F314" s="11">
        <v>371629559</v>
      </c>
      <c r="G314" s="73">
        <v>44217</v>
      </c>
      <c r="H314" s="73">
        <v>44219</v>
      </c>
      <c r="I314" s="2">
        <v>5941</v>
      </c>
      <c r="J314" s="35">
        <v>152.58000000000001</v>
      </c>
      <c r="K314" s="74">
        <f t="shared" si="0"/>
        <v>906477.78</v>
      </c>
      <c r="M314" s="11">
        <v>371629559</v>
      </c>
      <c r="N314" s="21" t="str">
        <f t="shared" si="17"/>
        <v>SI</v>
      </c>
      <c r="O314" s="124">
        <f t="shared" si="18"/>
        <v>2</v>
      </c>
      <c r="P314" s="21" t="str">
        <f t="shared" si="19"/>
        <v>SI</v>
      </c>
      <c r="Q314" s="21" t="str">
        <f t="shared" si="20"/>
        <v>Baja</v>
      </c>
    </row>
    <row r="315" spans="1:17" ht="14.25" customHeight="1">
      <c r="A315" s="2" t="s">
        <v>458</v>
      </c>
      <c r="B315" s="2" t="s">
        <v>452</v>
      </c>
      <c r="C315" s="2" t="s">
        <v>595</v>
      </c>
      <c r="D315" s="2" t="s">
        <v>450</v>
      </c>
      <c r="E315" s="2" t="s">
        <v>436</v>
      </c>
      <c r="F315" s="11">
        <v>372177588</v>
      </c>
      <c r="G315" s="73">
        <v>44209</v>
      </c>
      <c r="H315" s="73">
        <v>44212</v>
      </c>
      <c r="I315" s="2">
        <v>1008</v>
      </c>
      <c r="J315" s="35">
        <v>205.7</v>
      </c>
      <c r="K315" s="74">
        <f t="shared" si="0"/>
        <v>207345.59999999998</v>
      </c>
      <c r="M315" s="11">
        <v>372177588</v>
      </c>
      <c r="N315" s="21" t="str">
        <f t="shared" si="17"/>
        <v>SI</v>
      </c>
      <c r="O315" s="124">
        <f t="shared" si="18"/>
        <v>3</v>
      </c>
      <c r="P315" s="21" t="str">
        <f t="shared" si="19"/>
        <v>SI</v>
      </c>
      <c r="Q315" s="21" t="str">
        <f t="shared" si="20"/>
        <v>Baja</v>
      </c>
    </row>
    <row r="316" spans="1:17" ht="14.25" customHeight="1">
      <c r="A316" s="2" t="s">
        <v>438</v>
      </c>
      <c r="B316" s="2" t="s">
        <v>433</v>
      </c>
      <c r="C316" s="2" t="s">
        <v>570</v>
      </c>
      <c r="D316" s="2" t="s">
        <v>446</v>
      </c>
      <c r="E316" s="2" t="s">
        <v>442</v>
      </c>
      <c r="F316" s="11">
        <v>372393023</v>
      </c>
      <c r="G316" s="73">
        <v>44205</v>
      </c>
      <c r="H316" s="73">
        <v>44206</v>
      </c>
      <c r="I316" s="2">
        <v>5607</v>
      </c>
      <c r="J316" s="35">
        <v>437.2</v>
      </c>
      <c r="K316" s="74">
        <f t="shared" si="0"/>
        <v>2451380.4</v>
      </c>
      <c r="M316" s="11">
        <v>372393023</v>
      </c>
      <c r="N316" s="21" t="str">
        <f t="shared" si="17"/>
        <v>SI</v>
      </c>
      <c r="O316" s="124">
        <f t="shared" si="18"/>
        <v>1</v>
      </c>
      <c r="P316" s="21" t="str">
        <f t="shared" si="19"/>
        <v>NO</v>
      </c>
      <c r="Q316" s="21" t="str">
        <f t="shared" si="20"/>
        <v>Media</v>
      </c>
    </row>
    <row r="317" spans="1:17" ht="14.25" customHeight="1">
      <c r="A317" s="2" t="s">
        <v>484</v>
      </c>
      <c r="B317" s="2" t="s">
        <v>462</v>
      </c>
      <c r="C317" s="2" t="s">
        <v>624</v>
      </c>
      <c r="D317" s="2" t="s">
        <v>446</v>
      </c>
      <c r="E317" s="2" t="s">
        <v>436</v>
      </c>
      <c r="F317" s="11">
        <v>372889983</v>
      </c>
      <c r="G317" s="73">
        <v>44198</v>
      </c>
      <c r="H317" s="73">
        <v>44198</v>
      </c>
      <c r="I317" s="2">
        <v>1896</v>
      </c>
      <c r="J317" s="35">
        <v>437.2</v>
      </c>
      <c r="K317" s="74">
        <f t="shared" si="0"/>
        <v>828931.2</v>
      </c>
      <c r="M317" s="11">
        <v>372889983</v>
      </c>
      <c r="N317" s="21" t="str">
        <f t="shared" si="17"/>
        <v>NO</v>
      </c>
      <c r="O317" s="124">
        <f t="shared" si="18"/>
        <v>0</v>
      </c>
      <c r="P317" s="21" t="str">
        <f t="shared" si="19"/>
        <v>NO</v>
      </c>
      <c r="Q317" s="21" t="str">
        <f t="shared" si="20"/>
        <v>Baja</v>
      </c>
    </row>
    <row r="318" spans="1:17" ht="14.25" customHeight="1">
      <c r="A318" s="2" t="s">
        <v>444</v>
      </c>
      <c r="B318" s="2" t="s">
        <v>452</v>
      </c>
      <c r="C318" s="2" t="s">
        <v>616</v>
      </c>
      <c r="D318" s="2" t="s">
        <v>441</v>
      </c>
      <c r="E318" s="2" t="s">
        <v>436</v>
      </c>
      <c r="F318" s="11">
        <v>373641431</v>
      </c>
      <c r="G318" s="73">
        <v>44187</v>
      </c>
      <c r="H318" s="73">
        <v>44190</v>
      </c>
      <c r="I318" s="2">
        <v>2783</v>
      </c>
      <c r="J318" s="35">
        <v>9.33</v>
      </c>
      <c r="K318" s="74">
        <f t="shared" si="0"/>
        <v>25965.39</v>
      </c>
      <c r="M318" s="11">
        <v>267865836</v>
      </c>
      <c r="N318" s="21" t="str">
        <f t="shared" si="17"/>
        <v>SI</v>
      </c>
      <c r="O318" s="124">
        <f t="shared" si="18"/>
        <v>3</v>
      </c>
      <c r="P318" s="21" t="str">
        <f t="shared" si="19"/>
        <v>SI</v>
      </c>
      <c r="Q318" s="21" t="str">
        <f t="shared" si="20"/>
        <v>Baja</v>
      </c>
    </row>
    <row r="319" spans="1:17" ht="14.25" customHeight="1">
      <c r="A319" s="2" t="s">
        <v>438</v>
      </c>
      <c r="B319" s="2" t="s">
        <v>462</v>
      </c>
      <c r="C319" s="2" t="s">
        <v>626</v>
      </c>
      <c r="D319" s="2" t="s">
        <v>464</v>
      </c>
      <c r="E319" s="2" t="s">
        <v>442</v>
      </c>
      <c r="F319" s="11">
        <v>374043118</v>
      </c>
      <c r="G319" s="73">
        <v>44227</v>
      </c>
      <c r="H319" s="73">
        <v>44230</v>
      </c>
      <c r="I319" s="2">
        <v>3671</v>
      </c>
      <c r="J319" s="35">
        <v>154.06</v>
      </c>
      <c r="K319" s="74">
        <f t="shared" si="0"/>
        <v>565554.26</v>
      </c>
      <c r="M319" s="11">
        <v>374043118</v>
      </c>
      <c r="N319" s="21" t="str">
        <f t="shared" si="17"/>
        <v>SI</v>
      </c>
      <c r="O319" s="124">
        <f t="shared" si="18"/>
        <v>3</v>
      </c>
      <c r="P319" s="21" t="str">
        <f t="shared" si="19"/>
        <v>SI</v>
      </c>
      <c r="Q319" s="21" t="str">
        <f t="shared" si="20"/>
        <v>Baja</v>
      </c>
    </row>
    <row r="320" spans="1:17" ht="14.25" customHeight="1">
      <c r="A320" s="2" t="s">
        <v>484</v>
      </c>
      <c r="B320" s="2" t="s">
        <v>433</v>
      </c>
      <c r="C320" s="2" t="s">
        <v>537</v>
      </c>
      <c r="D320" s="2" t="s">
        <v>477</v>
      </c>
      <c r="E320" s="2" t="s">
        <v>436</v>
      </c>
      <c r="F320" s="11">
        <v>378236806</v>
      </c>
      <c r="G320" s="73">
        <v>44230</v>
      </c>
      <c r="H320" s="73">
        <v>44232</v>
      </c>
      <c r="I320" s="2">
        <v>3282</v>
      </c>
      <c r="J320" s="35">
        <v>668.27</v>
      </c>
      <c r="K320" s="74">
        <f t="shared" si="0"/>
        <v>2193262.14</v>
      </c>
      <c r="M320" s="11">
        <v>378236806</v>
      </c>
      <c r="N320" s="21" t="str">
        <f t="shared" si="17"/>
        <v>SI</v>
      </c>
      <c r="O320" s="124">
        <f t="shared" si="18"/>
        <v>2</v>
      </c>
      <c r="P320" s="21" t="str">
        <f t="shared" si="19"/>
        <v>SI</v>
      </c>
      <c r="Q320" s="21" t="str">
        <f t="shared" si="20"/>
        <v>Media</v>
      </c>
    </row>
    <row r="321" spans="1:17" ht="14.25" customHeight="1">
      <c r="A321" s="2" t="s">
        <v>484</v>
      </c>
      <c r="B321" s="2" t="s">
        <v>467</v>
      </c>
      <c r="C321" s="2" t="s">
        <v>489</v>
      </c>
      <c r="D321" s="2" t="s">
        <v>477</v>
      </c>
      <c r="E321" s="2" t="s">
        <v>436</v>
      </c>
      <c r="F321" s="11">
        <v>379375779</v>
      </c>
      <c r="G321" s="73">
        <v>44229</v>
      </c>
      <c r="H321" s="73">
        <v>44232</v>
      </c>
      <c r="I321" s="2">
        <v>3850</v>
      </c>
      <c r="J321" s="35">
        <v>668.27</v>
      </c>
      <c r="K321" s="74">
        <f t="shared" si="0"/>
        <v>2572839.5</v>
      </c>
      <c r="M321" s="11">
        <v>379375779</v>
      </c>
      <c r="N321" s="21" t="str">
        <f t="shared" si="17"/>
        <v>SI</v>
      </c>
      <c r="O321" s="124">
        <f t="shared" si="18"/>
        <v>3</v>
      </c>
      <c r="P321" s="21" t="str">
        <f t="shared" si="19"/>
        <v>SI</v>
      </c>
      <c r="Q321" s="21" t="str">
        <f t="shared" si="20"/>
        <v>Media</v>
      </c>
    </row>
    <row r="322" spans="1:17" ht="14.25" customHeight="1">
      <c r="A322" s="2" t="s">
        <v>444</v>
      </c>
      <c r="B322" s="2" t="s">
        <v>452</v>
      </c>
      <c r="C322" s="2" t="s">
        <v>565</v>
      </c>
      <c r="D322" s="2" t="s">
        <v>454</v>
      </c>
      <c r="E322" s="2" t="s">
        <v>442</v>
      </c>
      <c r="F322" s="11">
        <v>379511392</v>
      </c>
      <c r="G322" s="73">
        <v>44201</v>
      </c>
      <c r="H322" s="73">
        <v>44203</v>
      </c>
      <c r="I322" s="2">
        <v>4594</v>
      </c>
      <c r="J322" s="35">
        <v>152.58000000000001</v>
      </c>
      <c r="K322" s="74">
        <f t="shared" si="0"/>
        <v>700952.52</v>
      </c>
      <c r="M322" s="11">
        <v>305997836</v>
      </c>
      <c r="N322" s="21" t="str">
        <f t="shared" si="17"/>
        <v>SI</v>
      </c>
      <c r="O322" s="124">
        <f t="shared" si="18"/>
        <v>2</v>
      </c>
      <c r="P322" s="21" t="str">
        <f t="shared" si="19"/>
        <v>SI</v>
      </c>
      <c r="Q322" s="21" t="str">
        <f t="shared" si="20"/>
        <v>Baja</v>
      </c>
    </row>
    <row r="323" spans="1:17" ht="14.25" customHeight="1">
      <c r="A323" s="2" t="s">
        <v>482</v>
      </c>
      <c r="B323" s="2" t="s">
        <v>433</v>
      </c>
      <c r="C323" s="2" t="s">
        <v>601</v>
      </c>
      <c r="D323" s="2" t="s">
        <v>480</v>
      </c>
      <c r="E323" s="2" t="s">
        <v>442</v>
      </c>
      <c r="F323" s="11">
        <v>382108199</v>
      </c>
      <c r="G323" s="73">
        <v>44234</v>
      </c>
      <c r="H323" s="73">
        <v>44234</v>
      </c>
      <c r="I323" s="2">
        <v>4545</v>
      </c>
      <c r="J323" s="35">
        <v>651.21</v>
      </c>
      <c r="K323" s="74">
        <f t="shared" si="0"/>
        <v>2959749.45</v>
      </c>
      <c r="M323" s="11">
        <v>382108199</v>
      </c>
      <c r="N323" s="21" t="str">
        <f t="shared" ref="N323:N386" si="21">+IF(G323=H323,"NO","SI")</f>
        <v>NO</v>
      </c>
      <c r="O323" s="124">
        <f t="shared" ref="O323:O386" si="22">+H323-G323</f>
        <v>0</v>
      </c>
      <c r="P323" s="21" t="str">
        <f t="shared" ref="P323:P386" si="23">+IF(O323&gt;1,"SI","NO")</f>
        <v>NO</v>
      </c>
      <c r="Q323" s="21" t="str">
        <f t="shared" ref="Q323:Q386" si="24">+IF(K323&lt;=2000000,$S$2,IF(K323&lt;=5000000,$S$3,IF(K323&lt;=10000000,$S$4,)))</f>
        <v>Media</v>
      </c>
    </row>
    <row r="324" spans="1:17" ht="14.25" customHeight="1">
      <c r="A324" s="2" t="s">
        <v>458</v>
      </c>
      <c r="B324" s="2" t="s">
        <v>462</v>
      </c>
      <c r="C324" s="2" t="s">
        <v>478</v>
      </c>
      <c r="D324" s="2" t="s">
        <v>441</v>
      </c>
      <c r="E324" s="2" t="s">
        <v>442</v>
      </c>
      <c r="F324" s="11">
        <v>382228791</v>
      </c>
      <c r="G324" s="73">
        <v>44225</v>
      </c>
      <c r="H324" s="73">
        <v>44225</v>
      </c>
      <c r="I324" s="2">
        <v>484</v>
      </c>
      <c r="J324" s="35">
        <v>9.33</v>
      </c>
      <c r="K324" s="74">
        <f t="shared" si="0"/>
        <v>4515.72</v>
      </c>
      <c r="M324" s="11">
        <v>382228791</v>
      </c>
      <c r="N324" s="21" t="str">
        <f t="shared" si="21"/>
        <v>NO</v>
      </c>
      <c r="O324" s="124">
        <f t="shared" si="22"/>
        <v>0</v>
      </c>
      <c r="P324" s="21" t="str">
        <f t="shared" si="23"/>
        <v>NO</v>
      </c>
      <c r="Q324" s="21" t="str">
        <f t="shared" si="24"/>
        <v>Baja</v>
      </c>
    </row>
    <row r="325" spans="1:17" ht="14.25" customHeight="1">
      <c r="A325" s="2" t="s">
        <v>482</v>
      </c>
      <c r="B325" s="2" t="s">
        <v>433</v>
      </c>
      <c r="C325" s="2" t="s">
        <v>498</v>
      </c>
      <c r="D325" s="2" t="s">
        <v>464</v>
      </c>
      <c r="E325" s="2" t="s">
        <v>442</v>
      </c>
      <c r="F325" s="11">
        <v>385319554</v>
      </c>
      <c r="G325" s="73">
        <v>44204</v>
      </c>
      <c r="H325" s="73">
        <v>44206</v>
      </c>
      <c r="I325" s="2">
        <v>9946</v>
      </c>
      <c r="J325" s="35">
        <v>154.06</v>
      </c>
      <c r="K325" s="74">
        <f t="shared" si="0"/>
        <v>1532280.76</v>
      </c>
      <c r="M325" s="11">
        <v>385319554</v>
      </c>
      <c r="N325" s="21" t="str">
        <f t="shared" si="21"/>
        <v>SI</v>
      </c>
      <c r="O325" s="124">
        <f t="shared" si="22"/>
        <v>2</v>
      </c>
      <c r="P325" s="21" t="str">
        <f t="shared" si="23"/>
        <v>SI</v>
      </c>
      <c r="Q325" s="21" t="str">
        <f t="shared" si="24"/>
        <v>Baja</v>
      </c>
    </row>
    <row r="326" spans="1:17" ht="14.25" customHeight="1">
      <c r="A326" s="2" t="s">
        <v>451</v>
      </c>
      <c r="B326" s="2" t="s">
        <v>462</v>
      </c>
      <c r="C326" s="2" t="s">
        <v>594</v>
      </c>
      <c r="D326" s="2" t="s">
        <v>454</v>
      </c>
      <c r="E326" s="2" t="s">
        <v>442</v>
      </c>
      <c r="F326" s="11">
        <v>386334502</v>
      </c>
      <c r="G326" s="73">
        <v>44221</v>
      </c>
      <c r="H326" s="73">
        <v>44221</v>
      </c>
      <c r="I326" s="2">
        <v>4026</v>
      </c>
      <c r="J326" s="35">
        <v>152.58000000000001</v>
      </c>
      <c r="K326" s="74">
        <f t="shared" si="0"/>
        <v>614287.08000000007</v>
      </c>
      <c r="M326" s="11">
        <v>386334502</v>
      </c>
      <c r="N326" s="21" t="str">
        <f t="shared" si="21"/>
        <v>NO</v>
      </c>
      <c r="O326" s="124">
        <f t="shared" si="22"/>
        <v>0</v>
      </c>
      <c r="P326" s="21" t="str">
        <f t="shared" si="23"/>
        <v>NO</v>
      </c>
      <c r="Q326" s="21" t="str">
        <f t="shared" si="24"/>
        <v>Baja</v>
      </c>
    </row>
    <row r="327" spans="1:17" ht="14.25" customHeight="1">
      <c r="A327" s="2" t="s">
        <v>448</v>
      </c>
      <c r="B327" s="2" t="s">
        <v>433</v>
      </c>
      <c r="C327" s="2" t="s">
        <v>613</v>
      </c>
      <c r="D327" s="2" t="s">
        <v>441</v>
      </c>
      <c r="E327" s="2" t="s">
        <v>436</v>
      </c>
      <c r="F327" s="11">
        <v>387219417</v>
      </c>
      <c r="G327" s="73">
        <v>44242</v>
      </c>
      <c r="H327" s="73">
        <v>44242</v>
      </c>
      <c r="I327" s="2">
        <v>1620</v>
      </c>
      <c r="J327" s="35">
        <v>9.33</v>
      </c>
      <c r="K327" s="74">
        <f t="shared" si="0"/>
        <v>15114.6</v>
      </c>
      <c r="M327" s="11">
        <v>387219417</v>
      </c>
      <c r="N327" s="21" t="str">
        <f t="shared" si="21"/>
        <v>NO</v>
      </c>
      <c r="O327" s="124">
        <f t="shared" si="22"/>
        <v>0</v>
      </c>
      <c r="P327" s="21" t="str">
        <f t="shared" si="23"/>
        <v>NO</v>
      </c>
      <c r="Q327" s="21" t="str">
        <f t="shared" si="24"/>
        <v>Baja</v>
      </c>
    </row>
    <row r="328" spans="1:17" ht="14.25" customHeight="1">
      <c r="A328" s="2" t="s">
        <v>448</v>
      </c>
      <c r="B328" s="2" t="s">
        <v>452</v>
      </c>
      <c r="C328" s="2" t="s">
        <v>595</v>
      </c>
      <c r="D328" s="2" t="s">
        <v>477</v>
      </c>
      <c r="E328" s="2" t="s">
        <v>442</v>
      </c>
      <c r="F328" s="11">
        <v>387616813</v>
      </c>
      <c r="G328" s="73">
        <v>44245</v>
      </c>
      <c r="H328" s="73">
        <v>44245</v>
      </c>
      <c r="I328" s="2">
        <v>5979</v>
      </c>
      <c r="J328" s="35">
        <v>668.27</v>
      </c>
      <c r="K328" s="74">
        <f t="shared" si="0"/>
        <v>3995586.33</v>
      </c>
      <c r="M328" s="11">
        <v>387616813</v>
      </c>
      <c r="N328" s="21" t="str">
        <f t="shared" si="21"/>
        <v>NO</v>
      </c>
      <c r="O328" s="124">
        <f t="shared" si="22"/>
        <v>0</v>
      </c>
      <c r="P328" s="21" t="str">
        <f t="shared" si="23"/>
        <v>NO</v>
      </c>
      <c r="Q328" s="21" t="str">
        <f t="shared" si="24"/>
        <v>Media</v>
      </c>
    </row>
    <row r="329" spans="1:17" ht="14.25" customHeight="1">
      <c r="A329" s="2" t="s">
        <v>448</v>
      </c>
      <c r="B329" s="2" t="s">
        <v>467</v>
      </c>
      <c r="C329" s="2" t="s">
        <v>489</v>
      </c>
      <c r="D329" s="2" t="s">
        <v>454</v>
      </c>
      <c r="E329" s="2" t="s">
        <v>436</v>
      </c>
      <c r="F329" s="11">
        <v>387804353</v>
      </c>
      <c r="G329" s="73">
        <v>44223</v>
      </c>
      <c r="H329" s="73">
        <v>44226</v>
      </c>
      <c r="I329" s="2">
        <v>9074</v>
      </c>
      <c r="J329" s="35">
        <v>152.58000000000001</v>
      </c>
      <c r="K329" s="74">
        <f t="shared" si="0"/>
        <v>1384510.9200000002</v>
      </c>
      <c r="M329" s="11">
        <v>387804353</v>
      </c>
      <c r="N329" s="21" t="str">
        <f t="shared" si="21"/>
        <v>SI</v>
      </c>
      <c r="O329" s="124">
        <f t="shared" si="22"/>
        <v>3</v>
      </c>
      <c r="P329" s="21" t="str">
        <f t="shared" si="23"/>
        <v>SI</v>
      </c>
      <c r="Q329" s="21" t="str">
        <f t="shared" si="24"/>
        <v>Baja</v>
      </c>
    </row>
    <row r="330" spans="1:17" ht="14.25" customHeight="1">
      <c r="A330" s="2" t="s">
        <v>438</v>
      </c>
      <c r="B330" s="2" t="s">
        <v>452</v>
      </c>
      <c r="C330" s="2" t="s">
        <v>580</v>
      </c>
      <c r="D330" s="2" t="s">
        <v>454</v>
      </c>
      <c r="E330" s="2" t="s">
        <v>436</v>
      </c>
      <c r="F330" s="11">
        <v>388512885</v>
      </c>
      <c r="G330" s="73">
        <v>44232</v>
      </c>
      <c r="H330" s="73">
        <v>44233</v>
      </c>
      <c r="I330" s="2">
        <v>6669</v>
      </c>
      <c r="J330" s="35">
        <v>152.58000000000001</v>
      </c>
      <c r="K330" s="74">
        <f t="shared" si="0"/>
        <v>1017556.0200000001</v>
      </c>
      <c r="M330" s="11">
        <v>388512885</v>
      </c>
      <c r="N330" s="21" t="str">
        <f t="shared" si="21"/>
        <v>SI</v>
      </c>
      <c r="O330" s="124">
        <f t="shared" si="22"/>
        <v>1</v>
      </c>
      <c r="P330" s="21" t="str">
        <f t="shared" si="23"/>
        <v>NO</v>
      </c>
      <c r="Q330" s="21" t="str">
        <f t="shared" si="24"/>
        <v>Baja</v>
      </c>
    </row>
    <row r="331" spans="1:17" ht="14.25" customHeight="1">
      <c r="A331" s="2" t="s">
        <v>438</v>
      </c>
      <c r="B331" s="2" t="s">
        <v>452</v>
      </c>
      <c r="C331" s="2" t="s">
        <v>544</v>
      </c>
      <c r="D331" s="2" t="s">
        <v>435</v>
      </c>
      <c r="E331" s="2" t="s">
        <v>442</v>
      </c>
      <c r="F331" s="11">
        <v>388651931</v>
      </c>
      <c r="G331" s="73">
        <v>44200</v>
      </c>
      <c r="H331" s="73">
        <v>44201</v>
      </c>
      <c r="I331" s="2">
        <v>7730</v>
      </c>
      <c r="J331" s="35">
        <v>255.28</v>
      </c>
      <c r="K331" s="74">
        <f t="shared" si="0"/>
        <v>1973314.4</v>
      </c>
      <c r="M331" s="11">
        <v>388651931</v>
      </c>
      <c r="N331" s="21" t="str">
        <f t="shared" si="21"/>
        <v>SI</v>
      </c>
      <c r="O331" s="124">
        <f t="shared" si="22"/>
        <v>1</v>
      </c>
      <c r="P331" s="21" t="str">
        <f t="shared" si="23"/>
        <v>NO</v>
      </c>
      <c r="Q331" s="21" t="str">
        <f t="shared" si="24"/>
        <v>Baja</v>
      </c>
    </row>
    <row r="332" spans="1:17" ht="14.25" customHeight="1">
      <c r="A332" s="2" t="s">
        <v>451</v>
      </c>
      <c r="B332" s="2" t="s">
        <v>462</v>
      </c>
      <c r="C332" s="2" t="s">
        <v>627</v>
      </c>
      <c r="D332" s="2" t="s">
        <v>494</v>
      </c>
      <c r="E332" s="2" t="s">
        <v>436</v>
      </c>
      <c r="F332" s="11">
        <v>388976371</v>
      </c>
      <c r="G332" s="73">
        <v>44219</v>
      </c>
      <c r="H332" s="73">
        <v>44220</v>
      </c>
      <c r="I332" s="2">
        <v>4822</v>
      </c>
      <c r="J332" s="35">
        <v>47.45</v>
      </c>
      <c r="K332" s="74">
        <f t="shared" si="0"/>
        <v>228803.90000000002</v>
      </c>
      <c r="M332" s="11">
        <v>388976371</v>
      </c>
      <c r="N332" s="21" t="str">
        <f t="shared" si="21"/>
        <v>SI</v>
      </c>
      <c r="O332" s="124">
        <f t="shared" si="22"/>
        <v>1</v>
      </c>
      <c r="P332" s="21" t="str">
        <f t="shared" si="23"/>
        <v>NO</v>
      </c>
      <c r="Q332" s="21" t="str">
        <f t="shared" si="24"/>
        <v>Baja</v>
      </c>
    </row>
    <row r="333" spans="1:17" ht="14.25" customHeight="1">
      <c r="A333" s="2" t="s">
        <v>451</v>
      </c>
      <c r="B333" s="2" t="s">
        <v>433</v>
      </c>
      <c r="C333" s="2" t="s">
        <v>505</v>
      </c>
      <c r="D333" s="2" t="s">
        <v>446</v>
      </c>
      <c r="E333" s="2" t="s">
        <v>442</v>
      </c>
      <c r="F333" s="11">
        <v>389095675</v>
      </c>
      <c r="G333" s="73">
        <v>44209</v>
      </c>
      <c r="H333" s="73">
        <v>44210</v>
      </c>
      <c r="I333" s="2">
        <v>3535</v>
      </c>
      <c r="J333" s="35">
        <v>437.2</v>
      </c>
      <c r="K333" s="74">
        <f t="shared" si="0"/>
        <v>1545502</v>
      </c>
      <c r="M333" s="11">
        <v>389095675</v>
      </c>
      <c r="N333" s="21" t="str">
        <f t="shared" si="21"/>
        <v>SI</v>
      </c>
      <c r="O333" s="124">
        <f t="shared" si="22"/>
        <v>1</v>
      </c>
      <c r="P333" s="21" t="str">
        <f t="shared" si="23"/>
        <v>NO</v>
      </c>
      <c r="Q333" s="21" t="str">
        <f t="shared" si="24"/>
        <v>Baja</v>
      </c>
    </row>
    <row r="334" spans="1:17" ht="14.25" customHeight="1">
      <c r="A334" s="2" t="s">
        <v>432</v>
      </c>
      <c r="B334" s="2" t="s">
        <v>433</v>
      </c>
      <c r="C334" s="2" t="s">
        <v>523</v>
      </c>
      <c r="D334" s="2" t="s">
        <v>441</v>
      </c>
      <c r="E334" s="2" t="s">
        <v>436</v>
      </c>
      <c r="F334" s="11">
        <v>389426124</v>
      </c>
      <c r="G334" s="73">
        <v>44207</v>
      </c>
      <c r="H334" s="73">
        <v>44210</v>
      </c>
      <c r="I334" s="2">
        <v>7749</v>
      </c>
      <c r="J334" s="35">
        <v>9.33</v>
      </c>
      <c r="K334" s="74">
        <f t="shared" si="0"/>
        <v>72298.17</v>
      </c>
      <c r="M334" s="11">
        <v>389426124</v>
      </c>
      <c r="N334" s="21" t="str">
        <f t="shared" si="21"/>
        <v>SI</v>
      </c>
      <c r="O334" s="124">
        <f t="shared" si="22"/>
        <v>3</v>
      </c>
      <c r="P334" s="21" t="str">
        <f t="shared" si="23"/>
        <v>SI</v>
      </c>
      <c r="Q334" s="21" t="str">
        <f t="shared" si="24"/>
        <v>Baja</v>
      </c>
    </row>
    <row r="335" spans="1:17" ht="14.25" customHeight="1">
      <c r="A335" s="2" t="s">
        <v>484</v>
      </c>
      <c r="B335" s="2" t="s">
        <v>462</v>
      </c>
      <c r="C335" s="2" t="s">
        <v>628</v>
      </c>
      <c r="D335" s="2" t="s">
        <v>441</v>
      </c>
      <c r="E335" s="2" t="s">
        <v>436</v>
      </c>
      <c r="F335" s="11">
        <v>389917933</v>
      </c>
      <c r="G335" s="73">
        <v>44202</v>
      </c>
      <c r="H335" s="73">
        <v>44203</v>
      </c>
      <c r="I335" s="2">
        <v>1766</v>
      </c>
      <c r="J335" s="35">
        <v>9.33</v>
      </c>
      <c r="K335" s="74">
        <f t="shared" si="0"/>
        <v>16476.78</v>
      </c>
      <c r="M335" s="11">
        <v>389917933</v>
      </c>
      <c r="N335" s="21" t="str">
        <f t="shared" si="21"/>
        <v>SI</v>
      </c>
      <c r="O335" s="124">
        <f t="shared" si="22"/>
        <v>1</v>
      </c>
      <c r="P335" s="21" t="str">
        <f t="shared" si="23"/>
        <v>NO</v>
      </c>
      <c r="Q335" s="21" t="str">
        <f t="shared" si="24"/>
        <v>Baja</v>
      </c>
    </row>
    <row r="336" spans="1:17" ht="14.25" customHeight="1">
      <c r="A336" s="2" t="s">
        <v>448</v>
      </c>
      <c r="B336" s="2" t="s">
        <v>462</v>
      </c>
      <c r="C336" s="2" t="s">
        <v>490</v>
      </c>
      <c r="D336" s="2" t="s">
        <v>441</v>
      </c>
      <c r="E336" s="2" t="s">
        <v>442</v>
      </c>
      <c r="F336" s="11">
        <v>390498149</v>
      </c>
      <c r="G336" s="73">
        <v>44224</v>
      </c>
      <c r="H336" s="73">
        <v>44224</v>
      </c>
      <c r="I336" s="2">
        <v>4487</v>
      </c>
      <c r="J336" s="35">
        <v>9.33</v>
      </c>
      <c r="K336" s="74">
        <f t="shared" si="0"/>
        <v>41863.71</v>
      </c>
      <c r="M336" s="11">
        <v>390498149</v>
      </c>
      <c r="N336" s="21" t="str">
        <f t="shared" si="21"/>
        <v>NO</v>
      </c>
      <c r="O336" s="124">
        <f t="shared" si="22"/>
        <v>0</v>
      </c>
      <c r="P336" s="21" t="str">
        <f t="shared" si="23"/>
        <v>NO</v>
      </c>
      <c r="Q336" s="21" t="str">
        <f t="shared" si="24"/>
        <v>Baja</v>
      </c>
    </row>
    <row r="337" spans="1:17" ht="14.25" customHeight="1">
      <c r="A337" s="2" t="s">
        <v>432</v>
      </c>
      <c r="B337" s="2" t="s">
        <v>433</v>
      </c>
      <c r="C337" s="2" t="s">
        <v>508</v>
      </c>
      <c r="D337" s="2" t="s">
        <v>456</v>
      </c>
      <c r="E337" s="2" t="s">
        <v>442</v>
      </c>
      <c r="F337" s="11">
        <v>393162333</v>
      </c>
      <c r="G337" s="73">
        <v>44234</v>
      </c>
      <c r="H337" s="73">
        <v>44234</v>
      </c>
      <c r="I337" s="2">
        <v>4302</v>
      </c>
      <c r="J337" s="35">
        <v>109.28</v>
      </c>
      <c r="K337" s="74">
        <f t="shared" si="0"/>
        <v>470122.56</v>
      </c>
      <c r="M337" s="11">
        <v>393162333</v>
      </c>
      <c r="N337" s="21" t="str">
        <f t="shared" si="21"/>
        <v>NO</v>
      </c>
      <c r="O337" s="124">
        <f t="shared" si="22"/>
        <v>0</v>
      </c>
      <c r="P337" s="21" t="str">
        <f t="shared" si="23"/>
        <v>NO</v>
      </c>
      <c r="Q337" s="21" t="str">
        <f t="shared" si="24"/>
        <v>Baja</v>
      </c>
    </row>
    <row r="338" spans="1:17" ht="14.25" customHeight="1">
      <c r="A338" s="2" t="s">
        <v>465</v>
      </c>
      <c r="B338" s="2" t="s">
        <v>462</v>
      </c>
      <c r="C338" s="2" t="s">
        <v>499</v>
      </c>
      <c r="D338" s="2" t="s">
        <v>441</v>
      </c>
      <c r="E338" s="2" t="s">
        <v>436</v>
      </c>
      <c r="F338" s="11">
        <v>394731318</v>
      </c>
      <c r="G338" s="73">
        <v>44222</v>
      </c>
      <c r="H338" s="73">
        <v>44222</v>
      </c>
      <c r="I338" s="2">
        <v>1793</v>
      </c>
      <c r="J338" s="35">
        <v>9.33</v>
      </c>
      <c r="K338" s="74">
        <f t="shared" si="0"/>
        <v>16728.689999999999</v>
      </c>
      <c r="M338" s="11">
        <v>394731318</v>
      </c>
      <c r="N338" s="21" t="str">
        <f t="shared" si="21"/>
        <v>NO</v>
      </c>
      <c r="O338" s="124">
        <f t="shared" si="22"/>
        <v>0</v>
      </c>
      <c r="P338" s="21" t="str">
        <f t="shared" si="23"/>
        <v>NO</v>
      </c>
      <c r="Q338" s="21" t="str">
        <f t="shared" si="24"/>
        <v>Baja</v>
      </c>
    </row>
    <row r="339" spans="1:17" ht="14.25" customHeight="1">
      <c r="A339" s="2" t="s">
        <v>465</v>
      </c>
      <c r="B339" s="2" t="s">
        <v>462</v>
      </c>
      <c r="C339" s="2" t="s">
        <v>552</v>
      </c>
      <c r="D339" s="2" t="s">
        <v>480</v>
      </c>
      <c r="E339" s="2" t="s">
        <v>436</v>
      </c>
      <c r="F339" s="11">
        <v>395033872</v>
      </c>
      <c r="G339" s="73">
        <v>44245</v>
      </c>
      <c r="H339" s="73">
        <v>44246</v>
      </c>
      <c r="I339" s="2">
        <v>7531</v>
      </c>
      <c r="J339" s="35">
        <v>651.21</v>
      </c>
      <c r="K339" s="74">
        <f t="shared" si="0"/>
        <v>4904262.5100000007</v>
      </c>
      <c r="M339" s="11">
        <v>395033872</v>
      </c>
      <c r="N339" s="21" t="str">
        <f t="shared" si="21"/>
        <v>SI</v>
      </c>
      <c r="O339" s="124">
        <f t="shared" si="22"/>
        <v>1</v>
      </c>
      <c r="P339" s="21" t="str">
        <f t="shared" si="23"/>
        <v>NO</v>
      </c>
      <c r="Q339" s="21" t="str">
        <f t="shared" si="24"/>
        <v>Media</v>
      </c>
    </row>
    <row r="340" spans="1:17" ht="14.25" customHeight="1">
      <c r="A340" s="2" t="s">
        <v>472</v>
      </c>
      <c r="B340" s="2" t="s">
        <v>462</v>
      </c>
      <c r="C340" s="2" t="s">
        <v>490</v>
      </c>
      <c r="D340" s="2" t="s">
        <v>441</v>
      </c>
      <c r="E340" s="2" t="s">
        <v>436</v>
      </c>
      <c r="F340" s="11">
        <v>395414102</v>
      </c>
      <c r="G340" s="73">
        <v>44228</v>
      </c>
      <c r="H340" s="73">
        <v>44230</v>
      </c>
      <c r="I340" s="2">
        <v>314</v>
      </c>
      <c r="J340" s="35">
        <v>9.33</v>
      </c>
      <c r="K340" s="74">
        <f t="shared" si="0"/>
        <v>2929.62</v>
      </c>
      <c r="M340" s="11">
        <v>395414102</v>
      </c>
      <c r="N340" s="21" t="str">
        <f t="shared" si="21"/>
        <v>SI</v>
      </c>
      <c r="O340" s="124">
        <f t="shared" si="22"/>
        <v>2</v>
      </c>
      <c r="P340" s="21" t="str">
        <f t="shared" si="23"/>
        <v>SI</v>
      </c>
      <c r="Q340" s="21" t="str">
        <f t="shared" si="24"/>
        <v>Baja</v>
      </c>
    </row>
    <row r="341" spans="1:17" ht="14.25" customHeight="1">
      <c r="A341" s="2" t="s">
        <v>472</v>
      </c>
      <c r="B341" s="2" t="s">
        <v>452</v>
      </c>
      <c r="C341" s="2" t="s">
        <v>565</v>
      </c>
      <c r="D341" s="2" t="s">
        <v>441</v>
      </c>
      <c r="E341" s="2" t="s">
        <v>436</v>
      </c>
      <c r="F341" s="11">
        <v>399910342</v>
      </c>
      <c r="G341" s="73">
        <v>44236</v>
      </c>
      <c r="H341" s="73">
        <v>44236</v>
      </c>
      <c r="I341" s="2">
        <v>1555</v>
      </c>
      <c r="J341" s="35">
        <v>9.33</v>
      </c>
      <c r="K341" s="74">
        <f t="shared" si="0"/>
        <v>14508.15</v>
      </c>
      <c r="M341" s="11">
        <v>399910342</v>
      </c>
      <c r="N341" s="21" t="str">
        <f t="shared" si="21"/>
        <v>NO</v>
      </c>
      <c r="O341" s="124">
        <f t="shared" si="22"/>
        <v>0</v>
      </c>
      <c r="P341" s="21" t="str">
        <f t="shared" si="23"/>
        <v>NO</v>
      </c>
      <c r="Q341" s="21" t="str">
        <f t="shared" si="24"/>
        <v>Baja</v>
      </c>
    </row>
    <row r="342" spans="1:17" ht="14.25" customHeight="1">
      <c r="A342" s="2" t="s">
        <v>472</v>
      </c>
      <c r="B342" s="2" t="s">
        <v>439</v>
      </c>
      <c r="C342" s="2" t="s">
        <v>551</v>
      </c>
      <c r="D342" s="2" t="s">
        <v>494</v>
      </c>
      <c r="E342" s="2" t="s">
        <v>436</v>
      </c>
      <c r="F342" s="11">
        <v>401447999</v>
      </c>
      <c r="G342" s="73">
        <v>44249</v>
      </c>
      <c r="H342" s="73">
        <v>44250</v>
      </c>
      <c r="I342" s="2">
        <v>4982</v>
      </c>
      <c r="J342" s="35">
        <v>47.45</v>
      </c>
      <c r="K342" s="74">
        <f t="shared" si="0"/>
        <v>236395.90000000002</v>
      </c>
      <c r="M342" s="11">
        <v>401447999</v>
      </c>
      <c r="N342" s="21" t="str">
        <f t="shared" si="21"/>
        <v>SI</v>
      </c>
      <c r="O342" s="124">
        <f t="shared" si="22"/>
        <v>1</v>
      </c>
      <c r="P342" s="21" t="str">
        <f t="shared" si="23"/>
        <v>NO</v>
      </c>
      <c r="Q342" s="21" t="str">
        <f t="shared" si="24"/>
        <v>Baja</v>
      </c>
    </row>
    <row r="343" spans="1:17" ht="14.25" customHeight="1">
      <c r="A343" s="2" t="s">
        <v>448</v>
      </c>
      <c r="B343" s="2" t="s">
        <v>439</v>
      </c>
      <c r="C343" s="2" t="s">
        <v>617</v>
      </c>
      <c r="D343" s="2" t="s">
        <v>446</v>
      </c>
      <c r="E343" s="2" t="s">
        <v>442</v>
      </c>
      <c r="F343" s="11">
        <v>404564940</v>
      </c>
      <c r="G343" s="73">
        <v>44218</v>
      </c>
      <c r="H343" s="73">
        <v>44221</v>
      </c>
      <c r="I343" s="2">
        <v>4168</v>
      </c>
      <c r="J343" s="35">
        <v>437.2</v>
      </c>
      <c r="K343" s="74">
        <f t="shared" si="0"/>
        <v>1822249.5999999999</v>
      </c>
      <c r="M343" s="11">
        <v>404564940</v>
      </c>
      <c r="N343" s="21" t="str">
        <f t="shared" si="21"/>
        <v>SI</v>
      </c>
      <c r="O343" s="124">
        <f t="shared" si="22"/>
        <v>3</v>
      </c>
      <c r="P343" s="21" t="str">
        <f t="shared" si="23"/>
        <v>SI</v>
      </c>
      <c r="Q343" s="21" t="str">
        <f t="shared" si="24"/>
        <v>Baja</v>
      </c>
    </row>
    <row r="344" spans="1:17" ht="14.25" customHeight="1">
      <c r="A344" s="2" t="s">
        <v>465</v>
      </c>
      <c r="B344" s="2" t="s">
        <v>433</v>
      </c>
      <c r="C344" s="2" t="s">
        <v>434</v>
      </c>
      <c r="D344" s="2" t="s">
        <v>454</v>
      </c>
      <c r="E344" s="2" t="s">
        <v>442</v>
      </c>
      <c r="F344" s="11">
        <v>406690967</v>
      </c>
      <c r="G344" s="73">
        <v>44237</v>
      </c>
      <c r="H344" s="73">
        <v>44238</v>
      </c>
      <c r="I344" s="2">
        <v>4200</v>
      </c>
      <c r="J344" s="35">
        <v>152.58000000000001</v>
      </c>
      <c r="K344" s="74">
        <f t="shared" si="0"/>
        <v>640836</v>
      </c>
      <c r="M344" s="11">
        <v>406690967</v>
      </c>
      <c r="N344" s="21" t="str">
        <f t="shared" si="21"/>
        <v>SI</v>
      </c>
      <c r="O344" s="124">
        <f t="shared" si="22"/>
        <v>1</v>
      </c>
      <c r="P344" s="21" t="str">
        <f t="shared" si="23"/>
        <v>NO</v>
      </c>
      <c r="Q344" s="21" t="str">
        <f t="shared" si="24"/>
        <v>Baja</v>
      </c>
    </row>
    <row r="345" spans="1:17" ht="14.25" customHeight="1">
      <c r="A345" s="2" t="s">
        <v>482</v>
      </c>
      <c r="B345" s="2" t="s">
        <v>467</v>
      </c>
      <c r="C345" s="2" t="s">
        <v>489</v>
      </c>
      <c r="D345" s="2" t="s">
        <v>435</v>
      </c>
      <c r="E345" s="2" t="s">
        <v>436</v>
      </c>
      <c r="F345" s="11">
        <v>406726157</v>
      </c>
      <c r="G345" s="73">
        <v>44250</v>
      </c>
      <c r="H345" s="73">
        <v>44251</v>
      </c>
      <c r="I345" s="2">
        <v>7917</v>
      </c>
      <c r="J345" s="35">
        <v>255.28</v>
      </c>
      <c r="K345" s="74">
        <f t="shared" si="0"/>
        <v>2021051.76</v>
      </c>
      <c r="M345" s="11">
        <v>406726157</v>
      </c>
      <c r="N345" s="21" t="str">
        <f t="shared" si="21"/>
        <v>SI</v>
      </c>
      <c r="O345" s="124">
        <f t="shared" si="22"/>
        <v>1</v>
      </c>
      <c r="P345" s="21" t="str">
        <f t="shared" si="23"/>
        <v>NO</v>
      </c>
      <c r="Q345" s="21" t="str">
        <f t="shared" si="24"/>
        <v>Media</v>
      </c>
    </row>
    <row r="346" spans="1:17" ht="14.25" customHeight="1">
      <c r="A346" s="2" t="s">
        <v>451</v>
      </c>
      <c r="B346" s="2" t="s">
        <v>502</v>
      </c>
      <c r="C346" s="2" t="s">
        <v>563</v>
      </c>
      <c r="D346" s="2" t="s">
        <v>441</v>
      </c>
      <c r="E346" s="2" t="s">
        <v>442</v>
      </c>
      <c r="F346" s="11">
        <v>406833446</v>
      </c>
      <c r="G346" s="73">
        <v>44226</v>
      </c>
      <c r="H346" s="73">
        <v>44226</v>
      </c>
      <c r="I346" s="2">
        <v>4474</v>
      </c>
      <c r="J346" s="35">
        <v>9.33</v>
      </c>
      <c r="K346" s="74">
        <f t="shared" si="0"/>
        <v>41742.42</v>
      </c>
      <c r="M346" s="11">
        <v>406833446</v>
      </c>
      <c r="N346" s="21" t="str">
        <f t="shared" si="21"/>
        <v>NO</v>
      </c>
      <c r="O346" s="124">
        <f t="shared" si="22"/>
        <v>0</v>
      </c>
      <c r="P346" s="21" t="str">
        <f t="shared" si="23"/>
        <v>NO</v>
      </c>
      <c r="Q346" s="21" t="str">
        <f t="shared" si="24"/>
        <v>Baja</v>
      </c>
    </row>
    <row r="347" spans="1:17" ht="14.25" customHeight="1">
      <c r="A347" s="2" t="s">
        <v>444</v>
      </c>
      <c r="B347" s="2" t="s">
        <v>439</v>
      </c>
      <c r="C347" s="2" t="s">
        <v>629</v>
      </c>
      <c r="D347" s="2" t="s">
        <v>477</v>
      </c>
      <c r="E347" s="2" t="s">
        <v>442</v>
      </c>
      <c r="F347" s="11">
        <v>408037650</v>
      </c>
      <c r="G347" s="73">
        <v>44233</v>
      </c>
      <c r="H347" s="73">
        <v>44233</v>
      </c>
      <c r="I347" s="2">
        <v>404</v>
      </c>
      <c r="J347" s="35">
        <v>668.27</v>
      </c>
      <c r="K347" s="74">
        <f t="shared" si="0"/>
        <v>269981.08</v>
      </c>
      <c r="M347" s="11">
        <v>310540425</v>
      </c>
      <c r="N347" s="21" t="str">
        <f t="shared" si="21"/>
        <v>NO</v>
      </c>
      <c r="O347" s="124">
        <f t="shared" si="22"/>
        <v>0</v>
      </c>
      <c r="P347" s="21" t="str">
        <f t="shared" si="23"/>
        <v>NO</v>
      </c>
      <c r="Q347" s="21" t="str">
        <f t="shared" si="24"/>
        <v>Baja</v>
      </c>
    </row>
    <row r="348" spans="1:17" ht="14.25" customHeight="1">
      <c r="A348" s="2" t="s">
        <v>472</v>
      </c>
      <c r="B348" s="2" t="s">
        <v>452</v>
      </c>
      <c r="C348" s="2" t="s">
        <v>580</v>
      </c>
      <c r="D348" s="2" t="s">
        <v>477</v>
      </c>
      <c r="E348" s="2" t="s">
        <v>442</v>
      </c>
      <c r="F348" s="11">
        <v>408538901</v>
      </c>
      <c r="G348" s="73">
        <v>44232</v>
      </c>
      <c r="H348" s="73">
        <v>44233</v>
      </c>
      <c r="I348" s="2">
        <v>7129</v>
      </c>
      <c r="J348" s="35">
        <v>668.27</v>
      </c>
      <c r="K348" s="74">
        <f t="shared" si="0"/>
        <v>4764096.83</v>
      </c>
      <c r="M348" s="11">
        <v>408538901</v>
      </c>
      <c r="N348" s="21" t="str">
        <f t="shared" si="21"/>
        <v>SI</v>
      </c>
      <c r="O348" s="124">
        <f t="shared" si="22"/>
        <v>1</v>
      </c>
      <c r="P348" s="21" t="str">
        <f t="shared" si="23"/>
        <v>NO</v>
      </c>
      <c r="Q348" s="21" t="str">
        <f t="shared" si="24"/>
        <v>Media</v>
      </c>
    </row>
    <row r="349" spans="1:17" ht="14.25" customHeight="1">
      <c r="A349" s="2" t="s">
        <v>444</v>
      </c>
      <c r="B349" s="2" t="s">
        <v>439</v>
      </c>
      <c r="C349" s="2" t="s">
        <v>449</v>
      </c>
      <c r="D349" s="2" t="s">
        <v>477</v>
      </c>
      <c r="E349" s="2" t="s">
        <v>442</v>
      </c>
      <c r="F349" s="11">
        <v>409678733</v>
      </c>
      <c r="G349" s="73">
        <v>44248</v>
      </c>
      <c r="H349" s="73">
        <v>44248</v>
      </c>
      <c r="I349" s="2">
        <v>8421</v>
      </c>
      <c r="J349" s="35">
        <v>668.27</v>
      </c>
      <c r="K349" s="74">
        <f t="shared" si="0"/>
        <v>5627501.6699999999</v>
      </c>
      <c r="M349" s="11">
        <v>408037650</v>
      </c>
      <c r="N349" s="21" t="str">
        <f t="shared" si="21"/>
        <v>NO</v>
      </c>
      <c r="O349" s="124">
        <f t="shared" si="22"/>
        <v>0</v>
      </c>
      <c r="P349" s="21" t="str">
        <f t="shared" si="23"/>
        <v>NO</v>
      </c>
      <c r="Q349" s="21" t="str">
        <f t="shared" si="24"/>
        <v>Alta</v>
      </c>
    </row>
    <row r="350" spans="1:17" ht="14.25" customHeight="1">
      <c r="A350" s="2" t="s">
        <v>451</v>
      </c>
      <c r="B350" s="2" t="s">
        <v>439</v>
      </c>
      <c r="C350" s="2" t="s">
        <v>449</v>
      </c>
      <c r="D350" s="2" t="s">
        <v>480</v>
      </c>
      <c r="E350" s="2" t="s">
        <v>436</v>
      </c>
      <c r="F350" s="11">
        <v>410621154</v>
      </c>
      <c r="G350" s="73">
        <v>44245</v>
      </c>
      <c r="H350" s="73">
        <v>44247</v>
      </c>
      <c r="I350" s="2">
        <v>6130</v>
      </c>
      <c r="J350" s="35">
        <v>651.21</v>
      </c>
      <c r="K350" s="74">
        <f t="shared" si="0"/>
        <v>3991917.3000000003</v>
      </c>
      <c r="M350" s="11">
        <v>410621154</v>
      </c>
      <c r="N350" s="21" t="str">
        <f t="shared" si="21"/>
        <v>SI</v>
      </c>
      <c r="O350" s="124">
        <f t="shared" si="22"/>
        <v>2</v>
      </c>
      <c r="P350" s="21" t="str">
        <f t="shared" si="23"/>
        <v>SI</v>
      </c>
      <c r="Q350" s="21" t="str">
        <f t="shared" si="24"/>
        <v>Media</v>
      </c>
    </row>
    <row r="351" spans="1:17" ht="14.25" customHeight="1">
      <c r="A351" s="2" t="s">
        <v>451</v>
      </c>
      <c r="B351" s="2" t="s">
        <v>433</v>
      </c>
      <c r="C351" s="2" t="s">
        <v>466</v>
      </c>
      <c r="D351" s="2" t="s">
        <v>435</v>
      </c>
      <c r="E351" s="2" t="s">
        <v>442</v>
      </c>
      <c r="F351" s="11">
        <v>412863051</v>
      </c>
      <c r="G351" s="73">
        <v>44230</v>
      </c>
      <c r="H351" s="73">
        <v>44231</v>
      </c>
      <c r="I351" s="2">
        <v>5155</v>
      </c>
      <c r="J351" s="35">
        <v>255.28</v>
      </c>
      <c r="K351" s="74">
        <f t="shared" si="0"/>
        <v>1315968.3999999999</v>
      </c>
      <c r="M351" s="11">
        <v>412863051</v>
      </c>
      <c r="N351" s="21" t="str">
        <f t="shared" si="21"/>
        <v>SI</v>
      </c>
      <c r="O351" s="124">
        <f t="shared" si="22"/>
        <v>1</v>
      </c>
      <c r="P351" s="21" t="str">
        <f t="shared" si="23"/>
        <v>NO</v>
      </c>
      <c r="Q351" s="21" t="str">
        <f t="shared" si="24"/>
        <v>Baja</v>
      </c>
    </row>
    <row r="352" spans="1:17" ht="14.25" customHeight="1">
      <c r="A352" s="2" t="s">
        <v>465</v>
      </c>
      <c r="B352" s="2" t="s">
        <v>439</v>
      </c>
      <c r="C352" s="2" t="s">
        <v>561</v>
      </c>
      <c r="D352" s="2" t="s">
        <v>477</v>
      </c>
      <c r="E352" s="2" t="s">
        <v>436</v>
      </c>
      <c r="F352" s="11">
        <v>413408935</v>
      </c>
      <c r="G352" s="73">
        <v>44238</v>
      </c>
      <c r="H352" s="73">
        <v>44240</v>
      </c>
      <c r="I352" s="2">
        <v>656</v>
      </c>
      <c r="J352" s="35">
        <v>668.27</v>
      </c>
      <c r="K352" s="74">
        <f t="shared" si="0"/>
        <v>438385.12</v>
      </c>
      <c r="M352" s="11">
        <v>413408935</v>
      </c>
      <c r="N352" s="21" t="str">
        <f t="shared" si="21"/>
        <v>SI</v>
      </c>
      <c r="O352" s="124">
        <f t="shared" si="22"/>
        <v>2</v>
      </c>
      <c r="P352" s="21" t="str">
        <f t="shared" si="23"/>
        <v>SI</v>
      </c>
      <c r="Q352" s="21" t="str">
        <f t="shared" si="24"/>
        <v>Baja</v>
      </c>
    </row>
    <row r="353" spans="1:17" ht="14.25" customHeight="1">
      <c r="A353" s="2" t="s">
        <v>465</v>
      </c>
      <c r="B353" s="2" t="s">
        <v>439</v>
      </c>
      <c r="C353" s="2" t="s">
        <v>470</v>
      </c>
      <c r="D353" s="2" t="s">
        <v>469</v>
      </c>
      <c r="E353" s="2" t="s">
        <v>436</v>
      </c>
      <c r="F353" s="11">
        <v>414122188</v>
      </c>
      <c r="G353" s="73">
        <v>44238</v>
      </c>
      <c r="H353" s="73">
        <v>44238</v>
      </c>
      <c r="I353" s="2">
        <v>8616</v>
      </c>
      <c r="J353" s="35">
        <v>421.89</v>
      </c>
      <c r="K353" s="74">
        <f t="shared" si="0"/>
        <v>3635004.2399999998</v>
      </c>
      <c r="M353" s="11">
        <v>414122188</v>
      </c>
      <c r="N353" s="21" t="str">
        <f t="shared" si="21"/>
        <v>NO</v>
      </c>
      <c r="O353" s="124">
        <f t="shared" si="22"/>
        <v>0</v>
      </c>
      <c r="P353" s="21" t="str">
        <f t="shared" si="23"/>
        <v>NO</v>
      </c>
      <c r="Q353" s="21" t="str">
        <f t="shared" si="24"/>
        <v>Media</v>
      </c>
    </row>
    <row r="354" spans="1:17" ht="14.25" customHeight="1">
      <c r="A354" s="2" t="s">
        <v>458</v>
      </c>
      <c r="B354" s="2" t="s">
        <v>452</v>
      </c>
      <c r="C354" s="2" t="s">
        <v>608</v>
      </c>
      <c r="D354" s="2" t="s">
        <v>475</v>
      </c>
      <c r="E354" s="2" t="s">
        <v>442</v>
      </c>
      <c r="F354" s="11">
        <v>415760695</v>
      </c>
      <c r="G354" s="73">
        <v>44224</v>
      </c>
      <c r="H354" s="73">
        <v>44225</v>
      </c>
      <c r="I354" s="2">
        <v>8513</v>
      </c>
      <c r="J354" s="35">
        <v>81.73</v>
      </c>
      <c r="K354" s="74">
        <f t="shared" si="0"/>
        <v>695767.49</v>
      </c>
      <c r="M354" s="11">
        <v>415760695</v>
      </c>
      <c r="N354" s="21" t="str">
        <f t="shared" si="21"/>
        <v>SI</v>
      </c>
      <c r="O354" s="124">
        <f t="shared" si="22"/>
        <v>1</v>
      </c>
      <c r="P354" s="21" t="str">
        <f t="shared" si="23"/>
        <v>NO</v>
      </c>
      <c r="Q354" s="21" t="str">
        <f t="shared" si="24"/>
        <v>Baja</v>
      </c>
    </row>
    <row r="355" spans="1:17" ht="14.25" customHeight="1">
      <c r="A355" s="2" t="s">
        <v>438</v>
      </c>
      <c r="B355" s="2" t="s">
        <v>439</v>
      </c>
      <c r="C355" s="2" t="s">
        <v>625</v>
      </c>
      <c r="D355" s="2" t="s">
        <v>441</v>
      </c>
      <c r="E355" s="2" t="s">
        <v>442</v>
      </c>
      <c r="F355" s="11">
        <v>416881215</v>
      </c>
      <c r="G355" s="73">
        <v>44241</v>
      </c>
      <c r="H355" s="73">
        <v>44244</v>
      </c>
      <c r="I355" s="2">
        <v>4093</v>
      </c>
      <c r="J355" s="35">
        <v>9.33</v>
      </c>
      <c r="K355" s="74">
        <f t="shared" si="0"/>
        <v>38187.69</v>
      </c>
      <c r="M355" s="11">
        <v>416881215</v>
      </c>
      <c r="N355" s="21" t="str">
        <f t="shared" si="21"/>
        <v>SI</v>
      </c>
      <c r="O355" s="124">
        <f t="shared" si="22"/>
        <v>3</v>
      </c>
      <c r="P355" s="21" t="str">
        <f t="shared" si="23"/>
        <v>SI</v>
      </c>
      <c r="Q355" s="21" t="str">
        <f t="shared" si="24"/>
        <v>Baja</v>
      </c>
    </row>
    <row r="356" spans="1:17" ht="14.25" customHeight="1">
      <c r="A356" s="2" t="s">
        <v>438</v>
      </c>
      <c r="B356" s="2" t="s">
        <v>433</v>
      </c>
      <c r="C356" s="2" t="s">
        <v>612</v>
      </c>
      <c r="D356" s="2" t="s">
        <v>494</v>
      </c>
      <c r="E356" s="2" t="s">
        <v>436</v>
      </c>
      <c r="F356" s="11">
        <v>417172610</v>
      </c>
      <c r="G356" s="73">
        <v>44219</v>
      </c>
      <c r="H356" s="73">
        <v>44220</v>
      </c>
      <c r="I356" s="2">
        <v>3805</v>
      </c>
      <c r="J356" s="35">
        <v>47.45</v>
      </c>
      <c r="K356" s="74">
        <f t="shared" si="0"/>
        <v>180547.25</v>
      </c>
      <c r="M356" s="11">
        <v>417172610</v>
      </c>
      <c r="N356" s="21" t="str">
        <f t="shared" si="21"/>
        <v>SI</v>
      </c>
      <c r="O356" s="124">
        <f t="shared" si="22"/>
        <v>1</v>
      </c>
      <c r="P356" s="21" t="str">
        <f t="shared" si="23"/>
        <v>NO</v>
      </c>
      <c r="Q356" s="21" t="str">
        <f t="shared" si="24"/>
        <v>Baja</v>
      </c>
    </row>
    <row r="357" spans="1:17" ht="14.25" customHeight="1">
      <c r="A357" s="2" t="s">
        <v>458</v>
      </c>
      <c r="B357" s="2" t="s">
        <v>433</v>
      </c>
      <c r="C357" s="2" t="s">
        <v>630</v>
      </c>
      <c r="D357" s="2" t="s">
        <v>456</v>
      </c>
      <c r="E357" s="2" t="s">
        <v>436</v>
      </c>
      <c r="F357" s="11">
        <v>417890584</v>
      </c>
      <c r="G357" s="73">
        <v>44244</v>
      </c>
      <c r="H357" s="73">
        <v>44247</v>
      </c>
      <c r="I357" s="2">
        <v>183</v>
      </c>
      <c r="J357" s="35">
        <v>109.28</v>
      </c>
      <c r="K357" s="74">
        <f t="shared" si="0"/>
        <v>19998.240000000002</v>
      </c>
      <c r="M357" s="11">
        <v>417890584</v>
      </c>
      <c r="N357" s="21" t="str">
        <f t="shared" si="21"/>
        <v>SI</v>
      </c>
      <c r="O357" s="124">
        <f t="shared" si="22"/>
        <v>3</v>
      </c>
      <c r="P357" s="21" t="str">
        <f t="shared" si="23"/>
        <v>SI</v>
      </c>
      <c r="Q357" s="21" t="str">
        <f t="shared" si="24"/>
        <v>Baja</v>
      </c>
    </row>
    <row r="358" spans="1:17" ht="14.25" customHeight="1">
      <c r="A358" s="2" t="s">
        <v>472</v>
      </c>
      <c r="B358" s="2" t="s">
        <v>439</v>
      </c>
      <c r="C358" s="2" t="s">
        <v>543</v>
      </c>
      <c r="D358" s="2" t="s">
        <v>475</v>
      </c>
      <c r="E358" s="2" t="s">
        <v>436</v>
      </c>
      <c r="F358" s="11">
        <v>418010747</v>
      </c>
      <c r="G358" s="73">
        <v>44232</v>
      </c>
      <c r="H358" s="73">
        <v>44232</v>
      </c>
      <c r="I358" s="2">
        <v>8408</v>
      </c>
      <c r="J358" s="35">
        <v>81.73</v>
      </c>
      <c r="K358" s="74">
        <f t="shared" si="0"/>
        <v>687185.84000000008</v>
      </c>
      <c r="M358" s="11">
        <v>418010747</v>
      </c>
      <c r="N358" s="21" t="str">
        <f t="shared" si="21"/>
        <v>NO</v>
      </c>
      <c r="O358" s="124">
        <f t="shared" si="22"/>
        <v>0</v>
      </c>
      <c r="P358" s="21" t="str">
        <f t="shared" si="23"/>
        <v>NO</v>
      </c>
      <c r="Q358" s="21" t="str">
        <f t="shared" si="24"/>
        <v>Baja</v>
      </c>
    </row>
    <row r="359" spans="1:17" ht="14.25" customHeight="1">
      <c r="A359" s="2" t="s">
        <v>451</v>
      </c>
      <c r="B359" s="2" t="s">
        <v>433</v>
      </c>
      <c r="C359" s="2" t="s">
        <v>582</v>
      </c>
      <c r="D359" s="2" t="s">
        <v>475</v>
      </c>
      <c r="E359" s="2" t="s">
        <v>436</v>
      </c>
      <c r="F359" s="11">
        <v>418734729</v>
      </c>
      <c r="G359" s="73">
        <v>44238</v>
      </c>
      <c r="H359" s="73">
        <v>44239</v>
      </c>
      <c r="I359" s="2">
        <v>8857</v>
      </c>
      <c r="J359" s="35">
        <v>81.73</v>
      </c>
      <c r="K359" s="74">
        <f t="shared" si="0"/>
        <v>723882.61</v>
      </c>
      <c r="M359" s="11">
        <v>418734729</v>
      </c>
      <c r="N359" s="21" t="str">
        <f t="shared" si="21"/>
        <v>SI</v>
      </c>
      <c r="O359" s="124">
        <f t="shared" si="22"/>
        <v>1</v>
      </c>
      <c r="P359" s="21" t="str">
        <f t="shared" si="23"/>
        <v>NO</v>
      </c>
      <c r="Q359" s="21" t="str">
        <f t="shared" si="24"/>
        <v>Baja</v>
      </c>
    </row>
    <row r="360" spans="1:17" ht="14.25" customHeight="1">
      <c r="A360" s="2" t="s">
        <v>438</v>
      </c>
      <c r="B360" s="2" t="s">
        <v>433</v>
      </c>
      <c r="C360" s="2" t="s">
        <v>526</v>
      </c>
      <c r="D360" s="2" t="s">
        <v>456</v>
      </c>
      <c r="E360" s="2" t="s">
        <v>442</v>
      </c>
      <c r="F360" s="11">
        <v>419711911</v>
      </c>
      <c r="G360" s="73">
        <v>44270</v>
      </c>
      <c r="H360" s="73">
        <v>44270</v>
      </c>
      <c r="I360" s="2">
        <v>6431</v>
      </c>
      <c r="J360" s="35">
        <v>109.28</v>
      </c>
      <c r="K360" s="74">
        <f t="shared" si="0"/>
        <v>702779.68</v>
      </c>
      <c r="M360" s="11">
        <v>419711911</v>
      </c>
      <c r="N360" s="21" t="str">
        <f t="shared" si="21"/>
        <v>NO</v>
      </c>
      <c r="O360" s="124">
        <f t="shared" si="22"/>
        <v>0</v>
      </c>
      <c r="P360" s="21" t="str">
        <f t="shared" si="23"/>
        <v>NO</v>
      </c>
      <c r="Q360" s="21" t="str">
        <f t="shared" si="24"/>
        <v>Baja</v>
      </c>
    </row>
    <row r="361" spans="1:17" ht="14.25" customHeight="1">
      <c r="A361" s="2" t="s">
        <v>444</v>
      </c>
      <c r="B361" s="2" t="s">
        <v>433</v>
      </c>
      <c r="C361" s="2" t="s">
        <v>511</v>
      </c>
      <c r="D361" s="2" t="s">
        <v>450</v>
      </c>
      <c r="E361" s="2" t="s">
        <v>442</v>
      </c>
      <c r="F361" s="11">
        <v>422283828</v>
      </c>
      <c r="G361" s="73">
        <v>44265</v>
      </c>
      <c r="H361" s="73">
        <v>44266</v>
      </c>
      <c r="I361" s="2">
        <v>7893</v>
      </c>
      <c r="J361" s="35">
        <v>205.7</v>
      </c>
      <c r="K361" s="74">
        <f t="shared" si="0"/>
        <v>1623590.0999999999</v>
      </c>
      <c r="M361" s="11">
        <v>409678733</v>
      </c>
      <c r="N361" s="21" t="str">
        <f t="shared" si="21"/>
        <v>SI</v>
      </c>
      <c r="O361" s="124">
        <f t="shared" si="22"/>
        <v>1</v>
      </c>
      <c r="P361" s="21" t="str">
        <f t="shared" si="23"/>
        <v>NO</v>
      </c>
      <c r="Q361" s="21" t="str">
        <f t="shared" si="24"/>
        <v>Baja</v>
      </c>
    </row>
    <row r="362" spans="1:17" ht="14.25" customHeight="1">
      <c r="A362" s="2" t="s">
        <v>444</v>
      </c>
      <c r="B362" s="2" t="s">
        <v>433</v>
      </c>
      <c r="C362" s="2" t="s">
        <v>516</v>
      </c>
      <c r="D362" s="2" t="s">
        <v>446</v>
      </c>
      <c r="E362" s="2" t="s">
        <v>436</v>
      </c>
      <c r="F362" s="11">
        <v>422456347</v>
      </c>
      <c r="G362" s="73">
        <v>44252</v>
      </c>
      <c r="H362" s="73">
        <v>44253</v>
      </c>
      <c r="I362" s="2">
        <v>4923</v>
      </c>
      <c r="J362" s="35">
        <v>437.2</v>
      </c>
      <c r="K362" s="74">
        <f t="shared" si="0"/>
        <v>2152335.6</v>
      </c>
      <c r="M362" s="11">
        <v>462265908</v>
      </c>
      <c r="N362" s="21" t="str">
        <f t="shared" si="21"/>
        <v>SI</v>
      </c>
      <c r="O362" s="124">
        <f t="shared" si="22"/>
        <v>1</v>
      </c>
      <c r="P362" s="21" t="str">
        <f t="shared" si="23"/>
        <v>NO</v>
      </c>
      <c r="Q362" s="21" t="str">
        <f t="shared" si="24"/>
        <v>Media</v>
      </c>
    </row>
    <row r="363" spans="1:17" ht="14.25" customHeight="1">
      <c r="A363" s="2" t="s">
        <v>482</v>
      </c>
      <c r="B363" s="2" t="s">
        <v>462</v>
      </c>
      <c r="C363" s="2" t="s">
        <v>574</v>
      </c>
      <c r="D363" s="2" t="s">
        <v>441</v>
      </c>
      <c r="E363" s="2" t="s">
        <v>442</v>
      </c>
      <c r="F363" s="11">
        <v>422620713</v>
      </c>
      <c r="G363" s="73">
        <v>44255</v>
      </c>
      <c r="H363" s="73">
        <v>44257</v>
      </c>
      <c r="I363" s="2">
        <v>6879</v>
      </c>
      <c r="J363" s="35">
        <v>9.33</v>
      </c>
      <c r="K363" s="74">
        <f t="shared" si="0"/>
        <v>64181.07</v>
      </c>
      <c r="M363" s="11">
        <v>422620713</v>
      </c>
      <c r="N363" s="21" t="str">
        <f t="shared" si="21"/>
        <v>SI</v>
      </c>
      <c r="O363" s="124">
        <f t="shared" si="22"/>
        <v>2</v>
      </c>
      <c r="P363" s="21" t="str">
        <f t="shared" si="23"/>
        <v>SI</v>
      </c>
      <c r="Q363" s="21" t="str">
        <f t="shared" si="24"/>
        <v>Baja</v>
      </c>
    </row>
    <row r="364" spans="1:17" ht="14.25" customHeight="1">
      <c r="A364" s="2" t="s">
        <v>484</v>
      </c>
      <c r="B364" s="2" t="s">
        <v>433</v>
      </c>
      <c r="C364" s="2" t="s">
        <v>630</v>
      </c>
      <c r="D364" s="2" t="s">
        <v>454</v>
      </c>
      <c r="E364" s="2" t="s">
        <v>442</v>
      </c>
      <c r="F364" s="11">
        <v>423984134</v>
      </c>
      <c r="G364" s="73">
        <v>44234</v>
      </c>
      <c r="H364" s="73">
        <v>44234</v>
      </c>
      <c r="I364" s="2">
        <v>5455</v>
      </c>
      <c r="J364" s="35">
        <v>152.58000000000001</v>
      </c>
      <c r="K364" s="74">
        <f t="shared" si="0"/>
        <v>832323.9</v>
      </c>
      <c r="M364" s="11">
        <v>423984134</v>
      </c>
      <c r="N364" s="21" t="str">
        <f t="shared" si="21"/>
        <v>NO</v>
      </c>
      <c r="O364" s="124">
        <f t="shared" si="22"/>
        <v>0</v>
      </c>
      <c r="P364" s="21" t="str">
        <f t="shared" si="23"/>
        <v>NO</v>
      </c>
      <c r="Q364" s="21" t="str">
        <f t="shared" si="24"/>
        <v>Baja</v>
      </c>
    </row>
    <row r="365" spans="1:17" ht="14.25" customHeight="1">
      <c r="A365" s="2" t="s">
        <v>472</v>
      </c>
      <c r="B365" s="2" t="s">
        <v>433</v>
      </c>
      <c r="C365" s="2" t="s">
        <v>496</v>
      </c>
      <c r="D365" s="2" t="s">
        <v>456</v>
      </c>
      <c r="E365" s="2" t="s">
        <v>436</v>
      </c>
      <c r="F365" s="11">
        <v>425073754</v>
      </c>
      <c r="G365" s="73">
        <v>44255</v>
      </c>
      <c r="H365" s="73">
        <v>44257</v>
      </c>
      <c r="I365" s="2">
        <v>7169</v>
      </c>
      <c r="J365" s="35">
        <v>109.28</v>
      </c>
      <c r="K365" s="74">
        <f t="shared" si="0"/>
        <v>783428.32000000007</v>
      </c>
      <c r="M365" s="11">
        <v>425073754</v>
      </c>
      <c r="N365" s="21" t="str">
        <f t="shared" si="21"/>
        <v>SI</v>
      </c>
      <c r="O365" s="124">
        <f t="shared" si="22"/>
        <v>2</v>
      </c>
      <c r="P365" s="21" t="str">
        <f t="shared" si="23"/>
        <v>SI</v>
      </c>
      <c r="Q365" s="21" t="str">
        <f t="shared" si="24"/>
        <v>Baja</v>
      </c>
    </row>
    <row r="366" spans="1:17" ht="14.25" customHeight="1">
      <c r="A366" s="2" t="s">
        <v>472</v>
      </c>
      <c r="B366" s="2" t="s">
        <v>462</v>
      </c>
      <c r="C366" s="2" t="s">
        <v>485</v>
      </c>
      <c r="D366" s="2" t="s">
        <v>450</v>
      </c>
      <c r="E366" s="2" t="s">
        <v>442</v>
      </c>
      <c r="F366" s="11">
        <v>425159585</v>
      </c>
      <c r="G366" s="73">
        <v>44235</v>
      </c>
      <c r="H366" s="73">
        <v>44238</v>
      </c>
      <c r="I366" s="2">
        <v>9280</v>
      </c>
      <c r="J366" s="35">
        <v>205.7</v>
      </c>
      <c r="K366" s="74">
        <f t="shared" si="0"/>
        <v>1908896</v>
      </c>
      <c r="M366" s="11">
        <v>425159585</v>
      </c>
      <c r="N366" s="21" t="str">
        <f t="shared" si="21"/>
        <v>SI</v>
      </c>
      <c r="O366" s="124">
        <f t="shared" si="22"/>
        <v>3</v>
      </c>
      <c r="P366" s="21" t="str">
        <f t="shared" si="23"/>
        <v>SI</v>
      </c>
      <c r="Q366" s="21" t="str">
        <f t="shared" si="24"/>
        <v>Baja</v>
      </c>
    </row>
    <row r="367" spans="1:17" ht="14.25" customHeight="1">
      <c r="A367" s="2" t="s">
        <v>465</v>
      </c>
      <c r="B367" s="2" t="s">
        <v>462</v>
      </c>
      <c r="C367" s="2" t="s">
        <v>628</v>
      </c>
      <c r="D367" s="2" t="s">
        <v>494</v>
      </c>
      <c r="E367" s="2" t="s">
        <v>442</v>
      </c>
      <c r="F367" s="11">
        <v>426708829</v>
      </c>
      <c r="G367" s="73">
        <v>44272</v>
      </c>
      <c r="H367" s="73">
        <v>44275</v>
      </c>
      <c r="I367" s="2">
        <v>9223</v>
      </c>
      <c r="J367" s="35">
        <v>47.45</v>
      </c>
      <c r="K367" s="74">
        <f t="shared" si="0"/>
        <v>437631.35000000003</v>
      </c>
      <c r="M367" s="11">
        <v>426708829</v>
      </c>
      <c r="N367" s="21" t="str">
        <f t="shared" si="21"/>
        <v>SI</v>
      </c>
      <c r="O367" s="124">
        <f t="shared" si="22"/>
        <v>3</v>
      </c>
      <c r="P367" s="21" t="str">
        <f t="shared" si="23"/>
        <v>SI</v>
      </c>
      <c r="Q367" s="21" t="str">
        <f t="shared" si="24"/>
        <v>Baja</v>
      </c>
    </row>
    <row r="368" spans="1:17" ht="14.25" customHeight="1">
      <c r="A368" s="2" t="s">
        <v>484</v>
      </c>
      <c r="B368" s="2" t="s">
        <v>467</v>
      </c>
      <c r="C368" s="2" t="s">
        <v>599</v>
      </c>
      <c r="D368" s="2" t="s">
        <v>464</v>
      </c>
      <c r="E368" s="2" t="s">
        <v>436</v>
      </c>
      <c r="F368" s="11">
        <v>427934491</v>
      </c>
      <c r="G368" s="73">
        <v>44250</v>
      </c>
      <c r="H368" s="73">
        <v>44250</v>
      </c>
      <c r="I368" s="2">
        <v>4953</v>
      </c>
      <c r="J368" s="35">
        <v>154.06</v>
      </c>
      <c r="K368" s="74">
        <f t="shared" si="0"/>
        <v>763059.18</v>
      </c>
      <c r="M368" s="11">
        <v>427934491</v>
      </c>
      <c r="N368" s="21" t="str">
        <f t="shared" si="21"/>
        <v>NO</v>
      </c>
      <c r="O368" s="124">
        <f t="shared" si="22"/>
        <v>0</v>
      </c>
      <c r="P368" s="21" t="str">
        <f t="shared" si="23"/>
        <v>NO</v>
      </c>
      <c r="Q368" s="21" t="str">
        <f t="shared" si="24"/>
        <v>Baja</v>
      </c>
    </row>
    <row r="369" spans="1:17" ht="14.25" customHeight="1">
      <c r="A369" s="2" t="s">
        <v>482</v>
      </c>
      <c r="B369" s="2" t="s">
        <v>433</v>
      </c>
      <c r="C369" s="2" t="s">
        <v>457</v>
      </c>
      <c r="D369" s="2" t="s">
        <v>469</v>
      </c>
      <c r="E369" s="2" t="s">
        <v>442</v>
      </c>
      <c r="F369" s="11">
        <v>428924119</v>
      </c>
      <c r="G369" s="73">
        <v>44263</v>
      </c>
      <c r="H369" s="73">
        <v>44265</v>
      </c>
      <c r="I369" s="2">
        <v>8088</v>
      </c>
      <c r="J369" s="35">
        <v>421.89</v>
      </c>
      <c r="K369" s="74">
        <f t="shared" si="0"/>
        <v>3412246.32</v>
      </c>
      <c r="M369" s="11">
        <v>428924119</v>
      </c>
      <c r="N369" s="21" t="str">
        <f t="shared" si="21"/>
        <v>SI</v>
      </c>
      <c r="O369" s="124">
        <f t="shared" si="22"/>
        <v>2</v>
      </c>
      <c r="P369" s="21" t="str">
        <f t="shared" si="23"/>
        <v>SI</v>
      </c>
      <c r="Q369" s="21" t="str">
        <f t="shared" si="24"/>
        <v>Media</v>
      </c>
    </row>
    <row r="370" spans="1:17" ht="14.25" customHeight="1">
      <c r="A370" s="2" t="s">
        <v>482</v>
      </c>
      <c r="B370" s="2" t="s">
        <v>462</v>
      </c>
      <c r="C370" s="2" t="s">
        <v>514</v>
      </c>
      <c r="D370" s="2" t="s">
        <v>475</v>
      </c>
      <c r="E370" s="2" t="s">
        <v>442</v>
      </c>
      <c r="F370" s="11">
        <v>429800879</v>
      </c>
      <c r="G370" s="73">
        <v>44260</v>
      </c>
      <c r="H370" s="73">
        <v>44261</v>
      </c>
      <c r="I370" s="2">
        <v>7126</v>
      </c>
      <c r="J370" s="35">
        <v>81.73</v>
      </c>
      <c r="K370" s="74">
        <f t="shared" si="0"/>
        <v>582407.98</v>
      </c>
      <c r="M370" s="11">
        <v>429800879</v>
      </c>
      <c r="N370" s="21" t="str">
        <f t="shared" si="21"/>
        <v>SI</v>
      </c>
      <c r="O370" s="124">
        <f t="shared" si="22"/>
        <v>1</v>
      </c>
      <c r="P370" s="21" t="str">
        <f t="shared" si="23"/>
        <v>NO</v>
      </c>
      <c r="Q370" s="21" t="str">
        <f t="shared" si="24"/>
        <v>Baja</v>
      </c>
    </row>
    <row r="371" spans="1:17" ht="14.25" customHeight="1">
      <c r="A371" s="2" t="s">
        <v>482</v>
      </c>
      <c r="B371" s="2" t="s">
        <v>433</v>
      </c>
      <c r="C371" s="2" t="s">
        <v>471</v>
      </c>
      <c r="D371" s="2" t="s">
        <v>480</v>
      </c>
      <c r="E371" s="2" t="s">
        <v>442</v>
      </c>
      <c r="F371" s="11">
        <v>430073392</v>
      </c>
      <c r="G371" s="73">
        <v>44243</v>
      </c>
      <c r="H371" s="73">
        <v>44246</v>
      </c>
      <c r="I371" s="2">
        <v>6830</v>
      </c>
      <c r="J371" s="35">
        <v>651.21</v>
      </c>
      <c r="K371" s="74">
        <f t="shared" si="0"/>
        <v>4447764.3</v>
      </c>
      <c r="M371" s="11">
        <v>430073392</v>
      </c>
      <c r="N371" s="21" t="str">
        <f t="shared" si="21"/>
        <v>SI</v>
      </c>
      <c r="O371" s="124">
        <f t="shared" si="22"/>
        <v>3</v>
      </c>
      <c r="P371" s="21" t="str">
        <f t="shared" si="23"/>
        <v>SI</v>
      </c>
      <c r="Q371" s="21" t="str">
        <f t="shared" si="24"/>
        <v>Media</v>
      </c>
    </row>
    <row r="372" spans="1:17" ht="14.25" customHeight="1">
      <c r="A372" s="2" t="s">
        <v>484</v>
      </c>
      <c r="B372" s="2" t="s">
        <v>439</v>
      </c>
      <c r="C372" s="2" t="s">
        <v>622</v>
      </c>
      <c r="D372" s="2" t="s">
        <v>456</v>
      </c>
      <c r="E372" s="2" t="s">
        <v>436</v>
      </c>
      <c r="F372" s="11">
        <v>430384099</v>
      </c>
      <c r="G372" s="73">
        <v>44283</v>
      </c>
      <c r="H372" s="73">
        <v>44286</v>
      </c>
      <c r="I372" s="2">
        <v>5941</v>
      </c>
      <c r="J372" s="35">
        <v>109.28</v>
      </c>
      <c r="K372" s="74">
        <f t="shared" si="0"/>
        <v>649232.48</v>
      </c>
      <c r="M372" s="11">
        <v>430384099</v>
      </c>
      <c r="N372" s="21" t="str">
        <f t="shared" si="21"/>
        <v>SI</v>
      </c>
      <c r="O372" s="124">
        <f t="shared" si="22"/>
        <v>3</v>
      </c>
      <c r="P372" s="21" t="str">
        <f t="shared" si="23"/>
        <v>SI</v>
      </c>
      <c r="Q372" s="21" t="str">
        <f t="shared" si="24"/>
        <v>Baja</v>
      </c>
    </row>
    <row r="373" spans="1:17" ht="14.25" customHeight="1">
      <c r="A373" s="2" t="s">
        <v>472</v>
      </c>
      <c r="B373" s="2" t="s">
        <v>462</v>
      </c>
      <c r="C373" s="2" t="s">
        <v>631</v>
      </c>
      <c r="D373" s="2" t="s">
        <v>450</v>
      </c>
      <c r="E373" s="2" t="s">
        <v>442</v>
      </c>
      <c r="F373" s="11">
        <v>430733001</v>
      </c>
      <c r="G373" s="73">
        <v>44276</v>
      </c>
      <c r="H373" s="73">
        <v>44278</v>
      </c>
      <c r="I373" s="2">
        <v>9121</v>
      </c>
      <c r="J373" s="35">
        <v>205.7</v>
      </c>
      <c r="K373" s="74">
        <f t="shared" si="0"/>
        <v>1876189.7</v>
      </c>
      <c r="M373" s="11">
        <v>430733001</v>
      </c>
      <c r="N373" s="21" t="str">
        <f t="shared" si="21"/>
        <v>SI</v>
      </c>
      <c r="O373" s="124">
        <f t="shared" si="22"/>
        <v>2</v>
      </c>
      <c r="P373" s="21" t="str">
        <f t="shared" si="23"/>
        <v>SI</v>
      </c>
      <c r="Q373" s="21" t="str">
        <f t="shared" si="24"/>
        <v>Baja</v>
      </c>
    </row>
    <row r="374" spans="1:17" ht="14.25" customHeight="1">
      <c r="A374" s="2" t="s">
        <v>451</v>
      </c>
      <c r="B374" s="2" t="s">
        <v>462</v>
      </c>
      <c r="C374" s="2" t="s">
        <v>592</v>
      </c>
      <c r="D374" s="2" t="s">
        <v>456</v>
      </c>
      <c r="E374" s="2" t="s">
        <v>442</v>
      </c>
      <c r="F374" s="11">
        <v>433588588</v>
      </c>
      <c r="G374" s="73">
        <v>44238</v>
      </c>
      <c r="H374" s="73">
        <v>44240</v>
      </c>
      <c r="I374" s="2">
        <v>5057</v>
      </c>
      <c r="J374" s="35">
        <v>109.28</v>
      </c>
      <c r="K374" s="74">
        <f t="shared" si="0"/>
        <v>552628.96</v>
      </c>
      <c r="M374" s="11">
        <v>433588588</v>
      </c>
      <c r="N374" s="21" t="str">
        <f t="shared" si="21"/>
        <v>SI</v>
      </c>
      <c r="O374" s="124">
        <f t="shared" si="22"/>
        <v>2</v>
      </c>
      <c r="P374" s="21" t="str">
        <f t="shared" si="23"/>
        <v>SI</v>
      </c>
      <c r="Q374" s="21" t="str">
        <f t="shared" si="24"/>
        <v>Baja</v>
      </c>
    </row>
    <row r="375" spans="1:17" ht="14.25" customHeight="1">
      <c r="A375" s="2" t="s">
        <v>448</v>
      </c>
      <c r="B375" s="2" t="s">
        <v>439</v>
      </c>
      <c r="C375" s="2" t="s">
        <v>572</v>
      </c>
      <c r="D375" s="2" t="s">
        <v>441</v>
      </c>
      <c r="E375" s="2" t="s">
        <v>442</v>
      </c>
      <c r="F375" s="11">
        <v>434753310</v>
      </c>
      <c r="G375" s="73">
        <v>44240</v>
      </c>
      <c r="H375" s="73">
        <v>44243</v>
      </c>
      <c r="I375" s="2">
        <v>9232</v>
      </c>
      <c r="J375" s="35">
        <v>9.33</v>
      </c>
      <c r="K375" s="74">
        <f t="shared" si="0"/>
        <v>86134.56</v>
      </c>
      <c r="M375" s="11">
        <v>434753310</v>
      </c>
      <c r="N375" s="21" t="str">
        <f t="shared" si="21"/>
        <v>SI</v>
      </c>
      <c r="O375" s="124">
        <f t="shared" si="22"/>
        <v>3</v>
      </c>
      <c r="P375" s="21" t="str">
        <f t="shared" si="23"/>
        <v>SI</v>
      </c>
      <c r="Q375" s="21" t="str">
        <f t="shared" si="24"/>
        <v>Baja</v>
      </c>
    </row>
    <row r="376" spans="1:17" ht="14.25" customHeight="1">
      <c r="A376" s="2" t="s">
        <v>482</v>
      </c>
      <c r="B376" s="2" t="s">
        <v>433</v>
      </c>
      <c r="C376" s="2" t="s">
        <v>523</v>
      </c>
      <c r="D376" s="2" t="s">
        <v>475</v>
      </c>
      <c r="E376" s="2" t="s">
        <v>442</v>
      </c>
      <c r="F376" s="11">
        <v>435800874</v>
      </c>
      <c r="G376" s="73">
        <v>44284</v>
      </c>
      <c r="H376" s="73">
        <v>44287</v>
      </c>
      <c r="I376" s="2">
        <v>4326</v>
      </c>
      <c r="J376" s="35">
        <v>81.73</v>
      </c>
      <c r="K376" s="74">
        <f t="shared" si="0"/>
        <v>353563.98000000004</v>
      </c>
      <c r="M376" s="11">
        <v>435887134</v>
      </c>
      <c r="N376" s="21" t="str">
        <f t="shared" si="21"/>
        <v>SI</v>
      </c>
      <c r="O376" s="124">
        <f t="shared" si="22"/>
        <v>3</v>
      </c>
      <c r="P376" s="21" t="str">
        <f t="shared" si="23"/>
        <v>SI</v>
      </c>
      <c r="Q376" s="21" t="str">
        <f t="shared" si="24"/>
        <v>Baja</v>
      </c>
    </row>
    <row r="377" spans="1:17" ht="14.25" customHeight="1">
      <c r="A377" s="2" t="s">
        <v>472</v>
      </c>
      <c r="B377" s="2" t="s">
        <v>462</v>
      </c>
      <c r="C377" s="2" t="s">
        <v>549</v>
      </c>
      <c r="D377" s="2" t="s">
        <v>477</v>
      </c>
      <c r="E377" s="2" t="s">
        <v>436</v>
      </c>
      <c r="F377" s="11">
        <v>435887134</v>
      </c>
      <c r="G377" s="73">
        <v>44270</v>
      </c>
      <c r="H377" s="73">
        <v>44272</v>
      </c>
      <c r="I377" s="2">
        <v>4394</v>
      </c>
      <c r="J377" s="35">
        <v>668.27</v>
      </c>
      <c r="K377" s="74">
        <f t="shared" si="0"/>
        <v>2936378.38</v>
      </c>
      <c r="M377" s="11">
        <v>435800874</v>
      </c>
      <c r="N377" s="21" t="str">
        <f t="shared" si="21"/>
        <v>SI</v>
      </c>
      <c r="O377" s="124">
        <f t="shared" si="22"/>
        <v>2</v>
      </c>
      <c r="P377" s="21" t="str">
        <f t="shared" si="23"/>
        <v>SI</v>
      </c>
      <c r="Q377" s="21" t="str">
        <f t="shared" si="24"/>
        <v>Media</v>
      </c>
    </row>
    <row r="378" spans="1:17" ht="14.25" customHeight="1">
      <c r="A378" s="2" t="s">
        <v>472</v>
      </c>
      <c r="B378" s="2" t="s">
        <v>433</v>
      </c>
      <c r="C378" s="2" t="s">
        <v>510</v>
      </c>
      <c r="D378" s="2" t="s">
        <v>469</v>
      </c>
      <c r="E378" s="2" t="s">
        <v>442</v>
      </c>
      <c r="F378" s="11">
        <v>437914454</v>
      </c>
      <c r="G378" s="73">
        <v>44242</v>
      </c>
      <c r="H378" s="73">
        <v>44243</v>
      </c>
      <c r="I378" s="2">
        <v>3241</v>
      </c>
      <c r="J378" s="35">
        <v>421.89</v>
      </c>
      <c r="K378" s="74">
        <f t="shared" si="0"/>
        <v>1367345.49</v>
      </c>
      <c r="M378" s="11">
        <v>437914454</v>
      </c>
      <c r="N378" s="21" t="str">
        <f t="shared" si="21"/>
        <v>SI</v>
      </c>
      <c r="O378" s="124">
        <f t="shared" si="22"/>
        <v>1</v>
      </c>
      <c r="P378" s="21" t="str">
        <f t="shared" si="23"/>
        <v>NO</v>
      </c>
      <c r="Q378" s="21" t="str">
        <f t="shared" si="24"/>
        <v>Baja</v>
      </c>
    </row>
    <row r="379" spans="1:17" ht="14.25" customHeight="1">
      <c r="A379" s="2" t="s">
        <v>472</v>
      </c>
      <c r="B379" s="2" t="s">
        <v>462</v>
      </c>
      <c r="C379" s="2" t="s">
        <v>632</v>
      </c>
      <c r="D379" s="2" t="s">
        <v>456</v>
      </c>
      <c r="E379" s="2" t="s">
        <v>442</v>
      </c>
      <c r="F379" s="11">
        <v>438844430</v>
      </c>
      <c r="G379" s="73">
        <v>44256</v>
      </c>
      <c r="H379" s="73">
        <v>44257</v>
      </c>
      <c r="I379" s="2">
        <v>2560</v>
      </c>
      <c r="J379" s="35">
        <v>109.28</v>
      </c>
      <c r="K379" s="74">
        <f t="shared" si="0"/>
        <v>279756.79999999999</v>
      </c>
      <c r="M379" s="11">
        <v>438844430</v>
      </c>
      <c r="N379" s="21" t="str">
        <f t="shared" si="21"/>
        <v>SI</v>
      </c>
      <c r="O379" s="124">
        <f t="shared" si="22"/>
        <v>1</v>
      </c>
      <c r="P379" s="21" t="str">
        <f t="shared" si="23"/>
        <v>NO</v>
      </c>
      <c r="Q379" s="21" t="str">
        <f t="shared" si="24"/>
        <v>Baja</v>
      </c>
    </row>
    <row r="380" spans="1:17" ht="14.25" customHeight="1">
      <c r="A380" s="2" t="s">
        <v>432</v>
      </c>
      <c r="B380" s="2" t="s">
        <v>462</v>
      </c>
      <c r="C380" s="2" t="s">
        <v>500</v>
      </c>
      <c r="D380" s="2" t="s">
        <v>477</v>
      </c>
      <c r="E380" s="2" t="s">
        <v>442</v>
      </c>
      <c r="F380" s="11">
        <v>438916528</v>
      </c>
      <c r="G380" s="73">
        <v>44269</v>
      </c>
      <c r="H380" s="73">
        <v>44272</v>
      </c>
      <c r="I380" s="2">
        <v>9785</v>
      </c>
      <c r="J380" s="35">
        <v>668.27</v>
      </c>
      <c r="K380" s="74">
        <f t="shared" si="0"/>
        <v>6539021.9500000002</v>
      </c>
      <c r="M380" s="11">
        <v>438916528</v>
      </c>
      <c r="N380" s="21" t="str">
        <f t="shared" si="21"/>
        <v>SI</v>
      </c>
      <c r="O380" s="124">
        <f t="shared" si="22"/>
        <v>3</v>
      </c>
      <c r="P380" s="21" t="str">
        <f t="shared" si="23"/>
        <v>SI</v>
      </c>
      <c r="Q380" s="21" t="str">
        <f t="shared" si="24"/>
        <v>Alta</v>
      </c>
    </row>
    <row r="381" spans="1:17" ht="14.25" customHeight="1">
      <c r="A381" s="2" t="s">
        <v>438</v>
      </c>
      <c r="B381" s="2" t="s">
        <v>467</v>
      </c>
      <c r="C381" s="2" t="s">
        <v>633</v>
      </c>
      <c r="D381" s="2" t="s">
        <v>475</v>
      </c>
      <c r="E381" s="2" t="s">
        <v>442</v>
      </c>
      <c r="F381" s="11">
        <v>439667975</v>
      </c>
      <c r="G381" s="73">
        <v>44287</v>
      </c>
      <c r="H381" s="73">
        <v>44288</v>
      </c>
      <c r="I381" s="2">
        <v>8779</v>
      </c>
      <c r="J381" s="35">
        <v>81.73</v>
      </c>
      <c r="K381" s="74">
        <f t="shared" si="0"/>
        <v>717507.67</v>
      </c>
      <c r="M381" s="11">
        <v>439667975</v>
      </c>
      <c r="N381" s="21" t="str">
        <f t="shared" si="21"/>
        <v>SI</v>
      </c>
      <c r="O381" s="124">
        <f t="shared" si="22"/>
        <v>1</v>
      </c>
      <c r="P381" s="21" t="str">
        <f t="shared" si="23"/>
        <v>NO</v>
      </c>
      <c r="Q381" s="21" t="str">
        <f t="shared" si="24"/>
        <v>Baja</v>
      </c>
    </row>
    <row r="382" spans="1:17" ht="14.25" customHeight="1">
      <c r="A382" s="2" t="s">
        <v>482</v>
      </c>
      <c r="B382" s="2" t="s">
        <v>433</v>
      </c>
      <c r="C382" s="2" t="s">
        <v>491</v>
      </c>
      <c r="D382" s="2" t="s">
        <v>464</v>
      </c>
      <c r="E382" s="2" t="s">
        <v>442</v>
      </c>
      <c r="F382" s="11">
        <v>440898787</v>
      </c>
      <c r="G382" s="73">
        <v>44252</v>
      </c>
      <c r="H382" s="73">
        <v>44255</v>
      </c>
      <c r="I382" s="2">
        <v>8031</v>
      </c>
      <c r="J382" s="35">
        <v>154.06</v>
      </c>
      <c r="K382" s="74">
        <f t="shared" si="0"/>
        <v>1237255.8600000001</v>
      </c>
      <c r="M382" s="11">
        <v>440898787</v>
      </c>
      <c r="N382" s="21" t="str">
        <f t="shared" si="21"/>
        <v>SI</v>
      </c>
      <c r="O382" s="124">
        <f t="shared" si="22"/>
        <v>3</v>
      </c>
      <c r="P382" s="21" t="str">
        <f t="shared" si="23"/>
        <v>SI</v>
      </c>
      <c r="Q382" s="21" t="str">
        <f t="shared" si="24"/>
        <v>Baja</v>
      </c>
    </row>
    <row r="383" spans="1:17" ht="14.25" customHeight="1">
      <c r="A383" s="2" t="s">
        <v>432</v>
      </c>
      <c r="B383" s="2" t="s">
        <v>462</v>
      </c>
      <c r="C383" s="2" t="s">
        <v>479</v>
      </c>
      <c r="D383" s="2" t="s">
        <v>480</v>
      </c>
      <c r="E383" s="2" t="s">
        <v>442</v>
      </c>
      <c r="F383" s="11">
        <v>441600883</v>
      </c>
      <c r="G383" s="73">
        <v>44279</v>
      </c>
      <c r="H383" s="73">
        <v>44280</v>
      </c>
      <c r="I383" s="2">
        <v>6660</v>
      </c>
      <c r="J383" s="35">
        <v>651.21</v>
      </c>
      <c r="K383" s="74">
        <f t="shared" si="0"/>
        <v>4337058.6000000006</v>
      </c>
      <c r="M383" s="11">
        <v>441600883</v>
      </c>
      <c r="N383" s="21" t="str">
        <f t="shared" si="21"/>
        <v>SI</v>
      </c>
      <c r="O383" s="124">
        <f t="shared" si="22"/>
        <v>1</v>
      </c>
      <c r="P383" s="21" t="str">
        <f t="shared" si="23"/>
        <v>NO</v>
      </c>
      <c r="Q383" s="21" t="str">
        <f t="shared" si="24"/>
        <v>Media</v>
      </c>
    </row>
    <row r="384" spans="1:17" ht="14.25" customHeight="1">
      <c r="A384" s="2" t="s">
        <v>465</v>
      </c>
      <c r="B384" s="2" t="s">
        <v>439</v>
      </c>
      <c r="C384" s="2" t="s">
        <v>622</v>
      </c>
      <c r="D384" s="2" t="s">
        <v>464</v>
      </c>
      <c r="E384" s="2" t="s">
        <v>436</v>
      </c>
      <c r="F384" s="11">
        <v>442281520</v>
      </c>
      <c r="G384" s="73">
        <v>44262</v>
      </c>
      <c r="H384" s="73">
        <v>44262</v>
      </c>
      <c r="I384" s="2">
        <v>1201</v>
      </c>
      <c r="J384" s="35">
        <v>154.06</v>
      </c>
      <c r="K384" s="74">
        <f t="shared" si="0"/>
        <v>185026.06</v>
      </c>
      <c r="M384" s="11">
        <v>442281520</v>
      </c>
      <c r="N384" s="21" t="str">
        <f t="shared" si="21"/>
        <v>NO</v>
      </c>
      <c r="O384" s="124">
        <f t="shared" si="22"/>
        <v>0</v>
      </c>
      <c r="P384" s="21" t="str">
        <f t="shared" si="23"/>
        <v>NO</v>
      </c>
      <c r="Q384" s="21" t="str">
        <f t="shared" si="24"/>
        <v>Baja</v>
      </c>
    </row>
    <row r="385" spans="1:17" ht="14.25" customHeight="1">
      <c r="A385" s="2" t="s">
        <v>444</v>
      </c>
      <c r="B385" s="2" t="s">
        <v>462</v>
      </c>
      <c r="C385" s="2" t="s">
        <v>643</v>
      </c>
      <c r="D385" s="2" t="s">
        <v>475</v>
      </c>
      <c r="E385" s="2" t="s">
        <v>436</v>
      </c>
      <c r="F385" s="11">
        <v>442803370</v>
      </c>
      <c r="G385" s="73">
        <v>44261</v>
      </c>
      <c r="H385" s="73">
        <v>44263</v>
      </c>
      <c r="I385" s="2">
        <v>5595</v>
      </c>
      <c r="J385" s="35">
        <v>81.73</v>
      </c>
      <c r="K385" s="74">
        <f t="shared" si="0"/>
        <v>457279.35000000003</v>
      </c>
      <c r="M385" s="11">
        <v>465397441</v>
      </c>
      <c r="N385" s="21" t="str">
        <f t="shared" si="21"/>
        <v>SI</v>
      </c>
      <c r="O385" s="124">
        <f t="shared" si="22"/>
        <v>2</v>
      </c>
      <c r="P385" s="21" t="str">
        <f t="shared" si="23"/>
        <v>SI</v>
      </c>
      <c r="Q385" s="21" t="str">
        <f t="shared" si="24"/>
        <v>Baja</v>
      </c>
    </row>
    <row r="386" spans="1:17" ht="14.25" customHeight="1">
      <c r="A386" s="2" t="s">
        <v>484</v>
      </c>
      <c r="B386" s="2" t="s">
        <v>439</v>
      </c>
      <c r="C386" s="2" t="s">
        <v>470</v>
      </c>
      <c r="D386" s="2" t="s">
        <v>454</v>
      </c>
      <c r="E386" s="2" t="s">
        <v>436</v>
      </c>
      <c r="F386" s="11">
        <v>444336736</v>
      </c>
      <c r="G386" s="73">
        <v>44277</v>
      </c>
      <c r="H386" s="73">
        <v>44278</v>
      </c>
      <c r="I386" s="2">
        <v>1863</v>
      </c>
      <c r="J386" s="35">
        <v>152.58000000000001</v>
      </c>
      <c r="K386" s="74">
        <f t="shared" si="0"/>
        <v>284256.54000000004</v>
      </c>
      <c r="M386" s="11">
        <v>444336736</v>
      </c>
      <c r="N386" s="21" t="str">
        <f t="shared" si="21"/>
        <v>SI</v>
      </c>
      <c r="O386" s="124">
        <f t="shared" si="22"/>
        <v>1</v>
      </c>
      <c r="P386" s="21" t="str">
        <f t="shared" si="23"/>
        <v>NO</v>
      </c>
      <c r="Q386" s="21" t="str">
        <f t="shared" si="24"/>
        <v>Baja</v>
      </c>
    </row>
    <row r="387" spans="1:17" ht="14.25" customHeight="1">
      <c r="A387" s="2" t="s">
        <v>458</v>
      </c>
      <c r="B387" s="2" t="s">
        <v>462</v>
      </c>
      <c r="C387" s="2" t="s">
        <v>624</v>
      </c>
      <c r="D387" s="2" t="s">
        <v>477</v>
      </c>
      <c r="E387" s="2" t="s">
        <v>436</v>
      </c>
      <c r="F387" s="11">
        <v>444897210</v>
      </c>
      <c r="G387" s="73">
        <v>44271</v>
      </c>
      <c r="H387" s="73">
        <v>44271</v>
      </c>
      <c r="I387" s="2">
        <v>6098</v>
      </c>
      <c r="J387" s="35">
        <v>668.27</v>
      </c>
      <c r="K387" s="74">
        <f t="shared" si="0"/>
        <v>4075110.46</v>
      </c>
      <c r="M387" s="11">
        <v>444897210</v>
      </c>
      <c r="N387" s="21" t="str">
        <f t="shared" ref="N387:N450" si="25">+IF(G387=H387,"NO","SI")</f>
        <v>NO</v>
      </c>
      <c r="O387" s="124">
        <f t="shared" ref="O387:O450" si="26">+H387-G387</f>
        <v>0</v>
      </c>
      <c r="P387" s="21" t="str">
        <f t="shared" ref="P387:P450" si="27">+IF(O387&gt;1,"SI","NO")</f>
        <v>NO</v>
      </c>
      <c r="Q387" s="21" t="str">
        <f t="shared" ref="Q387:Q450" si="28">+IF(K387&lt;=2000000,$S$2,IF(K387&lt;=5000000,$S$3,IF(K387&lt;=10000000,$S$4,)))</f>
        <v>Media</v>
      </c>
    </row>
    <row r="388" spans="1:17" ht="14.25" customHeight="1">
      <c r="A388" s="2" t="s">
        <v>438</v>
      </c>
      <c r="B388" s="2" t="s">
        <v>433</v>
      </c>
      <c r="C388" s="2" t="s">
        <v>506</v>
      </c>
      <c r="D388" s="2" t="s">
        <v>441</v>
      </c>
      <c r="E388" s="2" t="s">
        <v>436</v>
      </c>
      <c r="F388" s="11">
        <v>448416268</v>
      </c>
      <c r="G388" s="73">
        <v>44249</v>
      </c>
      <c r="H388" s="73">
        <v>44249</v>
      </c>
      <c r="I388" s="2">
        <v>5851</v>
      </c>
      <c r="J388" s="35">
        <v>9.33</v>
      </c>
      <c r="K388" s="74">
        <f t="shared" si="0"/>
        <v>54589.83</v>
      </c>
      <c r="M388" s="11">
        <v>448416268</v>
      </c>
      <c r="N388" s="21" t="str">
        <f t="shared" si="25"/>
        <v>NO</v>
      </c>
      <c r="O388" s="124">
        <f t="shared" si="26"/>
        <v>0</v>
      </c>
      <c r="P388" s="21" t="str">
        <f t="shared" si="27"/>
        <v>NO</v>
      </c>
      <c r="Q388" s="21" t="str">
        <f t="shared" si="28"/>
        <v>Baja</v>
      </c>
    </row>
    <row r="389" spans="1:17" ht="14.25" customHeight="1">
      <c r="A389" s="2" t="s">
        <v>448</v>
      </c>
      <c r="B389" s="2" t="s">
        <v>502</v>
      </c>
      <c r="C389" s="2" t="s">
        <v>578</v>
      </c>
      <c r="D389" s="2" t="s">
        <v>450</v>
      </c>
      <c r="E389" s="2" t="s">
        <v>442</v>
      </c>
      <c r="F389" s="11">
        <v>452096688</v>
      </c>
      <c r="G389" s="73">
        <v>44291</v>
      </c>
      <c r="H389" s="73">
        <v>44291</v>
      </c>
      <c r="I389" s="2">
        <v>8699</v>
      </c>
      <c r="J389" s="35">
        <v>205.7</v>
      </c>
      <c r="K389" s="74">
        <f t="shared" si="0"/>
        <v>1789384.2999999998</v>
      </c>
      <c r="M389" s="11">
        <v>452096688</v>
      </c>
      <c r="N389" s="21" t="str">
        <f t="shared" si="25"/>
        <v>NO</v>
      </c>
      <c r="O389" s="124">
        <f t="shared" si="26"/>
        <v>0</v>
      </c>
      <c r="P389" s="21" t="str">
        <f t="shared" si="27"/>
        <v>NO</v>
      </c>
      <c r="Q389" s="21" t="str">
        <f t="shared" si="28"/>
        <v>Baja</v>
      </c>
    </row>
    <row r="390" spans="1:17" ht="14.25" customHeight="1">
      <c r="A390" s="2" t="s">
        <v>438</v>
      </c>
      <c r="B390" s="2" t="s">
        <v>452</v>
      </c>
      <c r="C390" s="2" t="s">
        <v>565</v>
      </c>
      <c r="D390" s="2" t="s">
        <v>464</v>
      </c>
      <c r="E390" s="2" t="s">
        <v>442</v>
      </c>
      <c r="F390" s="11">
        <v>453863942</v>
      </c>
      <c r="G390" s="73">
        <v>44289</v>
      </c>
      <c r="H390" s="73">
        <v>44289</v>
      </c>
      <c r="I390" s="2">
        <v>3633</v>
      </c>
      <c r="J390" s="35">
        <v>154.06</v>
      </c>
      <c r="K390" s="74">
        <f t="shared" si="0"/>
        <v>559699.98</v>
      </c>
      <c r="M390" s="11">
        <v>453863942</v>
      </c>
      <c r="N390" s="21" t="str">
        <f t="shared" si="25"/>
        <v>NO</v>
      </c>
      <c r="O390" s="124">
        <f t="shared" si="26"/>
        <v>0</v>
      </c>
      <c r="P390" s="21" t="str">
        <f t="shared" si="27"/>
        <v>NO</v>
      </c>
      <c r="Q390" s="21" t="str">
        <f t="shared" si="28"/>
        <v>Baja</v>
      </c>
    </row>
    <row r="391" spans="1:17" ht="14.25" customHeight="1">
      <c r="A391" s="2" t="s">
        <v>448</v>
      </c>
      <c r="B391" s="2" t="s">
        <v>433</v>
      </c>
      <c r="C391" s="2" t="s">
        <v>524</v>
      </c>
      <c r="D391" s="2" t="s">
        <v>446</v>
      </c>
      <c r="E391" s="2" t="s">
        <v>442</v>
      </c>
      <c r="F391" s="11">
        <v>454127442</v>
      </c>
      <c r="G391" s="73">
        <v>44274</v>
      </c>
      <c r="H391" s="73">
        <v>44277</v>
      </c>
      <c r="I391" s="2">
        <v>2783</v>
      </c>
      <c r="J391" s="35">
        <v>437.2</v>
      </c>
      <c r="K391" s="74">
        <f t="shared" si="0"/>
        <v>1216727.5999999999</v>
      </c>
      <c r="M391" s="11">
        <v>454127442</v>
      </c>
      <c r="N391" s="21" t="str">
        <f t="shared" si="25"/>
        <v>SI</v>
      </c>
      <c r="O391" s="124">
        <f t="shared" si="26"/>
        <v>3</v>
      </c>
      <c r="P391" s="21" t="str">
        <f t="shared" si="27"/>
        <v>SI</v>
      </c>
      <c r="Q391" s="21" t="str">
        <f t="shared" si="28"/>
        <v>Baja</v>
      </c>
    </row>
    <row r="392" spans="1:17" ht="14.25" customHeight="1">
      <c r="A392" s="2" t="s">
        <v>484</v>
      </c>
      <c r="B392" s="2" t="s">
        <v>433</v>
      </c>
      <c r="C392" s="2" t="s">
        <v>630</v>
      </c>
      <c r="D392" s="2" t="s">
        <v>441</v>
      </c>
      <c r="E392" s="2" t="s">
        <v>442</v>
      </c>
      <c r="F392" s="11">
        <v>456428134</v>
      </c>
      <c r="G392" s="73">
        <v>44263</v>
      </c>
      <c r="H392" s="73">
        <v>44264</v>
      </c>
      <c r="I392" s="2">
        <v>1174</v>
      </c>
      <c r="J392" s="35">
        <v>9.33</v>
      </c>
      <c r="K392" s="74">
        <f t="shared" si="0"/>
        <v>10953.42</v>
      </c>
      <c r="M392" s="11">
        <v>456428134</v>
      </c>
      <c r="N392" s="21" t="str">
        <f t="shared" si="25"/>
        <v>SI</v>
      </c>
      <c r="O392" s="124">
        <f t="shared" si="26"/>
        <v>1</v>
      </c>
      <c r="P392" s="21" t="str">
        <f t="shared" si="27"/>
        <v>NO</v>
      </c>
      <c r="Q392" s="21" t="str">
        <f t="shared" si="28"/>
        <v>Baja</v>
      </c>
    </row>
    <row r="393" spans="1:17" ht="14.25" customHeight="1">
      <c r="A393" s="2" t="s">
        <v>472</v>
      </c>
      <c r="B393" s="2" t="s">
        <v>433</v>
      </c>
      <c r="C393" s="2" t="s">
        <v>606</v>
      </c>
      <c r="D393" s="2" t="s">
        <v>446</v>
      </c>
      <c r="E393" s="2" t="s">
        <v>442</v>
      </c>
      <c r="F393" s="11">
        <v>456569755</v>
      </c>
      <c r="G393" s="73">
        <v>44293</v>
      </c>
      <c r="H393" s="73">
        <v>44293</v>
      </c>
      <c r="I393" s="2">
        <v>8569</v>
      </c>
      <c r="J393" s="35">
        <v>437.2</v>
      </c>
      <c r="K393" s="74">
        <f t="shared" si="0"/>
        <v>3746366.8</v>
      </c>
      <c r="M393" s="11">
        <v>456569755</v>
      </c>
      <c r="N393" s="21" t="str">
        <f t="shared" si="25"/>
        <v>NO</v>
      </c>
      <c r="O393" s="124">
        <f t="shared" si="26"/>
        <v>0</v>
      </c>
      <c r="P393" s="21" t="str">
        <f t="shared" si="27"/>
        <v>NO</v>
      </c>
      <c r="Q393" s="21" t="str">
        <f t="shared" si="28"/>
        <v>Media</v>
      </c>
    </row>
    <row r="394" spans="1:17" ht="14.25" customHeight="1">
      <c r="A394" s="2" t="s">
        <v>444</v>
      </c>
      <c r="B394" s="2" t="s">
        <v>502</v>
      </c>
      <c r="C394" s="2" t="s">
        <v>610</v>
      </c>
      <c r="D394" s="2" t="s">
        <v>435</v>
      </c>
      <c r="E394" s="2" t="s">
        <v>442</v>
      </c>
      <c r="F394" s="11">
        <v>457177865</v>
      </c>
      <c r="G394" s="73">
        <v>44280</v>
      </c>
      <c r="H394" s="73">
        <v>44282</v>
      </c>
      <c r="I394" s="2">
        <v>9689</v>
      </c>
      <c r="J394" s="35">
        <v>255.28</v>
      </c>
      <c r="K394" s="74">
        <f t="shared" si="0"/>
        <v>2473407.92</v>
      </c>
      <c r="M394" s="11">
        <v>577526652</v>
      </c>
      <c r="N394" s="21" t="str">
        <f t="shared" si="25"/>
        <v>SI</v>
      </c>
      <c r="O394" s="124">
        <f t="shared" si="26"/>
        <v>2</v>
      </c>
      <c r="P394" s="21" t="str">
        <f t="shared" si="27"/>
        <v>SI</v>
      </c>
      <c r="Q394" s="21" t="str">
        <f t="shared" si="28"/>
        <v>Media</v>
      </c>
    </row>
    <row r="395" spans="1:17" ht="14.25" customHeight="1">
      <c r="A395" s="2" t="s">
        <v>458</v>
      </c>
      <c r="B395" s="2" t="s">
        <v>439</v>
      </c>
      <c r="C395" s="2" t="s">
        <v>530</v>
      </c>
      <c r="D395" s="2" t="s">
        <v>469</v>
      </c>
      <c r="E395" s="2" t="s">
        <v>442</v>
      </c>
      <c r="F395" s="11">
        <v>458289372</v>
      </c>
      <c r="G395" s="73">
        <v>44284</v>
      </c>
      <c r="H395" s="73">
        <v>44286</v>
      </c>
      <c r="I395" s="2">
        <v>3466</v>
      </c>
      <c r="J395" s="35">
        <v>421.89</v>
      </c>
      <c r="K395" s="74">
        <f t="shared" si="0"/>
        <v>1462270.74</v>
      </c>
      <c r="M395" s="11">
        <v>458289372</v>
      </c>
      <c r="N395" s="21" t="str">
        <f t="shared" si="25"/>
        <v>SI</v>
      </c>
      <c r="O395" s="124">
        <f t="shared" si="26"/>
        <v>2</v>
      </c>
      <c r="P395" s="21" t="str">
        <f t="shared" si="27"/>
        <v>SI</v>
      </c>
      <c r="Q395" s="21" t="str">
        <f t="shared" si="28"/>
        <v>Baja</v>
      </c>
    </row>
    <row r="396" spans="1:17" ht="14.25" customHeight="1">
      <c r="A396" s="2" t="s">
        <v>451</v>
      </c>
      <c r="B396" s="2" t="s">
        <v>439</v>
      </c>
      <c r="C396" s="2" t="s">
        <v>617</v>
      </c>
      <c r="D396" s="2" t="s">
        <v>454</v>
      </c>
      <c r="E396" s="2" t="s">
        <v>436</v>
      </c>
      <c r="F396" s="11">
        <v>458679473</v>
      </c>
      <c r="G396" s="73">
        <v>44271</v>
      </c>
      <c r="H396" s="73">
        <v>44273</v>
      </c>
      <c r="I396" s="2">
        <v>3713</v>
      </c>
      <c r="J396" s="35">
        <v>152.58000000000001</v>
      </c>
      <c r="K396" s="74">
        <f t="shared" si="0"/>
        <v>566529.54</v>
      </c>
      <c r="M396" s="11">
        <v>458679473</v>
      </c>
      <c r="N396" s="21" t="str">
        <f t="shared" si="25"/>
        <v>SI</v>
      </c>
      <c r="O396" s="124">
        <f t="shared" si="26"/>
        <v>2</v>
      </c>
      <c r="P396" s="21" t="str">
        <f t="shared" si="27"/>
        <v>SI</v>
      </c>
      <c r="Q396" s="21" t="str">
        <f t="shared" si="28"/>
        <v>Baja</v>
      </c>
    </row>
    <row r="397" spans="1:17" ht="14.25" customHeight="1">
      <c r="A397" s="2" t="s">
        <v>482</v>
      </c>
      <c r="B397" s="2" t="s">
        <v>467</v>
      </c>
      <c r="C397" s="2" t="s">
        <v>481</v>
      </c>
      <c r="D397" s="2" t="s">
        <v>480</v>
      </c>
      <c r="E397" s="2" t="s">
        <v>436</v>
      </c>
      <c r="F397" s="11">
        <v>460272490</v>
      </c>
      <c r="G397" s="73">
        <v>44277</v>
      </c>
      <c r="H397" s="73">
        <v>44278</v>
      </c>
      <c r="I397" s="2">
        <v>1772</v>
      </c>
      <c r="J397" s="35">
        <v>651.21</v>
      </c>
      <c r="K397" s="74">
        <f t="shared" si="0"/>
        <v>1153944.1200000001</v>
      </c>
      <c r="M397" s="11">
        <v>460272490</v>
      </c>
      <c r="N397" s="21" t="str">
        <f t="shared" si="25"/>
        <v>SI</v>
      </c>
      <c r="O397" s="124">
        <f t="shared" si="26"/>
        <v>1</v>
      </c>
      <c r="P397" s="21" t="str">
        <f t="shared" si="27"/>
        <v>NO</v>
      </c>
      <c r="Q397" s="21" t="str">
        <f t="shared" si="28"/>
        <v>Baja</v>
      </c>
    </row>
    <row r="398" spans="1:17" ht="14.25" customHeight="1">
      <c r="A398" s="2" t="s">
        <v>465</v>
      </c>
      <c r="B398" s="2" t="s">
        <v>433</v>
      </c>
      <c r="C398" s="2" t="s">
        <v>571</v>
      </c>
      <c r="D398" s="2" t="s">
        <v>477</v>
      </c>
      <c r="E398" s="2" t="s">
        <v>442</v>
      </c>
      <c r="F398" s="11">
        <v>461467683</v>
      </c>
      <c r="G398" s="73">
        <v>44267</v>
      </c>
      <c r="H398" s="73">
        <v>44268</v>
      </c>
      <c r="I398" s="2">
        <v>9904</v>
      </c>
      <c r="J398" s="35">
        <v>668.27</v>
      </c>
      <c r="K398" s="74">
        <f t="shared" si="0"/>
        <v>6618546.0800000001</v>
      </c>
      <c r="M398" s="11">
        <v>461467683</v>
      </c>
      <c r="N398" s="21" t="str">
        <f t="shared" si="25"/>
        <v>SI</v>
      </c>
      <c r="O398" s="124">
        <f t="shared" si="26"/>
        <v>1</v>
      </c>
      <c r="P398" s="21" t="str">
        <f t="shared" si="27"/>
        <v>NO</v>
      </c>
      <c r="Q398" s="21" t="str">
        <f t="shared" si="28"/>
        <v>Alta</v>
      </c>
    </row>
    <row r="399" spans="1:17" ht="14.25" customHeight="1">
      <c r="A399" s="2" t="s">
        <v>451</v>
      </c>
      <c r="B399" s="2" t="s">
        <v>462</v>
      </c>
      <c r="C399" s="2" t="s">
        <v>536</v>
      </c>
      <c r="D399" s="2" t="s">
        <v>477</v>
      </c>
      <c r="E399" s="2" t="s">
        <v>436</v>
      </c>
      <c r="F399" s="11">
        <v>461794698</v>
      </c>
      <c r="G399" s="73">
        <v>44279</v>
      </c>
      <c r="H399" s="73">
        <v>44282</v>
      </c>
      <c r="I399" s="2">
        <v>3299</v>
      </c>
      <c r="J399" s="35">
        <v>668.27</v>
      </c>
      <c r="K399" s="74">
        <f t="shared" si="0"/>
        <v>2204622.73</v>
      </c>
      <c r="M399" s="11">
        <v>461794698</v>
      </c>
      <c r="N399" s="21" t="str">
        <f t="shared" si="25"/>
        <v>SI</v>
      </c>
      <c r="O399" s="124">
        <f t="shared" si="26"/>
        <v>3</v>
      </c>
      <c r="P399" s="21" t="str">
        <f t="shared" si="27"/>
        <v>SI</v>
      </c>
      <c r="Q399" s="21" t="str">
        <f t="shared" si="28"/>
        <v>Media</v>
      </c>
    </row>
    <row r="400" spans="1:17" ht="14.25" customHeight="1">
      <c r="A400" s="2" t="s">
        <v>444</v>
      </c>
      <c r="B400" s="2" t="s">
        <v>439</v>
      </c>
      <c r="C400" s="2" t="s">
        <v>521</v>
      </c>
      <c r="D400" s="2" t="s">
        <v>477</v>
      </c>
      <c r="E400" s="2" t="s">
        <v>442</v>
      </c>
      <c r="F400" s="11">
        <v>462265908</v>
      </c>
      <c r="G400" s="73">
        <v>44283</v>
      </c>
      <c r="H400" s="73">
        <v>44284</v>
      </c>
      <c r="I400" s="2">
        <v>7353</v>
      </c>
      <c r="J400" s="35">
        <v>668.27</v>
      </c>
      <c r="K400" s="74">
        <f t="shared" si="0"/>
        <v>4913789.3099999996</v>
      </c>
      <c r="M400" s="11">
        <v>595138251</v>
      </c>
      <c r="N400" s="21" t="str">
        <f t="shared" si="25"/>
        <v>SI</v>
      </c>
      <c r="O400" s="124">
        <f t="shared" si="26"/>
        <v>1</v>
      </c>
      <c r="P400" s="21" t="str">
        <f t="shared" si="27"/>
        <v>NO</v>
      </c>
      <c r="Q400" s="21" t="str">
        <f t="shared" si="28"/>
        <v>Media</v>
      </c>
    </row>
    <row r="401" spans="1:17" ht="14.25" customHeight="1">
      <c r="A401" s="2" t="s">
        <v>484</v>
      </c>
      <c r="B401" s="2" t="s">
        <v>462</v>
      </c>
      <c r="C401" s="2" t="s">
        <v>634</v>
      </c>
      <c r="D401" s="2" t="s">
        <v>480</v>
      </c>
      <c r="E401" s="2" t="s">
        <v>442</v>
      </c>
      <c r="F401" s="11">
        <v>462449157</v>
      </c>
      <c r="G401" s="73">
        <v>44279</v>
      </c>
      <c r="H401" s="73">
        <v>44282</v>
      </c>
      <c r="I401" s="2">
        <v>6225</v>
      </c>
      <c r="J401" s="35">
        <v>651.21</v>
      </c>
      <c r="K401" s="74">
        <f t="shared" si="0"/>
        <v>4053782.25</v>
      </c>
      <c r="M401" s="11">
        <v>462449157</v>
      </c>
      <c r="N401" s="21" t="str">
        <f t="shared" si="25"/>
        <v>SI</v>
      </c>
      <c r="O401" s="124">
        <f t="shared" si="26"/>
        <v>3</v>
      </c>
      <c r="P401" s="21" t="str">
        <f t="shared" si="27"/>
        <v>SI</v>
      </c>
      <c r="Q401" s="21" t="str">
        <f t="shared" si="28"/>
        <v>Media</v>
      </c>
    </row>
    <row r="402" spans="1:17" ht="14.25" customHeight="1">
      <c r="A402" s="2" t="s">
        <v>438</v>
      </c>
      <c r="B402" s="2" t="s">
        <v>433</v>
      </c>
      <c r="C402" s="2" t="s">
        <v>586</v>
      </c>
      <c r="D402" s="2" t="s">
        <v>435</v>
      </c>
      <c r="E402" s="2" t="s">
        <v>436</v>
      </c>
      <c r="F402" s="11">
        <v>463137519</v>
      </c>
      <c r="G402" s="73">
        <v>44265</v>
      </c>
      <c r="H402" s="73">
        <v>44266</v>
      </c>
      <c r="I402" s="2">
        <v>1604</v>
      </c>
      <c r="J402" s="35">
        <v>255.28</v>
      </c>
      <c r="K402" s="74">
        <f t="shared" si="0"/>
        <v>409469.12</v>
      </c>
      <c r="M402" s="11">
        <v>463137519</v>
      </c>
      <c r="N402" s="21" t="str">
        <f t="shared" si="25"/>
        <v>SI</v>
      </c>
      <c r="O402" s="124">
        <f t="shared" si="26"/>
        <v>1</v>
      </c>
      <c r="P402" s="21" t="str">
        <f t="shared" si="27"/>
        <v>NO</v>
      </c>
      <c r="Q402" s="21" t="str">
        <f t="shared" si="28"/>
        <v>Baja</v>
      </c>
    </row>
    <row r="403" spans="1:17" ht="14.25" customHeight="1">
      <c r="A403" s="2" t="s">
        <v>438</v>
      </c>
      <c r="B403" s="2" t="s">
        <v>462</v>
      </c>
      <c r="C403" s="2" t="s">
        <v>631</v>
      </c>
      <c r="D403" s="2" t="s">
        <v>464</v>
      </c>
      <c r="E403" s="2" t="s">
        <v>442</v>
      </c>
      <c r="F403" s="11">
        <v>463209617</v>
      </c>
      <c r="G403" s="73">
        <v>44303</v>
      </c>
      <c r="H403" s="73">
        <v>44306</v>
      </c>
      <c r="I403" s="2">
        <v>6830</v>
      </c>
      <c r="J403" s="35">
        <v>154.06</v>
      </c>
      <c r="K403" s="74">
        <f t="shared" si="0"/>
        <v>1052229.8</v>
      </c>
      <c r="M403" s="11">
        <v>463209617</v>
      </c>
      <c r="N403" s="21" t="str">
        <f t="shared" si="25"/>
        <v>SI</v>
      </c>
      <c r="O403" s="124">
        <f t="shared" si="26"/>
        <v>3</v>
      </c>
      <c r="P403" s="21" t="str">
        <f t="shared" si="27"/>
        <v>SI</v>
      </c>
      <c r="Q403" s="21" t="str">
        <f t="shared" si="28"/>
        <v>Baja</v>
      </c>
    </row>
    <row r="404" spans="1:17" ht="14.25" customHeight="1">
      <c r="A404" s="2" t="s">
        <v>465</v>
      </c>
      <c r="B404" s="2" t="s">
        <v>467</v>
      </c>
      <c r="C404" s="2" t="s">
        <v>538</v>
      </c>
      <c r="D404" s="2" t="s">
        <v>477</v>
      </c>
      <c r="E404" s="2" t="s">
        <v>436</v>
      </c>
      <c r="F404" s="11">
        <v>464115130</v>
      </c>
      <c r="G404" s="73">
        <v>44291</v>
      </c>
      <c r="H404" s="73">
        <v>44291</v>
      </c>
      <c r="I404" s="2">
        <v>7261</v>
      </c>
      <c r="J404" s="35">
        <v>668.27</v>
      </c>
      <c r="K404" s="74">
        <f t="shared" si="0"/>
        <v>4852308.47</v>
      </c>
      <c r="M404" s="11">
        <v>464115130</v>
      </c>
      <c r="N404" s="21" t="str">
        <f t="shared" si="25"/>
        <v>NO</v>
      </c>
      <c r="O404" s="124">
        <f t="shared" si="26"/>
        <v>0</v>
      </c>
      <c r="P404" s="21" t="str">
        <f t="shared" si="27"/>
        <v>NO</v>
      </c>
      <c r="Q404" s="21" t="str">
        <f t="shared" si="28"/>
        <v>Media</v>
      </c>
    </row>
    <row r="405" spans="1:17" ht="14.25" customHeight="1">
      <c r="A405" s="2" t="s">
        <v>451</v>
      </c>
      <c r="B405" s="2" t="s">
        <v>439</v>
      </c>
      <c r="C405" s="2" t="s">
        <v>566</v>
      </c>
      <c r="D405" s="2" t="s">
        <v>480</v>
      </c>
      <c r="E405" s="2" t="s">
        <v>436</v>
      </c>
      <c r="F405" s="11">
        <v>464588487</v>
      </c>
      <c r="G405" s="73">
        <v>44303</v>
      </c>
      <c r="H405" s="73">
        <v>44303</v>
      </c>
      <c r="I405" s="2">
        <v>6674</v>
      </c>
      <c r="J405" s="35">
        <v>651.21</v>
      </c>
      <c r="K405" s="74">
        <f t="shared" si="0"/>
        <v>4346175.54</v>
      </c>
      <c r="M405" s="11">
        <v>464588487</v>
      </c>
      <c r="N405" s="21" t="str">
        <f t="shared" si="25"/>
        <v>NO</v>
      </c>
      <c r="O405" s="124">
        <f t="shared" si="26"/>
        <v>0</v>
      </c>
      <c r="P405" s="21" t="str">
        <f t="shared" si="27"/>
        <v>NO</v>
      </c>
      <c r="Q405" s="21" t="str">
        <f t="shared" si="28"/>
        <v>Media</v>
      </c>
    </row>
    <row r="406" spans="1:17" ht="14.25" customHeight="1">
      <c r="A406" s="2" t="s">
        <v>444</v>
      </c>
      <c r="B406" s="2" t="s">
        <v>439</v>
      </c>
      <c r="C406" s="2" t="s">
        <v>530</v>
      </c>
      <c r="D406" s="2" t="s">
        <v>450</v>
      </c>
      <c r="E406" s="2" t="s">
        <v>442</v>
      </c>
      <c r="F406" s="11">
        <v>465397441</v>
      </c>
      <c r="G406" s="73">
        <v>44266</v>
      </c>
      <c r="H406" s="73">
        <v>44267</v>
      </c>
      <c r="I406" s="2">
        <v>4552</v>
      </c>
      <c r="J406" s="35">
        <v>205.7</v>
      </c>
      <c r="K406" s="74">
        <f t="shared" si="0"/>
        <v>936346.39999999991</v>
      </c>
      <c r="M406" s="11">
        <v>608148467</v>
      </c>
      <c r="N406" s="21" t="str">
        <f t="shared" si="25"/>
        <v>SI</v>
      </c>
      <c r="O406" s="124">
        <f t="shared" si="26"/>
        <v>1</v>
      </c>
      <c r="P406" s="21" t="str">
        <f t="shared" si="27"/>
        <v>NO</v>
      </c>
      <c r="Q406" s="21" t="str">
        <f t="shared" si="28"/>
        <v>Baja</v>
      </c>
    </row>
    <row r="407" spans="1:17" ht="14.25" customHeight="1">
      <c r="A407" s="2" t="s">
        <v>432</v>
      </c>
      <c r="B407" s="2" t="s">
        <v>452</v>
      </c>
      <c r="C407" s="2" t="s">
        <v>621</v>
      </c>
      <c r="D407" s="2" t="s">
        <v>480</v>
      </c>
      <c r="E407" s="2" t="s">
        <v>436</v>
      </c>
      <c r="F407" s="11">
        <v>466092240</v>
      </c>
      <c r="G407" s="73">
        <v>44300</v>
      </c>
      <c r="H407" s="73">
        <v>44300</v>
      </c>
      <c r="I407" s="2">
        <v>2606</v>
      </c>
      <c r="J407" s="35">
        <v>651.21</v>
      </c>
      <c r="K407" s="74">
        <f t="shared" si="0"/>
        <v>1697053.26</v>
      </c>
      <c r="M407" s="11">
        <v>466092240</v>
      </c>
      <c r="N407" s="21" t="str">
        <f t="shared" si="25"/>
        <v>NO</v>
      </c>
      <c r="O407" s="124">
        <f t="shared" si="26"/>
        <v>0</v>
      </c>
      <c r="P407" s="21" t="str">
        <f t="shared" si="27"/>
        <v>NO</v>
      </c>
      <c r="Q407" s="21" t="str">
        <f t="shared" si="28"/>
        <v>Baja</v>
      </c>
    </row>
    <row r="408" spans="1:17" ht="14.25" customHeight="1">
      <c r="A408" s="2" t="s">
        <v>458</v>
      </c>
      <c r="B408" s="2" t="s">
        <v>433</v>
      </c>
      <c r="C408" s="2" t="s">
        <v>570</v>
      </c>
      <c r="D408" s="2" t="s">
        <v>494</v>
      </c>
      <c r="E408" s="2" t="s">
        <v>442</v>
      </c>
      <c r="F408" s="11">
        <v>467821300</v>
      </c>
      <c r="G408" s="73">
        <v>44311</v>
      </c>
      <c r="H408" s="73">
        <v>44311</v>
      </c>
      <c r="I408" s="2">
        <v>703</v>
      </c>
      <c r="J408" s="35">
        <v>47.45</v>
      </c>
      <c r="K408" s="74">
        <f t="shared" si="0"/>
        <v>33357.35</v>
      </c>
      <c r="M408" s="11">
        <v>467821300</v>
      </c>
      <c r="N408" s="21" t="str">
        <f t="shared" si="25"/>
        <v>NO</v>
      </c>
      <c r="O408" s="124">
        <f t="shared" si="26"/>
        <v>0</v>
      </c>
      <c r="P408" s="21" t="str">
        <f t="shared" si="27"/>
        <v>NO</v>
      </c>
      <c r="Q408" s="21" t="str">
        <f t="shared" si="28"/>
        <v>Baja</v>
      </c>
    </row>
    <row r="409" spans="1:17" ht="14.25" customHeight="1">
      <c r="A409" s="2" t="s">
        <v>451</v>
      </c>
      <c r="B409" s="2" t="s">
        <v>462</v>
      </c>
      <c r="C409" s="2" t="s">
        <v>598</v>
      </c>
      <c r="D409" s="2" t="s">
        <v>454</v>
      </c>
      <c r="E409" s="2" t="s">
        <v>442</v>
      </c>
      <c r="F409" s="11">
        <v>468951261</v>
      </c>
      <c r="G409" s="73">
        <v>44275</v>
      </c>
      <c r="H409" s="73">
        <v>44277</v>
      </c>
      <c r="I409" s="2">
        <v>3131</v>
      </c>
      <c r="J409" s="35">
        <v>152.58000000000001</v>
      </c>
      <c r="K409" s="74">
        <f t="shared" si="0"/>
        <v>477727.98000000004</v>
      </c>
      <c r="M409" s="11">
        <v>468973577</v>
      </c>
      <c r="N409" s="21" t="str">
        <f t="shared" si="25"/>
        <v>SI</v>
      </c>
      <c r="O409" s="124">
        <f t="shared" si="26"/>
        <v>2</v>
      </c>
      <c r="P409" s="21" t="str">
        <f t="shared" si="27"/>
        <v>SI</v>
      </c>
      <c r="Q409" s="21" t="str">
        <f t="shared" si="28"/>
        <v>Baja</v>
      </c>
    </row>
    <row r="410" spans="1:17" ht="14.25" customHeight="1">
      <c r="A410" s="2" t="s">
        <v>458</v>
      </c>
      <c r="B410" s="2" t="s">
        <v>462</v>
      </c>
      <c r="C410" s="2" t="s">
        <v>478</v>
      </c>
      <c r="D410" s="2" t="s">
        <v>464</v>
      </c>
      <c r="E410" s="2" t="s">
        <v>442</v>
      </c>
      <c r="F410" s="11">
        <v>468973577</v>
      </c>
      <c r="G410" s="73">
        <v>44281</v>
      </c>
      <c r="H410" s="73">
        <v>44282</v>
      </c>
      <c r="I410" s="2">
        <v>7715</v>
      </c>
      <c r="J410" s="35">
        <v>154.06</v>
      </c>
      <c r="K410" s="74">
        <f t="shared" si="0"/>
        <v>1188572.8999999999</v>
      </c>
      <c r="M410" s="11">
        <v>468951261</v>
      </c>
      <c r="N410" s="21" t="str">
        <f t="shared" si="25"/>
        <v>SI</v>
      </c>
      <c r="O410" s="124">
        <f t="shared" si="26"/>
        <v>1</v>
      </c>
      <c r="P410" s="21" t="str">
        <f t="shared" si="27"/>
        <v>NO</v>
      </c>
      <c r="Q410" s="21" t="str">
        <f t="shared" si="28"/>
        <v>Baja</v>
      </c>
    </row>
    <row r="411" spans="1:17" ht="14.25" customHeight="1">
      <c r="A411" s="2" t="s">
        <v>432</v>
      </c>
      <c r="B411" s="2" t="s">
        <v>439</v>
      </c>
      <c r="C411" s="2" t="s">
        <v>625</v>
      </c>
      <c r="D411" s="2" t="s">
        <v>464</v>
      </c>
      <c r="E411" s="2" t="s">
        <v>436</v>
      </c>
      <c r="F411" s="11">
        <v>469746911</v>
      </c>
      <c r="G411" s="73">
        <v>44280</v>
      </c>
      <c r="H411" s="73">
        <v>44281</v>
      </c>
      <c r="I411" s="2">
        <v>5616</v>
      </c>
      <c r="J411" s="35">
        <v>154.06</v>
      </c>
      <c r="K411" s="74">
        <f t="shared" si="0"/>
        <v>865200.96</v>
      </c>
      <c r="M411" s="11">
        <v>469746911</v>
      </c>
      <c r="N411" s="21" t="str">
        <f t="shared" si="25"/>
        <v>SI</v>
      </c>
      <c r="O411" s="124">
        <f t="shared" si="26"/>
        <v>1</v>
      </c>
      <c r="P411" s="21" t="str">
        <f t="shared" si="27"/>
        <v>NO</v>
      </c>
      <c r="Q411" s="21" t="str">
        <f t="shared" si="28"/>
        <v>Baja</v>
      </c>
    </row>
    <row r="412" spans="1:17" ht="14.25" customHeight="1">
      <c r="A412" s="2" t="s">
        <v>451</v>
      </c>
      <c r="B412" s="2" t="s">
        <v>439</v>
      </c>
      <c r="C412" s="2" t="s">
        <v>507</v>
      </c>
      <c r="D412" s="2" t="s">
        <v>477</v>
      </c>
      <c r="E412" s="2" t="s">
        <v>442</v>
      </c>
      <c r="F412" s="11">
        <v>469912993</v>
      </c>
      <c r="G412" s="73">
        <v>44269</v>
      </c>
      <c r="H412" s="73">
        <v>44272</v>
      </c>
      <c r="I412" s="2">
        <v>9139</v>
      </c>
      <c r="J412" s="35">
        <v>668.27</v>
      </c>
      <c r="K412" s="74">
        <f t="shared" si="0"/>
        <v>6107319.5300000003</v>
      </c>
      <c r="M412" s="11">
        <v>469912993</v>
      </c>
      <c r="N412" s="21" t="str">
        <f t="shared" si="25"/>
        <v>SI</v>
      </c>
      <c r="O412" s="124">
        <f t="shared" si="26"/>
        <v>3</v>
      </c>
      <c r="P412" s="21" t="str">
        <f t="shared" si="27"/>
        <v>SI</v>
      </c>
      <c r="Q412" s="21" t="str">
        <f t="shared" si="28"/>
        <v>Alta</v>
      </c>
    </row>
    <row r="413" spans="1:17" ht="14.25" customHeight="1">
      <c r="A413" s="2" t="s">
        <v>458</v>
      </c>
      <c r="B413" s="2" t="s">
        <v>467</v>
      </c>
      <c r="C413" s="2" t="s">
        <v>538</v>
      </c>
      <c r="D413" s="2" t="s">
        <v>477</v>
      </c>
      <c r="E413" s="2" t="s">
        <v>436</v>
      </c>
      <c r="F413" s="11">
        <v>469914281</v>
      </c>
      <c r="G413" s="73">
        <v>44276</v>
      </c>
      <c r="H413" s="73">
        <v>44276</v>
      </c>
      <c r="I413" s="2">
        <v>4765</v>
      </c>
      <c r="J413" s="35">
        <v>668.27</v>
      </c>
      <c r="K413" s="74">
        <f t="shared" si="0"/>
        <v>3184306.55</v>
      </c>
      <c r="M413" s="11">
        <v>469914281</v>
      </c>
      <c r="N413" s="21" t="str">
        <f t="shared" si="25"/>
        <v>NO</v>
      </c>
      <c r="O413" s="124">
        <f t="shared" si="26"/>
        <v>0</v>
      </c>
      <c r="P413" s="21" t="str">
        <f t="shared" si="27"/>
        <v>NO</v>
      </c>
      <c r="Q413" s="21" t="str">
        <f t="shared" si="28"/>
        <v>Media</v>
      </c>
    </row>
    <row r="414" spans="1:17" ht="14.25" customHeight="1">
      <c r="A414" s="2" t="s">
        <v>484</v>
      </c>
      <c r="B414" s="2" t="s">
        <v>433</v>
      </c>
      <c r="C414" s="2" t="s">
        <v>520</v>
      </c>
      <c r="D414" s="2" t="s">
        <v>456</v>
      </c>
      <c r="E414" s="2" t="s">
        <v>442</v>
      </c>
      <c r="F414" s="11">
        <v>472285783</v>
      </c>
      <c r="G414" s="73">
        <v>44314</v>
      </c>
      <c r="H414" s="73">
        <v>44314</v>
      </c>
      <c r="I414" s="2">
        <v>6775</v>
      </c>
      <c r="J414" s="35">
        <v>109.28</v>
      </c>
      <c r="K414" s="74">
        <f t="shared" si="0"/>
        <v>740372</v>
      </c>
      <c r="M414" s="11">
        <v>472285783</v>
      </c>
      <c r="N414" s="21" t="str">
        <f t="shared" si="25"/>
        <v>NO</v>
      </c>
      <c r="O414" s="124">
        <f t="shared" si="26"/>
        <v>0</v>
      </c>
      <c r="P414" s="21" t="str">
        <f t="shared" si="27"/>
        <v>NO</v>
      </c>
      <c r="Q414" s="21" t="str">
        <f t="shared" si="28"/>
        <v>Baja</v>
      </c>
    </row>
    <row r="415" spans="1:17" ht="14.25" customHeight="1">
      <c r="A415" s="2" t="s">
        <v>465</v>
      </c>
      <c r="B415" s="2" t="s">
        <v>462</v>
      </c>
      <c r="C415" s="2" t="s">
        <v>517</v>
      </c>
      <c r="D415" s="2" t="s">
        <v>477</v>
      </c>
      <c r="E415" s="2" t="s">
        <v>436</v>
      </c>
      <c r="F415" s="11">
        <v>472535550</v>
      </c>
      <c r="G415" s="73">
        <v>44297</v>
      </c>
      <c r="H415" s="73">
        <v>44298</v>
      </c>
      <c r="I415" s="2">
        <v>3669</v>
      </c>
      <c r="J415" s="35">
        <v>668.27</v>
      </c>
      <c r="K415" s="74">
        <f t="shared" si="0"/>
        <v>2451882.63</v>
      </c>
      <c r="M415" s="11">
        <v>472535550</v>
      </c>
      <c r="N415" s="21" t="str">
        <f t="shared" si="25"/>
        <v>SI</v>
      </c>
      <c r="O415" s="124">
        <f t="shared" si="26"/>
        <v>1</v>
      </c>
      <c r="P415" s="21" t="str">
        <f t="shared" si="27"/>
        <v>NO</v>
      </c>
      <c r="Q415" s="21" t="str">
        <f t="shared" si="28"/>
        <v>Media</v>
      </c>
    </row>
    <row r="416" spans="1:17" ht="14.25" customHeight="1">
      <c r="A416" s="2" t="s">
        <v>438</v>
      </c>
      <c r="B416" s="2" t="s">
        <v>433</v>
      </c>
      <c r="C416" s="2" t="s">
        <v>524</v>
      </c>
      <c r="D416" s="2" t="s">
        <v>469</v>
      </c>
      <c r="E416" s="2" t="s">
        <v>436</v>
      </c>
      <c r="F416" s="11">
        <v>472555720</v>
      </c>
      <c r="G416" s="73">
        <v>44275</v>
      </c>
      <c r="H416" s="73">
        <v>44277</v>
      </c>
      <c r="I416" s="2">
        <v>8527</v>
      </c>
      <c r="J416" s="35">
        <v>421.89</v>
      </c>
      <c r="K416" s="74">
        <f t="shared" si="0"/>
        <v>3597456.03</v>
      </c>
      <c r="M416" s="11">
        <v>472555720</v>
      </c>
      <c r="N416" s="21" t="str">
        <f t="shared" si="25"/>
        <v>SI</v>
      </c>
      <c r="O416" s="124">
        <f t="shared" si="26"/>
        <v>2</v>
      </c>
      <c r="P416" s="21" t="str">
        <f t="shared" si="27"/>
        <v>SI</v>
      </c>
      <c r="Q416" s="21" t="str">
        <f t="shared" si="28"/>
        <v>Media</v>
      </c>
    </row>
    <row r="417" spans="1:17" ht="14.25" customHeight="1">
      <c r="A417" s="2" t="s">
        <v>484</v>
      </c>
      <c r="B417" s="2" t="s">
        <v>433</v>
      </c>
      <c r="C417" s="2" t="s">
        <v>461</v>
      </c>
      <c r="D417" s="2" t="s">
        <v>450</v>
      </c>
      <c r="E417" s="2" t="s">
        <v>442</v>
      </c>
      <c r="F417" s="11">
        <v>477249372</v>
      </c>
      <c r="G417" s="73">
        <v>44318</v>
      </c>
      <c r="H417" s="73">
        <v>44318</v>
      </c>
      <c r="I417" s="2">
        <v>8767</v>
      </c>
      <c r="J417" s="35">
        <v>205.7</v>
      </c>
      <c r="K417" s="74">
        <f t="shared" si="0"/>
        <v>1803371.9</v>
      </c>
      <c r="M417" s="11">
        <v>477249372</v>
      </c>
      <c r="N417" s="21" t="str">
        <f t="shared" si="25"/>
        <v>NO</v>
      </c>
      <c r="O417" s="124">
        <f t="shared" si="26"/>
        <v>0</v>
      </c>
      <c r="P417" s="21" t="str">
        <f t="shared" si="27"/>
        <v>NO</v>
      </c>
      <c r="Q417" s="21" t="str">
        <f t="shared" si="28"/>
        <v>Baja</v>
      </c>
    </row>
    <row r="418" spans="1:17" ht="14.25" customHeight="1">
      <c r="A418" s="2" t="s">
        <v>432</v>
      </c>
      <c r="B418" s="2" t="s">
        <v>467</v>
      </c>
      <c r="C418" s="2" t="s">
        <v>538</v>
      </c>
      <c r="D418" s="2" t="s">
        <v>469</v>
      </c>
      <c r="E418" s="2" t="s">
        <v>436</v>
      </c>
      <c r="F418" s="11">
        <v>477304303</v>
      </c>
      <c r="G418" s="73">
        <v>44293</v>
      </c>
      <c r="H418" s="73">
        <v>44294</v>
      </c>
      <c r="I418" s="2">
        <v>1605</v>
      </c>
      <c r="J418" s="35">
        <v>421.89</v>
      </c>
      <c r="K418" s="74">
        <f t="shared" si="0"/>
        <v>677133.45</v>
      </c>
      <c r="M418" s="11">
        <v>477304303</v>
      </c>
      <c r="N418" s="21" t="str">
        <f t="shared" si="25"/>
        <v>SI</v>
      </c>
      <c r="O418" s="124">
        <f t="shared" si="26"/>
        <v>1</v>
      </c>
      <c r="P418" s="21" t="str">
        <f t="shared" si="27"/>
        <v>NO</v>
      </c>
      <c r="Q418" s="21" t="str">
        <f t="shared" si="28"/>
        <v>Baja</v>
      </c>
    </row>
    <row r="419" spans="1:17" ht="14.25" customHeight="1">
      <c r="A419" s="2" t="s">
        <v>472</v>
      </c>
      <c r="B419" s="2" t="s">
        <v>433</v>
      </c>
      <c r="C419" s="2" t="s">
        <v>523</v>
      </c>
      <c r="D419" s="2" t="s">
        <v>475</v>
      </c>
      <c r="E419" s="2" t="s">
        <v>442</v>
      </c>
      <c r="F419" s="11">
        <v>477683675</v>
      </c>
      <c r="G419" s="73">
        <v>44278</v>
      </c>
      <c r="H419" s="73">
        <v>44280</v>
      </c>
      <c r="I419" s="2">
        <v>4751</v>
      </c>
      <c r="J419" s="35">
        <v>81.73</v>
      </c>
      <c r="K419" s="74">
        <f t="shared" si="0"/>
        <v>388299.23000000004</v>
      </c>
      <c r="M419" s="11">
        <v>477683675</v>
      </c>
      <c r="N419" s="21" t="str">
        <f t="shared" si="25"/>
        <v>SI</v>
      </c>
      <c r="O419" s="124">
        <f t="shared" si="26"/>
        <v>2</v>
      </c>
      <c r="P419" s="21" t="str">
        <f t="shared" si="27"/>
        <v>SI</v>
      </c>
      <c r="Q419" s="21" t="str">
        <f t="shared" si="28"/>
        <v>Baja</v>
      </c>
    </row>
    <row r="420" spans="1:17" ht="14.25" customHeight="1">
      <c r="A420" s="2" t="s">
        <v>451</v>
      </c>
      <c r="B420" s="2" t="s">
        <v>433</v>
      </c>
      <c r="C420" s="2" t="s">
        <v>488</v>
      </c>
      <c r="D420" s="2" t="s">
        <v>441</v>
      </c>
      <c r="E420" s="2" t="s">
        <v>442</v>
      </c>
      <c r="F420" s="11">
        <v>477748906</v>
      </c>
      <c r="G420" s="73">
        <v>44296</v>
      </c>
      <c r="H420" s="73">
        <v>44296</v>
      </c>
      <c r="I420" s="2">
        <v>6116</v>
      </c>
      <c r="J420" s="35">
        <v>9.33</v>
      </c>
      <c r="K420" s="74">
        <f t="shared" si="0"/>
        <v>57062.28</v>
      </c>
      <c r="M420" s="11">
        <v>477748906</v>
      </c>
      <c r="N420" s="21" t="str">
        <f t="shared" si="25"/>
        <v>NO</v>
      </c>
      <c r="O420" s="124">
        <f t="shared" si="26"/>
        <v>0</v>
      </c>
      <c r="P420" s="21" t="str">
        <f t="shared" si="27"/>
        <v>NO</v>
      </c>
      <c r="Q420" s="21" t="str">
        <f t="shared" si="28"/>
        <v>Baja</v>
      </c>
    </row>
    <row r="421" spans="1:17" ht="14.25" customHeight="1">
      <c r="A421" s="2" t="s">
        <v>458</v>
      </c>
      <c r="B421" s="2" t="s">
        <v>462</v>
      </c>
      <c r="C421" s="2" t="s">
        <v>497</v>
      </c>
      <c r="D421" s="2" t="s">
        <v>450</v>
      </c>
      <c r="E421" s="2" t="s">
        <v>442</v>
      </c>
      <c r="F421" s="11">
        <v>477993524</v>
      </c>
      <c r="G421" s="73">
        <v>44291</v>
      </c>
      <c r="H421" s="73">
        <v>44294</v>
      </c>
      <c r="I421" s="2">
        <v>2875</v>
      </c>
      <c r="J421" s="35">
        <v>205.7</v>
      </c>
      <c r="K421" s="74">
        <f t="shared" si="0"/>
        <v>591387.5</v>
      </c>
      <c r="M421" s="11">
        <v>477993524</v>
      </c>
      <c r="N421" s="21" t="str">
        <f t="shared" si="25"/>
        <v>SI</v>
      </c>
      <c r="O421" s="124">
        <f t="shared" si="26"/>
        <v>3</v>
      </c>
      <c r="P421" s="21" t="str">
        <f t="shared" si="27"/>
        <v>SI</v>
      </c>
      <c r="Q421" s="21" t="str">
        <f t="shared" si="28"/>
        <v>Baja</v>
      </c>
    </row>
    <row r="422" spans="1:17" ht="14.25" customHeight="1">
      <c r="A422" s="2" t="s">
        <v>444</v>
      </c>
      <c r="B422" s="2" t="s">
        <v>452</v>
      </c>
      <c r="C422" s="2" t="s">
        <v>544</v>
      </c>
      <c r="D422" s="2" t="s">
        <v>454</v>
      </c>
      <c r="E422" s="2" t="s">
        <v>436</v>
      </c>
      <c r="F422" s="11">
        <v>481168830</v>
      </c>
      <c r="G422" s="73">
        <v>44296</v>
      </c>
      <c r="H422" s="73">
        <v>44296</v>
      </c>
      <c r="I422" s="2">
        <v>1825</v>
      </c>
      <c r="J422" s="35">
        <v>152.58000000000001</v>
      </c>
      <c r="K422" s="74">
        <f t="shared" si="0"/>
        <v>278458.5</v>
      </c>
      <c r="M422" s="11">
        <v>648580729</v>
      </c>
      <c r="N422" s="21" t="str">
        <f t="shared" si="25"/>
        <v>NO</v>
      </c>
      <c r="O422" s="124">
        <f t="shared" si="26"/>
        <v>0</v>
      </c>
      <c r="P422" s="21" t="str">
        <f t="shared" si="27"/>
        <v>NO</v>
      </c>
      <c r="Q422" s="21" t="str">
        <f t="shared" si="28"/>
        <v>Baja</v>
      </c>
    </row>
    <row r="423" spans="1:17" ht="14.25" customHeight="1">
      <c r="A423" s="2" t="s">
        <v>484</v>
      </c>
      <c r="B423" s="2" t="s">
        <v>452</v>
      </c>
      <c r="C423" s="2" t="s">
        <v>565</v>
      </c>
      <c r="D423" s="2" t="s">
        <v>456</v>
      </c>
      <c r="E423" s="2" t="s">
        <v>436</v>
      </c>
      <c r="F423" s="11">
        <v>484756553</v>
      </c>
      <c r="G423" s="73">
        <v>44330</v>
      </c>
      <c r="H423" s="73">
        <v>44330</v>
      </c>
      <c r="I423" s="2">
        <v>2707</v>
      </c>
      <c r="J423" s="35">
        <v>109.28</v>
      </c>
      <c r="K423" s="74">
        <f t="shared" si="0"/>
        <v>295820.96000000002</v>
      </c>
      <c r="M423" s="11">
        <v>484756553</v>
      </c>
      <c r="N423" s="21" t="str">
        <f t="shared" si="25"/>
        <v>NO</v>
      </c>
      <c r="O423" s="124">
        <f t="shared" si="26"/>
        <v>0</v>
      </c>
      <c r="P423" s="21" t="str">
        <f t="shared" si="27"/>
        <v>NO</v>
      </c>
      <c r="Q423" s="21" t="str">
        <f t="shared" si="28"/>
        <v>Baja</v>
      </c>
    </row>
    <row r="424" spans="1:17" ht="14.25" customHeight="1">
      <c r="A424" s="2" t="s">
        <v>438</v>
      </c>
      <c r="B424" s="2" t="s">
        <v>462</v>
      </c>
      <c r="C424" s="2" t="s">
        <v>536</v>
      </c>
      <c r="D424" s="2" t="s">
        <v>480</v>
      </c>
      <c r="E424" s="2" t="s">
        <v>436</v>
      </c>
      <c r="F424" s="11">
        <v>485770642</v>
      </c>
      <c r="G424" s="73">
        <v>44289</v>
      </c>
      <c r="H424" s="73">
        <v>44290</v>
      </c>
      <c r="I424" s="2">
        <v>3228</v>
      </c>
      <c r="J424" s="35">
        <v>651.21</v>
      </c>
      <c r="K424" s="74">
        <f t="shared" si="0"/>
        <v>2102105.88</v>
      </c>
      <c r="M424" s="11">
        <v>485770642</v>
      </c>
      <c r="N424" s="21" t="str">
        <f t="shared" si="25"/>
        <v>SI</v>
      </c>
      <c r="O424" s="124">
        <f t="shared" si="26"/>
        <v>1</v>
      </c>
      <c r="P424" s="21" t="str">
        <f t="shared" si="27"/>
        <v>NO</v>
      </c>
      <c r="Q424" s="21" t="str">
        <f t="shared" si="28"/>
        <v>Media</v>
      </c>
    </row>
    <row r="425" spans="1:17" ht="14.25" customHeight="1">
      <c r="A425" s="2" t="s">
        <v>472</v>
      </c>
      <c r="B425" s="2" t="s">
        <v>452</v>
      </c>
      <c r="C425" s="2" t="s">
        <v>544</v>
      </c>
      <c r="D425" s="2" t="s">
        <v>464</v>
      </c>
      <c r="E425" s="2" t="s">
        <v>442</v>
      </c>
      <c r="F425" s="11">
        <v>485921704</v>
      </c>
      <c r="G425" s="73">
        <v>44315</v>
      </c>
      <c r="H425" s="73">
        <v>44316</v>
      </c>
      <c r="I425" s="2">
        <v>1548</v>
      </c>
      <c r="J425" s="35">
        <v>154.06</v>
      </c>
      <c r="K425" s="74">
        <f t="shared" si="0"/>
        <v>238484.88</v>
      </c>
      <c r="M425" s="11">
        <v>485921704</v>
      </c>
      <c r="N425" s="21" t="str">
        <f t="shared" si="25"/>
        <v>SI</v>
      </c>
      <c r="O425" s="124">
        <f t="shared" si="26"/>
        <v>1</v>
      </c>
      <c r="P425" s="21" t="str">
        <f t="shared" si="27"/>
        <v>NO</v>
      </c>
      <c r="Q425" s="21" t="str">
        <f t="shared" si="28"/>
        <v>Baja</v>
      </c>
    </row>
    <row r="426" spans="1:17" ht="14.25" customHeight="1">
      <c r="A426" s="2" t="s">
        <v>438</v>
      </c>
      <c r="B426" s="2" t="s">
        <v>462</v>
      </c>
      <c r="C426" s="2" t="s">
        <v>605</v>
      </c>
      <c r="D426" s="2" t="s">
        <v>494</v>
      </c>
      <c r="E426" s="2" t="s">
        <v>436</v>
      </c>
      <c r="F426" s="11">
        <v>487630593</v>
      </c>
      <c r="G426" s="73">
        <v>44299</v>
      </c>
      <c r="H426" s="73">
        <v>44301</v>
      </c>
      <c r="I426" s="2">
        <v>6702</v>
      </c>
      <c r="J426" s="35">
        <v>47.45</v>
      </c>
      <c r="K426" s="74">
        <f t="shared" si="0"/>
        <v>318009.90000000002</v>
      </c>
      <c r="M426" s="11">
        <v>487630593</v>
      </c>
      <c r="N426" s="21" t="str">
        <f t="shared" si="25"/>
        <v>SI</v>
      </c>
      <c r="O426" s="124">
        <f t="shared" si="26"/>
        <v>2</v>
      </c>
      <c r="P426" s="21" t="str">
        <f t="shared" si="27"/>
        <v>SI</v>
      </c>
      <c r="Q426" s="21" t="str">
        <f t="shared" si="28"/>
        <v>Baja</v>
      </c>
    </row>
    <row r="427" spans="1:17" ht="14.25" customHeight="1">
      <c r="A427" s="2" t="s">
        <v>444</v>
      </c>
      <c r="B427" s="2" t="s">
        <v>467</v>
      </c>
      <c r="C427" s="2" t="s">
        <v>609</v>
      </c>
      <c r="D427" s="2" t="s">
        <v>441</v>
      </c>
      <c r="E427" s="2" t="s">
        <v>442</v>
      </c>
      <c r="F427" s="11">
        <v>489209020</v>
      </c>
      <c r="G427" s="73">
        <v>44289</v>
      </c>
      <c r="H427" s="73">
        <v>44290</v>
      </c>
      <c r="I427" s="2">
        <v>3501</v>
      </c>
      <c r="J427" s="35">
        <v>9.33</v>
      </c>
      <c r="K427" s="74">
        <f t="shared" si="0"/>
        <v>32664.33</v>
      </c>
      <c r="M427" s="11">
        <v>673877179</v>
      </c>
      <c r="N427" s="21" t="str">
        <f t="shared" si="25"/>
        <v>SI</v>
      </c>
      <c r="O427" s="124">
        <f t="shared" si="26"/>
        <v>1</v>
      </c>
      <c r="P427" s="21" t="str">
        <f t="shared" si="27"/>
        <v>NO</v>
      </c>
      <c r="Q427" s="21" t="str">
        <f t="shared" si="28"/>
        <v>Baja</v>
      </c>
    </row>
    <row r="428" spans="1:17" ht="14.25" customHeight="1">
      <c r="A428" s="2" t="s">
        <v>484</v>
      </c>
      <c r="B428" s="2" t="s">
        <v>462</v>
      </c>
      <c r="C428" s="2" t="s">
        <v>634</v>
      </c>
      <c r="D428" s="2" t="s">
        <v>494</v>
      </c>
      <c r="E428" s="2" t="s">
        <v>436</v>
      </c>
      <c r="F428" s="11">
        <v>489661777</v>
      </c>
      <c r="G428" s="73">
        <v>44321</v>
      </c>
      <c r="H428" s="73">
        <v>44321</v>
      </c>
      <c r="I428" s="2">
        <v>1366</v>
      </c>
      <c r="J428" s="35">
        <v>47.45</v>
      </c>
      <c r="K428" s="74">
        <f t="shared" si="0"/>
        <v>64816.700000000004</v>
      </c>
      <c r="M428" s="11">
        <v>489661777</v>
      </c>
      <c r="N428" s="21" t="str">
        <f t="shared" si="25"/>
        <v>NO</v>
      </c>
      <c r="O428" s="124">
        <f t="shared" si="26"/>
        <v>0</v>
      </c>
      <c r="P428" s="21" t="str">
        <f t="shared" si="27"/>
        <v>NO</v>
      </c>
      <c r="Q428" s="21" t="str">
        <f t="shared" si="28"/>
        <v>Baja</v>
      </c>
    </row>
    <row r="429" spans="1:17" ht="14.25" customHeight="1">
      <c r="A429" s="2" t="s">
        <v>444</v>
      </c>
      <c r="B429" s="2" t="s">
        <v>462</v>
      </c>
      <c r="C429" s="2" t="s">
        <v>497</v>
      </c>
      <c r="D429" s="2" t="s">
        <v>494</v>
      </c>
      <c r="E429" s="2" t="s">
        <v>436</v>
      </c>
      <c r="F429" s="11">
        <v>489902532</v>
      </c>
      <c r="G429" s="73">
        <v>44333</v>
      </c>
      <c r="H429" s="73">
        <v>44333</v>
      </c>
      <c r="I429" s="2">
        <v>9740</v>
      </c>
      <c r="J429" s="35">
        <v>47.45</v>
      </c>
      <c r="K429" s="74">
        <f t="shared" si="0"/>
        <v>462163</v>
      </c>
      <c r="M429" s="11">
        <v>783052527</v>
      </c>
      <c r="N429" s="21" t="str">
        <f t="shared" si="25"/>
        <v>NO</v>
      </c>
      <c r="O429" s="124">
        <f t="shared" si="26"/>
        <v>0</v>
      </c>
      <c r="P429" s="21" t="str">
        <f t="shared" si="27"/>
        <v>NO</v>
      </c>
      <c r="Q429" s="21" t="str">
        <f t="shared" si="28"/>
        <v>Baja</v>
      </c>
    </row>
    <row r="430" spans="1:17" ht="14.25" customHeight="1">
      <c r="A430" s="2" t="s">
        <v>448</v>
      </c>
      <c r="B430" s="2" t="s">
        <v>433</v>
      </c>
      <c r="C430" s="2" t="s">
        <v>434</v>
      </c>
      <c r="D430" s="2" t="s">
        <v>454</v>
      </c>
      <c r="E430" s="2" t="s">
        <v>436</v>
      </c>
      <c r="F430" s="11">
        <v>489918839</v>
      </c>
      <c r="G430" s="73">
        <v>44307</v>
      </c>
      <c r="H430" s="73">
        <v>44307</v>
      </c>
      <c r="I430" s="2">
        <v>6727</v>
      </c>
      <c r="J430" s="35">
        <v>152.58000000000001</v>
      </c>
      <c r="K430" s="74">
        <f t="shared" si="0"/>
        <v>1026405.66</v>
      </c>
      <c r="M430" s="11">
        <v>489918839</v>
      </c>
      <c r="N430" s="21" t="str">
        <f t="shared" si="25"/>
        <v>NO</v>
      </c>
      <c r="O430" s="124">
        <f t="shared" si="26"/>
        <v>0</v>
      </c>
      <c r="P430" s="21" t="str">
        <f t="shared" si="27"/>
        <v>NO</v>
      </c>
      <c r="Q430" s="21" t="str">
        <f t="shared" si="28"/>
        <v>Baja</v>
      </c>
    </row>
    <row r="431" spans="1:17" ht="14.25" customHeight="1">
      <c r="A431" s="2" t="s">
        <v>432</v>
      </c>
      <c r="B431" s="2" t="s">
        <v>433</v>
      </c>
      <c r="C431" s="2" t="s">
        <v>612</v>
      </c>
      <c r="D431" s="2" t="s">
        <v>475</v>
      </c>
      <c r="E431" s="2" t="s">
        <v>442</v>
      </c>
      <c r="F431" s="11">
        <v>492007529</v>
      </c>
      <c r="G431" s="73">
        <v>44316</v>
      </c>
      <c r="H431" s="73">
        <v>44317</v>
      </c>
      <c r="I431" s="2">
        <v>7248</v>
      </c>
      <c r="J431" s="35">
        <v>81.73</v>
      </c>
      <c r="K431" s="74">
        <f t="shared" si="0"/>
        <v>592379.04</v>
      </c>
      <c r="M431" s="11">
        <v>492007529</v>
      </c>
      <c r="N431" s="21" t="str">
        <f t="shared" si="25"/>
        <v>SI</v>
      </c>
      <c r="O431" s="124">
        <f t="shared" si="26"/>
        <v>1</v>
      </c>
      <c r="P431" s="21" t="str">
        <f t="shared" si="27"/>
        <v>NO</v>
      </c>
      <c r="Q431" s="21" t="str">
        <f t="shared" si="28"/>
        <v>Baja</v>
      </c>
    </row>
    <row r="432" spans="1:17" ht="14.25" customHeight="1">
      <c r="A432" s="2" t="s">
        <v>448</v>
      </c>
      <c r="B432" s="2" t="s">
        <v>433</v>
      </c>
      <c r="C432" s="2" t="s">
        <v>564</v>
      </c>
      <c r="D432" s="2" t="s">
        <v>480</v>
      </c>
      <c r="E432" s="2" t="s">
        <v>436</v>
      </c>
      <c r="F432" s="11">
        <v>492341411</v>
      </c>
      <c r="G432" s="73">
        <v>44347</v>
      </c>
      <c r="H432" s="73">
        <v>44348</v>
      </c>
      <c r="I432" s="2">
        <v>7837</v>
      </c>
      <c r="J432" s="35">
        <v>651.21</v>
      </c>
      <c r="K432" s="74">
        <f t="shared" si="0"/>
        <v>5103532.7700000005</v>
      </c>
      <c r="M432" s="11">
        <v>492341411</v>
      </c>
      <c r="N432" s="21" t="str">
        <f t="shared" si="25"/>
        <v>SI</v>
      </c>
      <c r="O432" s="124">
        <f t="shared" si="26"/>
        <v>1</v>
      </c>
      <c r="P432" s="21" t="str">
        <f t="shared" si="27"/>
        <v>NO</v>
      </c>
      <c r="Q432" s="21" t="str">
        <f t="shared" si="28"/>
        <v>Alta</v>
      </c>
    </row>
    <row r="433" spans="1:17" ht="14.25" customHeight="1">
      <c r="A433" s="2" t="s">
        <v>458</v>
      </c>
      <c r="B433" s="2" t="s">
        <v>433</v>
      </c>
      <c r="C433" s="2" t="s">
        <v>434</v>
      </c>
      <c r="D433" s="2" t="s">
        <v>477</v>
      </c>
      <c r="E433" s="2" t="s">
        <v>442</v>
      </c>
      <c r="F433" s="11">
        <v>492524659</v>
      </c>
      <c r="G433" s="73">
        <v>44345</v>
      </c>
      <c r="H433" s="73">
        <v>44347</v>
      </c>
      <c r="I433" s="2">
        <v>7765</v>
      </c>
      <c r="J433" s="35">
        <v>668.27</v>
      </c>
      <c r="K433" s="74">
        <f t="shared" si="0"/>
        <v>5189116.55</v>
      </c>
      <c r="M433" s="11">
        <v>492524659</v>
      </c>
      <c r="N433" s="21" t="str">
        <f t="shared" si="25"/>
        <v>SI</v>
      </c>
      <c r="O433" s="124">
        <f t="shared" si="26"/>
        <v>2</v>
      </c>
      <c r="P433" s="21" t="str">
        <f t="shared" si="27"/>
        <v>SI</v>
      </c>
      <c r="Q433" s="21" t="str">
        <f t="shared" si="28"/>
        <v>Alta</v>
      </c>
    </row>
    <row r="434" spans="1:17" ht="14.25" customHeight="1">
      <c r="A434" s="2" t="s">
        <v>451</v>
      </c>
      <c r="B434" s="2" t="s">
        <v>433</v>
      </c>
      <c r="C434" s="2" t="s">
        <v>613</v>
      </c>
      <c r="D434" s="2" t="s">
        <v>477</v>
      </c>
      <c r="E434" s="2" t="s">
        <v>442</v>
      </c>
      <c r="F434" s="11">
        <v>493361937</v>
      </c>
      <c r="G434" s="73">
        <v>44339</v>
      </c>
      <c r="H434" s="73">
        <v>44340</v>
      </c>
      <c r="I434" s="2">
        <v>7924</v>
      </c>
      <c r="J434" s="35">
        <v>668.27</v>
      </c>
      <c r="K434" s="74">
        <f t="shared" si="0"/>
        <v>5295371.4799999995</v>
      </c>
      <c r="M434" s="11">
        <v>493361937</v>
      </c>
      <c r="N434" s="21" t="str">
        <f t="shared" si="25"/>
        <v>SI</v>
      </c>
      <c r="O434" s="124">
        <f t="shared" si="26"/>
        <v>1</v>
      </c>
      <c r="P434" s="21" t="str">
        <f t="shared" si="27"/>
        <v>NO</v>
      </c>
      <c r="Q434" s="21" t="str">
        <f t="shared" si="28"/>
        <v>Alta</v>
      </c>
    </row>
    <row r="435" spans="1:17" ht="14.25" customHeight="1">
      <c r="A435" s="2" t="s">
        <v>482</v>
      </c>
      <c r="B435" s="2" t="s">
        <v>452</v>
      </c>
      <c r="C435" s="2" t="s">
        <v>556</v>
      </c>
      <c r="D435" s="2" t="s">
        <v>480</v>
      </c>
      <c r="E435" s="2" t="s">
        <v>442</v>
      </c>
      <c r="F435" s="11">
        <v>493988502</v>
      </c>
      <c r="G435" s="73">
        <v>44347</v>
      </c>
      <c r="H435" s="73">
        <v>44348</v>
      </c>
      <c r="I435" s="2">
        <v>9000</v>
      </c>
      <c r="J435" s="35">
        <v>651.21</v>
      </c>
      <c r="K435" s="74">
        <f t="shared" si="0"/>
        <v>5860890</v>
      </c>
      <c r="M435" s="11">
        <v>493988502</v>
      </c>
      <c r="N435" s="21" t="str">
        <f t="shared" si="25"/>
        <v>SI</v>
      </c>
      <c r="O435" s="124">
        <f t="shared" si="26"/>
        <v>1</v>
      </c>
      <c r="P435" s="21" t="str">
        <f t="shared" si="27"/>
        <v>NO</v>
      </c>
      <c r="Q435" s="21" t="str">
        <f t="shared" si="28"/>
        <v>Alta</v>
      </c>
    </row>
    <row r="436" spans="1:17" ht="14.25" customHeight="1">
      <c r="A436" s="2" t="s">
        <v>438</v>
      </c>
      <c r="B436" s="2" t="s">
        <v>467</v>
      </c>
      <c r="C436" s="2" t="s">
        <v>476</v>
      </c>
      <c r="D436" s="2" t="s">
        <v>477</v>
      </c>
      <c r="E436" s="2" t="s">
        <v>436</v>
      </c>
      <c r="F436" s="11">
        <v>494221532</v>
      </c>
      <c r="G436" s="73">
        <v>44342</v>
      </c>
      <c r="H436" s="73">
        <v>44345</v>
      </c>
      <c r="I436" s="2">
        <v>9880</v>
      </c>
      <c r="J436" s="35">
        <v>668.27</v>
      </c>
      <c r="K436" s="74">
        <f t="shared" si="0"/>
        <v>6602507.5999999996</v>
      </c>
      <c r="M436" s="11">
        <v>494225394</v>
      </c>
      <c r="N436" s="21" t="str">
        <f t="shared" si="25"/>
        <v>SI</v>
      </c>
      <c r="O436" s="124">
        <f t="shared" si="26"/>
        <v>3</v>
      </c>
      <c r="P436" s="21" t="str">
        <f t="shared" si="27"/>
        <v>SI</v>
      </c>
      <c r="Q436" s="21" t="str">
        <f t="shared" si="28"/>
        <v>Alta</v>
      </c>
    </row>
    <row r="437" spans="1:17" ht="14.25" customHeight="1">
      <c r="A437" s="2" t="s">
        <v>448</v>
      </c>
      <c r="B437" s="2" t="s">
        <v>433</v>
      </c>
      <c r="C437" s="2" t="s">
        <v>560</v>
      </c>
      <c r="D437" s="2" t="s">
        <v>480</v>
      </c>
      <c r="E437" s="2" t="s">
        <v>442</v>
      </c>
      <c r="F437" s="11">
        <v>494225394</v>
      </c>
      <c r="G437" s="73">
        <v>44340</v>
      </c>
      <c r="H437" s="73">
        <v>44343</v>
      </c>
      <c r="I437" s="2">
        <v>864</v>
      </c>
      <c r="J437" s="35">
        <v>651.21</v>
      </c>
      <c r="K437" s="74">
        <f t="shared" si="0"/>
        <v>562645.44000000006</v>
      </c>
      <c r="M437" s="11">
        <v>494221532</v>
      </c>
      <c r="N437" s="21" t="str">
        <f t="shared" si="25"/>
        <v>SI</v>
      </c>
      <c r="O437" s="124">
        <f t="shared" si="26"/>
        <v>3</v>
      </c>
      <c r="P437" s="21" t="str">
        <f t="shared" si="27"/>
        <v>SI</v>
      </c>
      <c r="Q437" s="21" t="str">
        <f t="shared" si="28"/>
        <v>Baja</v>
      </c>
    </row>
    <row r="438" spans="1:17" ht="14.25" customHeight="1">
      <c r="A438" s="2" t="s">
        <v>472</v>
      </c>
      <c r="B438" s="2" t="s">
        <v>433</v>
      </c>
      <c r="C438" s="2" t="s">
        <v>525</v>
      </c>
      <c r="D438" s="2" t="s">
        <v>450</v>
      </c>
      <c r="E438" s="2" t="s">
        <v>442</v>
      </c>
      <c r="F438" s="11">
        <v>494945085</v>
      </c>
      <c r="G438" s="73">
        <v>44323</v>
      </c>
      <c r="H438" s="73">
        <v>44326</v>
      </c>
      <c r="I438" s="2">
        <v>9110</v>
      </c>
      <c r="J438" s="35">
        <v>205.7</v>
      </c>
      <c r="K438" s="74">
        <f t="shared" si="0"/>
        <v>1873927</v>
      </c>
      <c r="M438" s="11">
        <v>494945085</v>
      </c>
      <c r="N438" s="21" t="str">
        <f t="shared" si="25"/>
        <v>SI</v>
      </c>
      <c r="O438" s="124">
        <f t="shared" si="26"/>
        <v>3</v>
      </c>
      <c r="P438" s="21" t="str">
        <f t="shared" si="27"/>
        <v>SI</v>
      </c>
      <c r="Q438" s="21" t="str">
        <f t="shared" si="28"/>
        <v>Baja</v>
      </c>
    </row>
    <row r="439" spans="1:17" ht="14.25" customHeight="1">
      <c r="A439" s="2" t="s">
        <v>438</v>
      </c>
      <c r="B439" s="2" t="s">
        <v>462</v>
      </c>
      <c r="C439" s="2" t="s">
        <v>490</v>
      </c>
      <c r="D439" s="2" t="s">
        <v>456</v>
      </c>
      <c r="E439" s="2" t="s">
        <v>442</v>
      </c>
      <c r="F439" s="11">
        <v>497138059</v>
      </c>
      <c r="G439" s="73">
        <v>44341</v>
      </c>
      <c r="H439" s="73">
        <v>44343</v>
      </c>
      <c r="I439" s="2">
        <v>9115</v>
      </c>
      <c r="J439" s="35">
        <v>109.28</v>
      </c>
      <c r="K439" s="74">
        <f t="shared" si="0"/>
        <v>996087.2</v>
      </c>
      <c r="M439" s="11">
        <v>497138059</v>
      </c>
      <c r="N439" s="21" t="str">
        <f t="shared" si="25"/>
        <v>SI</v>
      </c>
      <c r="O439" s="124">
        <f t="shared" si="26"/>
        <v>2</v>
      </c>
      <c r="P439" s="21" t="str">
        <f t="shared" si="27"/>
        <v>SI</v>
      </c>
      <c r="Q439" s="21" t="str">
        <f t="shared" si="28"/>
        <v>Baja</v>
      </c>
    </row>
    <row r="440" spans="1:17" ht="14.25" customHeight="1">
      <c r="A440" s="2" t="s">
        <v>458</v>
      </c>
      <c r="B440" s="2" t="s">
        <v>502</v>
      </c>
      <c r="C440" s="2" t="s">
        <v>610</v>
      </c>
      <c r="D440" s="2" t="s">
        <v>450</v>
      </c>
      <c r="E440" s="2" t="s">
        <v>436</v>
      </c>
      <c r="F440" s="11">
        <v>497225606</v>
      </c>
      <c r="G440" s="73">
        <v>44320</v>
      </c>
      <c r="H440" s="73">
        <v>44323</v>
      </c>
      <c r="I440" s="2">
        <v>1212</v>
      </c>
      <c r="J440" s="35">
        <v>205.7</v>
      </c>
      <c r="K440" s="74">
        <f t="shared" si="0"/>
        <v>249308.4</v>
      </c>
      <c r="M440" s="11">
        <v>497225606</v>
      </c>
      <c r="N440" s="21" t="str">
        <f t="shared" si="25"/>
        <v>SI</v>
      </c>
      <c r="O440" s="124">
        <f t="shared" si="26"/>
        <v>3</v>
      </c>
      <c r="P440" s="21" t="str">
        <f t="shared" si="27"/>
        <v>SI</v>
      </c>
      <c r="Q440" s="21" t="str">
        <f t="shared" si="28"/>
        <v>Baja</v>
      </c>
    </row>
    <row r="441" spans="1:17" ht="14.25" customHeight="1">
      <c r="A441" s="2" t="s">
        <v>472</v>
      </c>
      <c r="B441" s="2" t="s">
        <v>452</v>
      </c>
      <c r="C441" s="2" t="s">
        <v>453</v>
      </c>
      <c r="D441" s="2" t="s">
        <v>435</v>
      </c>
      <c r="E441" s="2" t="s">
        <v>436</v>
      </c>
      <c r="F441" s="11">
        <v>498232400</v>
      </c>
      <c r="G441" s="73">
        <v>44348</v>
      </c>
      <c r="H441" s="73">
        <v>44350</v>
      </c>
      <c r="I441" s="2">
        <v>6070</v>
      </c>
      <c r="J441" s="35">
        <v>255.28</v>
      </c>
      <c r="K441" s="74">
        <f t="shared" si="0"/>
        <v>1549549.6</v>
      </c>
      <c r="M441" s="11">
        <v>498232400</v>
      </c>
      <c r="N441" s="21" t="str">
        <f t="shared" si="25"/>
        <v>SI</v>
      </c>
      <c r="O441" s="124">
        <f t="shared" si="26"/>
        <v>2</v>
      </c>
      <c r="P441" s="21" t="str">
        <f t="shared" si="27"/>
        <v>SI</v>
      </c>
      <c r="Q441" s="21" t="str">
        <f t="shared" si="28"/>
        <v>Baja</v>
      </c>
    </row>
    <row r="442" spans="1:17" ht="14.25" customHeight="1">
      <c r="A442" s="2" t="s">
        <v>432</v>
      </c>
      <c r="B442" s="2" t="s">
        <v>433</v>
      </c>
      <c r="C442" s="2" t="s">
        <v>533</v>
      </c>
      <c r="D442" s="2" t="s">
        <v>454</v>
      </c>
      <c r="E442" s="2" t="s">
        <v>436</v>
      </c>
      <c r="F442" s="11">
        <v>498774850</v>
      </c>
      <c r="G442" s="73">
        <v>44342</v>
      </c>
      <c r="H442" s="73">
        <v>44345</v>
      </c>
      <c r="I442" s="2">
        <v>5893</v>
      </c>
      <c r="J442" s="35">
        <v>152.58000000000001</v>
      </c>
      <c r="K442" s="74">
        <f t="shared" si="0"/>
        <v>899153.94000000006</v>
      </c>
      <c r="M442" s="11">
        <v>498774850</v>
      </c>
      <c r="N442" s="21" t="str">
        <f t="shared" si="25"/>
        <v>SI</v>
      </c>
      <c r="O442" s="124">
        <f t="shared" si="26"/>
        <v>3</v>
      </c>
      <c r="P442" s="21" t="str">
        <f t="shared" si="27"/>
        <v>SI</v>
      </c>
      <c r="Q442" s="21" t="str">
        <f t="shared" si="28"/>
        <v>Baja</v>
      </c>
    </row>
    <row r="443" spans="1:17" ht="14.25" customHeight="1">
      <c r="A443" s="2" t="s">
        <v>438</v>
      </c>
      <c r="B443" s="2" t="s">
        <v>452</v>
      </c>
      <c r="C443" s="2" t="s">
        <v>580</v>
      </c>
      <c r="D443" s="2" t="s">
        <v>446</v>
      </c>
      <c r="E443" s="2" t="s">
        <v>436</v>
      </c>
      <c r="F443" s="11">
        <v>498863685</v>
      </c>
      <c r="G443" s="73">
        <v>44332</v>
      </c>
      <c r="H443" s="73">
        <v>44333</v>
      </c>
      <c r="I443" s="2">
        <v>790</v>
      </c>
      <c r="J443" s="35">
        <v>437.2</v>
      </c>
      <c r="K443" s="74">
        <f t="shared" si="0"/>
        <v>345388</v>
      </c>
      <c r="M443" s="11">
        <v>498863685</v>
      </c>
      <c r="N443" s="21" t="str">
        <f t="shared" si="25"/>
        <v>SI</v>
      </c>
      <c r="O443" s="124">
        <f t="shared" si="26"/>
        <v>1</v>
      </c>
      <c r="P443" s="21" t="str">
        <f t="shared" si="27"/>
        <v>NO</v>
      </c>
      <c r="Q443" s="21" t="str">
        <f t="shared" si="28"/>
        <v>Baja</v>
      </c>
    </row>
    <row r="444" spans="1:17" ht="14.25" customHeight="1">
      <c r="A444" s="2" t="s">
        <v>465</v>
      </c>
      <c r="B444" s="2" t="s">
        <v>462</v>
      </c>
      <c r="C444" s="2" t="s">
        <v>478</v>
      </c>
      <c r="D444" s="2" t="s">
        <v>494</v>
      </c>
      <c r="E444" s="2" t="s">
        <v>442</v>
      </c>
      <c r="F444" s="11">
        <v>498948657</v>
      </c>
      <c r="G444" s="73">
        <v>44324</v>
      </c>
      <c r="H444" s="73">
        <v>44324</v>
      </c>
      <c r="I444" s="2">
        <v>1723</v>
      </c>
      <c r="J444" s="35">
        <v>47.45</v>
      </c>
      <c r="K444" s="74">
        <f t="shared" si="0"/>
        <v>81756.350000000006</v>
      </c>
      <c r="M444" s="11">
        <v>498948657</v>
      </c>
      <c r="N444" s="21" t="str">
        <f t="shared" si="25"/>
        <v>NO</v>
      </c>
      <c r="O444" s="124">
        <f t="shared" si="26"/>
        <v>0</v>
      </c>
      <c r="P444" s="21" t="str">
        <f t="shared" si="27"/>
        <v>NO</v>
      </c>
      <c r="Q444" s="21" t="str">
        <f t="shared" si="28"/>
        <v>Baja</v>
      </c>
    </row>
    <row r="445" spans="1:17" ht="14.25" customHeight="1">
      <c r="A445" s="2" t="s">
        <v>432</v>
      </c>
      <c r="B445" s="2" t="s">
        <v>433</v>
      </c>
      <c r="C445" s="2" t="s">
        <v>630</v>
      </c>
      <c r="D445" s="2" t="s">
        <v>435</v>
      </c>
      <c r="E445" s="2" t="s">
        <v>436</v>
      </c>
      <c r="F445" s="11">
        <v>500025403</v>
      </c>
      <c r="G445" s="73">
        <v>44360</v>
      </c>
      <c r="H445" s="73">
        <v>44363</v>
      </c>
      <c r="I445" s="2">
        <v>9876</v>
      </c>
      <c r="J445" s="35">
        <v>255.28</v>
      </c>
      <c r="K445" s="74">
        <f t="shared" si="0"/>
        <v>2521145.2799999998</v>
      </c>
      <c r="M445" s="11">
        <v>500025403</v>
      </c>
      <c r="N445" s="21" t="str">
        <f t="shared" si="25"/>
        <v>SI</v>
      </c>
      <c r="O445" s="124">
        <f t="shared" si="26"/>
        <v>3</v>
      </c>
      <c r="P445" s="21" t="str">
        <f t="shared" si="27"/>
        <v>SI</v>
      </c>
      <c r="Q445" s="21" t="str">
        <f t="shared" si="28"/>
        <v>Media</v>
      </c>
    </row>
    <row r="446" spans="1:17" ht="14.25" customHeight="1">
      <c r="A446" s="2" t="s">
        <v>458</v>
      </c>
      <c r="B446" s="2" t="s">
        <v>439</v>
      </c>
      <c r="C446" s="2" t="s">
        <v>559</v>
      </c>
      <c r="D446" s="2" t="s">
        <v>456</v>
      </c>
      <c r="E446" s="2" t="s">
        <v>442</v>
      </c>
      <c r="F446" s="11">
        <v>500550687</v>
      </c>
      <c r="G446" s="73">
        <v>44315</v>
      </c>
      <c r="H446" s="73">
        <v>44317</v>
      </c>
      <c r="I446" s="2">
        <v>754</v>
      </c>
      <c r="J446" s="35">
        <v>109.28</v>
      </c>
      <c r="K446" s="74">
        <f t="shared" si="0"/>
        <v>82397.119999999995</v>
      </c>
      <c r="M446" s="11">
        <v>500550687</v>
      </c>
      <c r="N446" s="21" t="str">
        <f t="shared" si="25"/>
        <v>SI</v>
      </c>
      <c r="O446" s="124">
        <f t="shared" si="26"/>
        <v>2</v>
      </c>
      <c r="P446" s="21" t="str">
        <f t="shared" si="27"/>
        <v>SI</v>
      </c>
      <c r="Q446" s="21" t="str">
        <f t="shared" si="28"/>
        <v>Baja</v>
      </c>
    </row>
    <row r="447" spans="1:17" ht="14.25" customHeight="1">
      <c r="A447" s="2" t="s">
        <v>458</v>
      </c>
      <c r="B447" s="2" t="s">
        <v>433</v>
      </c>
      <c r="C447" s="2" t="s">
        <v>512</v>
      </c>
      <c r="D447" s="2" t="s">
        <v>441</v>
      </c>
      <c r="E447" s="2" t="s">
        <v>436</v>
      </c>
      <c r="F447" s="11">
        <v>501440322</v>
      </c>
      <c r="G447" s="73">
        <v>44327</v>
      </c>
      <c r="H447" s="73">
        <v>44327</v>
      </c>
      <c r="I447" s="2">
        <v>5191</v>
      </c>
      <c r="J447" s="35">
        <v>9.33</v>
      </c>
      <c r="K447" s="74">
        <f t="shared" si="0"/>
        <v>48432.03</v>
      </c>
      <c r="M447" s="11">
        <v>501440322</v>
      </c>
      <c r="N447" s="21" t="str">
        <f t="shared" si="25"/>
        <v>NO</v>
      </c>
      <c r="O447" s="124">
        <f t="shared" si="26"/>
        <v>0</v>
      </c>
      <c r="P447" s="21" t="str">
        <f t="shared" si="27"/>
        <v>NO</v>
      </c>
      <c r="Q447" s="21" t="str">
        <f t="shared" si="28"/>
        <v>Baja</v>
      </c>
    </row>
    <row r="448" spans="1:17" ht="14.25" customHeight="1">
      <c r="A448" s="2" t="s">
        <v>482</v>
      </c>
      <c r="B448" s="2" t="s">
        <v>452</v>
      </c>
      <c r="C448" s="2" t="s">
        <v>539</v>
      </c>
      <c r="D448" s="2" t="s">
        <v>456</v>
      </c>
      <c r="E448" s="2" t="s">
        <v>436</v>
      </c>
      <c r="F448" s="11">
        <v>503644883</v>
      </c>
      <c r="G448" s="73">
        <v>44327</v>
      </c>
      <c r="H448" s="73">
        <v>44327</v>
      </c>
      <c r="I448" s="2">
        <v>7397</v>
      </c>
      <c r="J448" s="35">
        <v>109.28</v>
      </c>
      <c r="K448" s="74">
        <f t="shared" si="0"/>
        <v>808344.16</v>
      </c>
      <c r="M448" s="11">
        <v>503644883</v>
      </c>
      <c r="N448" s="21" t="str">
        <f t="shared" si="25"/>
        <v>NO</v>
      </c>
      <c r="O448" s="124">
        <f t="shared" si="26"/>
        <v>0</v>
      </c>
      <c r="P448" s="21" t="str">
        <f t="shared" si="27"/>
        <v>NO</v>
      </c>
      <c r="Q448" s="21" t="str">
        <f t="shared" si="28"/>
        <v>Baja</v>
      </c>
    </row>
    <row r="449" spans="1:17" ht="14.25" customHeight="1">
      <c r="A449" s="2" t="s">
        <v>432</v>
      </c>
      <c r="B449" s="2" t="s">
        <v>467</v>
      </c>
      <c r="C449" s="2" t="s">
        <v>519</v>
      </c>
      <c r="D449" s="2" t="s">
        <v>450</v>
      </c>
      <c r="E449" s="2" t="s">
        <v>442</v>
      </c>
      <c r="F449" s="11">
        <v>505354201</v>
      </c>
      <c r="G449" s="73">
        <v>44350</v>
      </c>
      <c r="H449" s="73">
        <v>44352</v>
      </c>
      <c r="I449" s="2">
        <v>2678</v>
      </c>
      <c r="J449" s="35">
        <v>205.7</v>
      </c>
      <c r="K449" s="74">
        <f t="shared" si="0"/>
        <v>550864.6</v>
      </c>
      <c r="M449" s="11">
        <v>505354201</v>
      </c>
      <c r="N449" s="21" t="str">
        <f t="shared" si="25"/>
        <v>SI</v>
      </c>
      <c r="O449" s="124">
        <f t="shared" si="26"/>
        <v>2</v>
      </c>
      <c r="P449" s="21" t="str">
        <f t="shared" si="27"/>
        <v>SI</v>
      </c>
      <c r="Q449" s="21" t="str">
        <f t="shared" si="28"/>
        <v>Baja</v>
      </c>
    </row>
    <row r="450" spans="1:17" ht="14.25" customHeight="1">
      <c r="A450" s="2" t="s">
        <v>451</v>
      </c>
      <c r="B450" s="2" t="s">
        <v>433</v>
      </c>
      <c r="C450" s="2" t="s">
        <v>575</v>
      </c>
      <c r="D450" s="2" t="s">
        <v>480</v>
      </c>
      <c r="E450" s="2" t="s">
        <v>442</v>
      </c>
      <c r="F450" s="11">
        <v>505433166</v>
      </c>
      <c r="G450" s="73">
        <v>44359</v>
      </c>
      <c r="H450" s="73">
        <v>44361</v>
      </c>
      <c r="I450" s="2">
        <v>3333</v>
      </c>
      <c r="J450" s="35">
        <v>651.21</v>
      </c>
      <c r="K450" s="74">
        <f t="shared" si="0"/>
        <v>2170482.9300000002</v>
      </c>
      <c r="M450" s="11">
        <v>505433166</v>
      </c>
      <c r="N450" s="21" t="str">
        <f t="shared" si="25"/>
        <v>SI</v>
      </c>
      <c r="O450" s="124">
        <f t="shared" si="26"/>
        <v>2</v>
      </c>
      <c r="P450" s="21" t="str">
        <f t="shared" si="27"/>
        <v>SI</v>
      </c>
      <c r="Q450" s="21" t="str">
        <f t="shared" si="28"/>
        <v>Media</v>
      </c>
    </row>
    <row r="451" spans="1:17" ht="14.25" customHeight="1">
      <c r="A451" s="2" t="s">
        <v>432</v>
      </c>
      <c r="B451" s="2" t="s">
        <v>502</v>
      </c>
      <c r="C451" s="2" t="s">
        <v>578</v>
      </c>
      <c r="D451" s="2" t="s">
        <v>480</v>
      </c>
      <c r="E451" s="2" t="s">
        <v>442</v>
      </c>
      <c r="F451" s="11">
        <v>506900441</v>
      </c>
      <c r="G451" s="73">
        <v>44366</v>
      </c>
      <c r="H451" s="73">
        <v>44369</v>
      </c>
      <c r="I451" s="2">
        <v>718</v>
      </c>
      <c r="J451" s="35">
        <v>651.21</v>
      </c>
      <c r="K451" s="74">
        <f t="shared" si="0"/>
        <v>467568.78</v>
      </c>
      <c r="M451" s="11">
        <v>506900441</v>
      </c>
      <c r="N451" s="21" t="str">
        <f t="shared" ref="N451:N514" si="29">+IF(G451=H451,"NO","SI")</f>
        <v>SI</v>
      </c>
      <c r="O451" s="124">
        <f t="shared" ref="O451:O514" si="30">+H451-G451</f>
        <v>3</v>
      </c>
      <c r="P451" s="21" t="str">
        <f t="shared" ref="P451:P514" si="31">+IF(O451&gt;1,"SI","NO")</f>
        <v>SI</v>
      </c>
      <c r="Q451" s="21" t="str">
        <f t="shared" ref="Q451:Q514" si="32">+IF(K451&lt;=2000000,$S$2,IF(K451&lt;=5000000,$S$3,IF(K451&lt;=10000000,$S$4,)))</f>
        <v>Baja</v>
      </c>
    </row>
    <row r="452" spans="1:17" ht="14.25" customHeight="1">
      <c r="A452" s="2" t="s">
        <v>444</v>
      </c>
      <c r="B452" s="2" t="s">
        <v>452</v>
      </c>
      <c r="C452" s="2" t="s">
        <v>616</v>
      </c>
      <c r="D452" s="2" t="s">
        <v>441</v>
      </c>
      <c r="E452" s="2" t="s">
        <v>436</v>
      </c>
      <c r="F452" s="11">
        <v>507386672</v>
      </c>
      <c r="G452" s="73">
        <v>44336</v>
      </c>
      <c r="H452" s="73">
        <v>44338</v>
      </c>
      <c r="I452" s="2">
        <v>9354</v>
      </c>
      <c r="J452" s="35">
        <v>9.33</v>
      </c>
      <c r="K452" s="74">
        <f t="shared" si="0"/>
        <v>87272.82</v>
      </c>
      <c r="M452" s="11">
        <v>862552344</v>
      </c>
      <c r="N452" s="21" t="str">
        <f t="shared" si="29"/>
        <v>SI</v>
      </c>
      <c r="O452" s="124">
        <f t="shared" si="30"/>
        <v>2</v>
      </c>
      <c r="P452" s="21" t="str">
        <f t="shared" si="31"/>
        <v>SI</v>
      </c>
      <c r="Q452" s="21" t="str">
        <f t="shared" si="32"/>
        <v>Baja</v>
      </c>
    </row>
    <row r="453" spans="1:17" ht="14.25" customHeight="1">
      <c r="A453" s="2" t="s">
        <v>484</v>
      </c>
      <c r="B453" s="2" t="s">
        <v>433</v>
      </c>
      <c r="C453" s="2" t="s">
        <v>635</v>
      </c>
      <c r="D453" s="2" t="s">
        <v>480</v>
      </c>
      <c r="E453" s="2" t="s">
        <v>442</v>
      </c>
      <c r="F453" s="11">
        <v>507809388</v>
      </c>
      <c r="G453" s="73">
        <v>44330</v>
      </c>
      <c r="H453" s="73">
        <v>44333</v>
      </c>
      <c r="I453" s="2">
        <v>1670</v>
      </c>
      <c r="J453" s="35">
        <v>651.21</v>
      </c>
      <c r="K453" s="74">
        <f t="shared" si="0"/>
        <v>1087520.7</v>
      </c>
      <c r="M453" s="11">
        <v>507809388</v>
      </c>
      <c r="N453" s="21" t="str">
        <f t="shared" si="29"/>
        <v>SI</v>
      </c>
      <c r="O453" s="124">
        <f t="shared" si="30"/>
        <v>3</v>
      </c>
      <c r="P453" s="21" t="str">
        <f t="shared" si="31"/>
        <v>SI</v>
      </c>
      <c r="Q453" s="21" t="str">
        <f t="shared" si="32"/>
        <v>Baja</v>
      </c>
    </row>
    <row r="454" spans="1:17" ht="14.25" customHeight="1">
      <c r="A454" s="2" t="s">
        <v>458</v>
      </c>
      <c r="B454" s="2" t="s">
        <v>433</v>
      </c>
      <c r="C454" s="2" t="s">
        <v>636</v>
      </c>
      <c r="D454" s="2" t="s">
        <v>477</v>
      </c>
      <c r="E454" s="2" t="s">
        <v>442</v>
      </c>
      <c r="F454" s="11">
        <v>508005511</v>
      </c>
      <c r="G454" s="73">
        <v>44333</v>
      </c>
      <c r="H454" s="73">
        <v>44334</v>
      </c>
      <c r="I454" s="2">
        <v>1268</v>
      </c>
      <c r="J454" s="35">
        <v>668.27</v>
      </c>
      <c r="K454" s="74">
        <f t="shared" si="0"/>
        <v>847366.36</v>
      </c>
      <c r="M454" s="11">
        <v>508005511</v>
      </c>
      <c r="N454" s="21" t="str">
        <f t="shared" si="29"/>
        <v>SI</v>
      </c>
      <c r="O454" s="124">
        <f t="shared" si="30"/>
        <v>1</v>
      </c>
      <c r="P454" s="21" t="str">
        <f t="shared" si="31"/>
        <v>NO</v>
      </c>
      <c r="Q454" s="21" t="str">
        <f t="shared" si="32"/>
        <v>Baja</v>
      </c>
    </row>
    <row r="455" spans="1:17" ht="14.25" customHeight="1">
      <c r="A455" s="2" t="s">
        <v>432</v>
      </c>
      <c r="B455" s="2" t="s">
        <v>433</v>
      </c>
      <c r="C455" s="2" t="s">
        <v>516</v>
      </c>
      <c r="D455" s="2" t="s">
        <v>494</v>
      </c>
      <c r="E455" s="2" t="s">
        <v>442</v>
      </c>
      <c r="F455" s="11">
        <v>508827769</v>
      </c>
      <c r="G455" s="73">
        <v>44338</v>
      </c>
      <c r="H455" s="73">
        <v>44338</v>
      </c>
      <c r="I455" s="2">
        <v>6281</v>
      </c>
      <c r="J455" s="35">
        <v>47.45</v>
      </c>
      <c r="K455" s="74">
        <f t="shared" si="0"/>
        <v>298033.45</v>
      </c>
      <c r="M455" s="11">
        <v>508827769</v>
      </c>
      <c r="N455" s="21" t="str">
        <f t="shared" si="29"/>
        <v>NO</v>
      </c>
      <c r="O455" s="124">
        <f t="shared" si="30"/>
        <v>0</v>
      </c>
      <c r="P455" s="21" t="str">
        <f t="shared" si="31"/>
        <v>NO</v>
      </c>
      <c r="Q455" s="21" t="str">
        <f t="shared" si="32"/>
        <v>Baja</v>
      </c>
    </row>
    <row r="456" spans="1:17" ht="14.25" customHeight="1">
      <c r="A456" s="2" t="s">
        <v>484</v>
      </c>
      <c r="B456" s="2" t="s">
        <v>433</v>
      </c>
      <c r="C456" s="2" t="s">
        <v>491</v>
      </c>
      <c r="D456" s="2" t="s">
        <v>450</v>
      </c>
      <c r="E456" s="2" t="s">
        <v>442</v>
      </c>
      <c r="F456" s="11">
        <v>510174882</v>
      </c>
      <c r="G456" s="73">
        <v>44364</v>
      </c>
      <c r="H456" s="73">
        <v>44366</v>
      </c>
      <c r="I456" s="2">
        <v>8556</v>
      </c>
      <c r="J456" s="35">
        <v>205.7</v>
      </c>
      <c r="K456" s="74">
        <f t="shared" si="0"/>
        <v>1759969.2</v>
      </c>
      <c r="M456" s="11">
        <v>510174882</v>
      </c>
      <c r="N456" s="21" t="str">
        <f t="shared" si="29"/>
        <v>SI</v>
      </c>
      <c r="O456" s="124">
        <f t="shared" si="30"/>
        <v>2</v>
      </c>
      <c r="P456" s="21" t="str">
        <f t="shared" si="31"/>
        <v>SI</v>
      </c>
      <c r="Q456" s="21" t="str">
        <f t="shared" si="32"/>
        <v>Baja</v>
      </c>
    </row>
    <row r="457" spans="1:17" ht="14.25" customHeight="1">
      <c r="A457" s="2" t="s">
        <v>451</v>
      </c>
      <c r="B457" s="2" t="s">
        <v>433</v>
      </c>
      <c r="C457" s="2" t="s">
        <v>597</v>
      </c>
      <c r="D457" s="2" t="s">
        <v>454</v>
      </c>
      <c r="E457" s="2" t="s">
        <v>442</v>
      </c>
      <c r="F457" s="11">
        <v>514738929</v>
      </c>
      <c r="G457" s="73">
        <v>44367</v>
      </c>
      <c r="H457" s="73">
        <v>44368</v>
      </c>
      <c r="I457" s="2">
        <v>6727</v>
      </c>
      <c r="J457" s="35">
        <v>152.58000000000001</v>
      </c>
      <c r="K457" s="74">
        <f t="shared" si="0"/>
        <v>1026405.66</v>
      </c>
      <c r="M457" s="11">
        <v>514738929</v>
      </c>
      <c r="N457" s="21" t="str">
        <f t="shared" si="29"/>
        <v>SI</v>
      </c>
      <c r="O457" s="124">
        <f t="shared" si="30"/>
        <v>1</v>
      </c>
      <c r="P457" s="21" t="str">
        <f t="shared" si="31"/>
        <v>NO</v>
      </c>
      <c r="Q457" s="21" t="str">
        <f t="shared" si="32"/>
        <v>Baja</v>
      </c>
    </row>
    <row r="458" spans="1:17" ht="14.25" customHeight="1">
      <c r="A458" s="2" t="s">
        <v>482</v>
      </c>
      <c r="B458" s="2" t="s">
        <v>433</v>
      </c>
      <c r="C458" s="2" t="s">
        <v>597</v>
      </c>
      <c r="D458" s="2" t="s">
        <v>446</v>
      </c>
      <c r="E458" s="2" t="s">
        <v>436</v>
      </c>
      <c r="F458" s="11">
        <v>514905440</v>
      </c>
      <c r="G458" s="73">
        <v>44348</v>
      </c>
      <c r="H458" s="73">
        <v>44348</v>
      </c>
      <c r="I458" s="2">
        <v>936</v>
      </c>
      <c r="J458" s="35">
        <v>437.2</v>
      </c>
      <c r="K458" s="74">
        <f t="shared" si="0"/>
        <v>409219.2</v>
      </c>
      <c r="M458" s="11">
        <v>514905440</v>
      </c>
      <c r="N458" s="21" t="str">
        <f t="shared" si="29"/>
        <v>NO</v>
      </c>
      <c r="O458" s="124">
        <f t="shared" si="30"/>
        <v>0</v>
      </c>
      <c r="P458" s="21" t="str">
        <f t="shared" si="31"/>
        <v>NO</v>
      </c>
      <c r="Q458" s="21" t="str">
        <f t="shared" si="32"/>
        <v>Baja</v>
      </c>
    </row>
    <row r="459" spans="1:17" ht="14.25" customHeight="1">
      <c r="A459" s="2" t="s">
        <v>472</v>
      </c>
      <c r="B459" s="2" t="s">
        <v>462</v>
      </c>
      <c r="C459" s="2" t="s">
        <v>490</v>
      </c>
      <c r="D459" s="2" t="s">
        <v>454</v>
      </c>
      <c r="E459" s="2" t="s">
        <v>436</v>
      </c>
      <c r="F459" s="11">
        <v>515648305</v>
      </c>
      <c r="G459" s="73">
        <v>44324</v>
      </c>
      <c r="H459" s="73">
        <v>44325</v>
      </c>
      <c r="I459" s="2">
        <v>3543</v>
      </c>
      <c r="J459" s="35">
        <v>152.58000000000001</v>
      </c>
      <c r="K459" s="74">
        <f t="shared" si="0"/>
        <v>540590.94000000006</v>
      </c>
      <c r="M459" s="11">
        <v>515648305</v>
      </c>
      <c r="N459" s="21" t="str">
        <f t="shared" si="29"/>
        <v>SI</v>
      </c>
      <c r="O459" s="124">
        <f t="shared" si="30"/>
        <v>1</v>
      </c>
      <c r="P459" s="21" t="str">
        <f t="shared" si="31"/>
        <v>NO</v>
      </c>
      <c r="Q459" s="21" t="str">
        <f t="shared" si="32"/>
        <v>Baja</v>
      </c>
    </row>
    <row r="460" spans="1:17" ht="14.25" customHeight="1">
      <c r="A460" s="2" t="s">
        <v>451</v>
      </c>
      <c r="B460" s="2" t="s">
        <v>433</v>
      </c>
      <c r="C460" s="2" t="s">
        <v>604</v>
      </c>
      <c r="D460" s="2" t="s">
        <v>469</v>
      </c>
      <c r="E460" s="2" t="s">
        <v>442</v>
      </c>
      <c r="F460" s="11">
        <v>515816104</v>
      </c>
      <c r="G460" s="73">
        <v>44340</v>
      </c>
      <c r="H460" s="73">
        <v>44343</v>
      </c>
      <c r="I460" s="2">
        <v>4115</v>
      </c>
      <c r="J460" s="35">
        <v>421.89</v>
      </c>
      <c r="K460" s="74">
        <f t="shared" si="0"/>
        <v>1736077.3499999999</v>
      </c>
      <c r="M460" s="11">
        <v>515816104</v>
      </c>
      <c r="N460" s="21" t="str">
        <f t="shared" si="29"/>
        <v>SI</v>
      </c>
      <c r="O460" s="124">
        <f t="shared" si="30"/>
        <v>3</v>
      </c>
      <c r="P460" s="21" t="str">
        <f t="shared" si="31"/>
        <v>SI</v>
      </c>
      <c r="Q460" s="21" t="str">
        <f t="shared" si="32"/>
        <v>Baja</v>
      </c>
    </row>
    <row r="461" spans="1:17" ht="14.25" customHeight="1">
      <c r="A461" s="2" t="s">
        <v>484</v>
      </c>
      <c r="B461" s="2" t="s">
        <v>433</v>
      </c>
      <c r="C461" s="2" t="s">
        <v>537</v>
      </c>
      <c r="D461" s="2" t="s">
        <v>446</v>
      </c>
      <c r="E461" s="2" t="s">
        <v>436</v>
      </c>
      <c r="F461" s="11">
        <v>516319072</v>
      </c>
      <c r="G461" s="73">
        <v>44351</v>
      </c>
      <c r="H461" s="73">
        <v>44354</v>
      </c>
      <c r="I461" s="2">
        <v>5402</v>
      </c>
      <c r="J461" s="35">
        <v>437.2</v>
      </c>
      <c r="K461" s="74">
        <f t="shared" si="0"/>
        <v>2361754.4</v>
      </c>
      <c r="M461" s="11">
        <v>516319072</v>
      </c>
      <c r="N461" s="21" t="str">
        <f t="shared" si="29"/>
        <v>SI</v>
      </c>
      <c r="O461" s="124">
        <f t="shared" si="30"/>
        <v>3</v>
      </c>
      <c r="P461" s="21" t="str">
        <f t="shared" si="31"/>
        <v>SI</v>
      </c>
      <c r="Q461" s="21" t="str">
        <f t="shared" si="32"/>
        <v>Media</v>
      </c>
    </row>
    <row r="462" spans="1:17" ht="14.25" customHeight="1">
      <c r="A462" s="2" t="s">
        <v>438</v>
      </c>
      <c r="B462" s="2" t="s">
        <v>462</v>
      </c>
      <c r="C462" s="2" t="s">
        <v>541</v>
      </c>
      <c r="D462" s="2" t="s">
        <v>480</v>
      </c>
      <c r="E462" s="2" t="s">
        <v>436</v>
      </c>
      <c r="F462" s="11">
        <v>516876542</v>
      </c>
      <c r="G462" s="73">
        <v>44357</v>
      </c>
      <c r="H462" s="73">
        <v>44358</v>
      </c>
      <c r="I462" s="2">
        <v>3507</v>
      </c>
      <c r="J462" s="35">
        <v>651.21</v>
      </c>
      <c r="K462" s="74">
        <f t="shared" si="0"/>
        <v>2283793.4700000002</v>
      </c>
      <c r="M462" s="11">
        <v>516876542</v>
      </c>
      <c r="N462" s="21" t="str">
        <f t="shared" si="29"/>
        <v>SI</v>
      </c>
      <c r="O462" s="124">
        <f t="shared" si="30"/>
        <v>1</v>
      </c>
      <c r="P462" s="21" t="str">
        <f t="shared" si="31"/>
        <v>NO</v>
      </c>
      <c r="Q462" s="21" t="str">
        <f t="shared" si="32"/>
        <v>Media</v>
      </c>
    </row>
    <row r="463" spans="1:17" ht="14.25" customHeight="1">
      <c r="A463" s="2" t="s">
        <v>482</v>
      </c>
      <c r="B463" s="2" t="s">
        <v>433</v>
      </c>
      <c r="C463" s="2" t="s">
        <v>537</v>
      </c>
      <c r="D463" s="2" t="s">
        <v>441</v>
      </c>
      <c r="E463" s="2" t="s">
        <v>442</v>
      </c>
      <c r="F463" s="11">
        <v>518138253</v>
      </c>
      <c r="G463" s="73">
        <v>44354</v>
      </c>
      <c r="H463" s="73">
        <v>44356</v>
      </c>
      <c r="I463" s="2">
        <v>1229</v>
      </c>
      <c r="J463" s="35">
        <v>9.33</v>
      </c>
      <c r="K463" s="74">
        <f t="shared" si="0"/>
        <v>11466.57</v>
      </c>
      <c r="M463" s="11">
        <v>518138253</v>
      </c>
      <c r="N463" s="21" t="str">
        <f t="shared" si="29"/>
        <v>SI</v>
      </c>
      <c r="O463" s="124">
        <f t="shared" si="30"/>
        <v>2</v>
      </c>
      <c r="P463" s="21" t="str">
        <f t="shared" si="31"/>
        <v>SI</v>
      </c>
      <c r="Q463" s="21" t="str">
        <f t="shared" si="32"/>
        <v>Baja</v>
      </c>
    </row>
    <row r="464" spans="1:17" ht="14.25" customHeight="1">
      <c r="A464" s="2" t="s">
        <v>438</v>
      </c>
      <c r="B464" s="2" t="s">
        <v>433</v>
      </c>
      <c r="C464" s="2" t="s">
        <v>637</v>
      </c>
      <c r="D464" s="2" t="s">
        <v>477</v>
      </c>
      <c r="E464" s="2" t="s">
        <v>436</v>
      </c>
      <c r="F464" s="11">
        <v>521671903</v>
      </c>
      <c r="G464" s="73">
        <v>44374</v>
      </c>
      <c r="H464" s="73">
        <v>44374</v>
      </c>
      <c r="I464" s="2">
        <v>6894</v>
      </c>
      <c r="J464" s="35">
        <v>668.27</v>
      </c>
      <c r="K464" s="74">
        <f t="shared" si="0"/>
        <v>4607053.38</v>
      </c>
      <c r="M464" s="11">
        <v>521671903</v>
      </c>
      <c r="N464" s="21" t="str">
        <f t="shared" si="29"/>
        <v>NO</v>
      </c>
      <c r="O464" s="124">
        <f t="shared" si="30"/>
        <v>0</v>
      </c>
      <c r="P464" s="21" t="str">
        <f t="shared" si="31"/>
        <v>NO</v>
      </c>
      <c r="Q464" s="21" t="str">
        <f t="shared" si="32"/>
        <v>Media</v>
      </c>
    </row>
    <row r="465" spans="1:17" ht="14.25" customHeight="1">
      <c r="A465" s="2" t="s">
        <v>432</v>
      </c>
      <c r="B465" s="2" t="s">
        <v>433</v>
      </c>
      <c r="C465" s="2" t="s">
        <v>523</v>
      </c>
      <c r="D465" s="2" t="s">
        <v>441</v>
      </c>
      <c r="E465" s="2" t="s">
        <v>436</v>
      </c>
      <c r="F465" s="11">
        <v>521885192</v>
      </c>
      <c r="G465" s="73">
        <v>44356</v>
      </c>
      <c r="H465" s="73">
        <v>44359</v>
      </c>
      <c r="I465" s="2">
        <v>6263</v>
      </c>
      <c r="J465" s="35">
        <v>9.33</v>
      </c>
      <c r="K465" s="74">
        <f t="shared" si="0"/>
        <v>58433.79</v>
      </c>
      <c r="M465" s="11">
        <v>521885192</v>
      </c>
      <c r="N465" s="21" t="str">
        <f t="shared" si="29"/>
        <v>SI</v>
      </c>
      <c r="O465" s="124">
        <f t="shared" si="30"/>
        <v>3</v>
      </c>
      <c r="P465" s="21" t="str">
        <f t="shared" si="31"/>
        <v>SI</v>
      </c>
      <c r="Q465" s="21" t="str">
        <f t="shared" si="32"/>
        <v>Baja</v>
      </c>
    </row>
    <row r="466" spans="1:17" ht="14.25" customHeight="1">
      <c r="A466" s="2" t="s">
        <v>458</v>
      </c>
      <c r="B466" s="2" t="s">
        <v>433</v>
      </c>
      <c r="C466" s="2" t="s">
        <v>506</v>
      </c>
      <c r="D466" s="2" t="s">
        <v>475</v>
      </c>
      <c r="E466" s="2" t="s">
        <v>436</v>
      </c>
      <c r="F466" s="11">
        <v>522280871</v>
      </c>
      <c r="G466" s="73">
        <v>44351</v>
      </c>
      <c r="H466" s="73">
        <v>44352</v>
      </c>
      <c r="I466" s="2">
        <v>8306</v>
      </c>
      <c r="J466" s="35">
        <v>81.73</v>
      </c>
      <c r="K466" s="74">
        <f t="shared" si="0"/>
        <v>678849.38</v>
      </c>
      <c r="M466" s="11">
        <v>522280871</v>
      </c>
      <c r="N466" s="21" t="str">
        <f t="shared" si="29"/>
        <v>SI</v>
      </c>
      <c r="O466" s="124">
        <f t="shared" si="30"/>
        <v>1</v>
      </c>
      <c r="P466" s="21" t="str">
        <f t="shared" si="31"/>
        <v>NO</v>
      </c>
      <c r="Q466" s="21" t="str">
        <f t="shared" si="32"/>
        <v>Baja</v>
      </c>
    </row>
    <row r="467" spans="1:17" ht="14.25" customHeight="1">
      <c r="A467" s="2" t="s">
        <v>432</v>
      </c>
      <c r="B467" s="2" t="s">
        <v>439</v>
      </c>
      <c r="C467" s="2" t="s">
        <v>521</v>
      </c>
      <c r="D467" s="2" t="s">
        <v>464</v>
      </c>
      <c r="E467" s="2" t="s">
        <v>436</v>
      </c>
      <c r="F467" s="11">
        <v>523235309</v>
      </c>
      <c r="G467" s="73">
        <v>44347</v>
      </c>
      <c r="H467" s="73">
        <v>44347</v>
      </c>
      <c r="I467" s="2">
        <v>7177</v>
      </c>
      <c r="J467" s="35">
        <v>154.06</v>
      </c>
      <c r="K467" s="74">
        <f t="shared" si="0"/>
        <v>1105688.6200000001</v>
      </c>
      <c r="M467" s="11">
        <v>908088529</v>
      </c>
      <c r="N467" s="21" t="str">
        <f t="shared" si="29"/>
        <v>NO</v>
      </c>
      <c r="O467" s="124">
        <f t="shared" si="30"/>
        <v>0</v>
      </c>
      <c r="P467" s="21" t="str">
        <f t="shared" si="31"/>
        <v>NO</v>
      </c>
      <c r="Q467" s="21" t="str">
        <f t="shared" si="32"/>
        <v>Baja</v>
      </c>
    </row>
    <row r="468" spans="1:17" ht="14.25" customHeight="1">
      <c r="A468" s="2" t="s">
        <v>444</v>
      </c>
      <c r="B468" s="2" t="s">
        <v>452</v>
      </c>
      <c r="C468" s="2" t="s">
        <v>504</v>
      </c>
      <c r="D468" s="2" t="s">
        <v>456</v>
      </c>
      <c r="E468" s="2" t="s">
        <v>442</v>
      </c>
      <c r="F468" s="11">
        <v>523241317</v>
      </c>
      <c r="G468" s="73">
        <v>44372</v>
      </c>
      <c r="H468" s="73">
        <v>44372</v>
      </c>
      <c r="I468" s="2">
        <v>8257</v>
      </c>
      <c r="J468" s="35">
        <v>109.28</v>
      </c>
      <c r="K468" s="74">
        <f t="shared" si="0"/>
        <v>902324.96</v>
      </c>
      <c r="M468" s="11">
        <v>523235309</v>
      </c>
      <c r="N468" s="21" t="str">
        <f t="shared" si="29"/>
        <v>NO</v>
      </c>
      <c r="O468" s="124">
        <f t="shared" si="30"/>
        <v>0</v>
      </c>
      <c r="P468" s="21" t="str">
        <f t="shared" si="31"/>
        <v>NO</v>
      </c>
      <c r="Q468" s="21" t="str">
        <f t="shared" si="32"/>
        <v>Baja</v>
      </c>
    </row>
    <row r="469" spans="1:17" ht="14.25" customHeight="1">
      <c r="A469" s="2" t="s">
        <v>484</v>
      </c>
      <c r="B469" s="2" t="s">
        <v>452</v>
      </c>
      <c r="C469" s="2" t="s">
        <v>603</v>
      </c>
      <c r="D469" s="2" t="s">
        <v>464</v>
      </c>
      <c r="E469" s="2" t="s">
        <v>436</v>
      </c>
      <c r="F469" s="11">
        <v>524310338</v>
      </c>
      <c r="G469" s="73">
        <v>44360</v>
      </c>
      <c r="H469" s="73">
        <v>44362</v>
      </c>
      <c r="I469" s="2">
        <v>585</v>
      </c>
      <c r="J469" s="35">
        <v>154.06</v>
      </c>
      <c r="K469" s="74">
        <f t="shared" si="0"/>
        <v>90125.1</v>
      </c>
      <c r="M469" s="11">
        <v>524310338</v>
      </c>
      <c r="N469" s="21" t="str">
        <f t="shared" si="29"/>
        <v>SI</v>
      </c>
      <c r="O469" s="124">
        <f t="shared" si="30"/>
        <v>2</v>
      </c>
      <c r="P469" s="21" t="str">
        <f t="shared" si="31"/>
        <v>SI</v>
      </c>
      <c r="Q469" s="21" t="str">
        <f t="shared" si="32"/>
        <v>Baja</v>
      </c>
    </row>
    <row r="470" spans="1:17" ht="14.25" customHeight="1">
      <c r="A470" s="2" t="s">
        <v>438</v>
      </c>
      <c r="B470" s="2" t="s">
        <v>462</v>
      </c>
      <c r="C470" s="2" t="s">
        <v>624</v>
      </c>
      <c r="D470" s="2" t="s">
        <v>494</v>
      </c>
      <c r="E470" s="2" t="s">
        <v>436</v>
      </c>
      <c r="F470" s="11">
        <v>524612033</v>
      </c>
      <c r="G470" s="73">
        <v>44356</v>
      </c>
      <c r="H470" s="73">
        <v>44359</v>
      </c>
      <c r="I470" s="2">
        <v>6056</v>
      </c>
      <c r="J470" s="35">
        <v>47.45</v>
      </c>
      <c r="K470" s="74">
        <f t="shared" si="0"/>
        <v>287357.2</v>
      </c>
      <c r="M470" s="11">
        <v>524612033</v>
      </c>
      <c r="N470" s="21" t="str">
        <f t="shared" si="29"/>
        <v>SI</v>
      </c>
      <c r="O470" s="124">
        <f t="shared" si="30"/>
        <v>3</v>
      </c>
      <c r="P470" s="21" t="str">
        <f t="shared" si="31"/>
        <v>SI</v>
      </c>
      <c r="Q470" s="21" t="str">
        <f t="shared" si="32"/>
        <v>Baja</v>
      </c>
    </row>
    <row r="471" spans="1:17" ht="14.25" customHeight="1">
      <c r="A471" s="2" t="s">
        <v>444</v>
      </c>
      <c r="B471" s="2" t="s">
        <v>452</v>
      </c>
      <c r="C471" s="2" t="s">
        <v>595</v>
      </c>
      <c r="D471" s="2" t="s">
        <v>456</v>
      </c>
      <c r="E471" s="2" t="s">
        <v>436</v>
      </c>
      <c r="F471" s="11">
        <v>524628770</v>
      </c>
      <c r="G471" s="73">
        <v>44341</v>
      </c>
      <c r="H471" s="73">
        <v>44342</v>
      </c>
      <c r="I471" s="2">
        <v>7135</v>
      </c>
      <c r="J471" s="35">
        <v>109.28</v>
      </c>
      <c r="K471" s="74">
        <f t="shared" si="0"/>
        <v>779712.8</v>
      </c>
      <c r="M471" s="11">
        <v>995013129</v>
      </c>
      <c r="N471" s="21" t="str">
        <f t="shared" si="29"/>
        <v>SI</v>
      </c>
      <c r="O471" s="124">
        <f t="shared" si="30"/>
        <v>1</v>
      </c>
      <c r="P471" s="21" t="str">
        <f t="shared" si="31"/>
        <v>NO</v>
      </c>
      <c r="Q471" s="21" t="str">
        <f t="shared" si="32"/>
        <v>Baja</v>
      </c>
    </row>
    <row r="472" spans="1:17" ht="14.25" customHeight="1">
      <c r="A472" s="2" t="s">
        <v>444</v>
      </c>
      <c r="B472" s="2" t="s">
        <v>462</v>
      </c>
      <c r="C472" s="2" t="s">
        <v>463</v>
      </c>
      <c r="D472" s="2" t="s">
        <v>480</v>
      </c>
      <c r="E472" s="2" t="s">
        <v>436</v>
      </c>
      <c r="F472" s="11">
        <v>524733912</v>
      </c>
      <c r="G472" s="73">
        <v>44371</v>
      </c>
      <c r="H472" s="73">
        <v>44374</v>
      </c>
      <c r="I472" s="2">
        <v>6861</v>
      </c>
      <c r="J472" s="35">
        <v>651.21</v>
      </c>
      <c r="K472" s="74">
        <f t="shared" si="0"/>
        <v>4467951.8100000005</v>
      </c>
      <c r="M472" s="11">
        <v>156183803</v>
      </c>
      <c r="N472" s="21" t="str">
        <f t="shared" si="29"/>
        <v>SI</v>
      </c>
      <c r="O472" s="124">
        <f t="shared" si="30"/>
        <v>3</v>
      </c>
      <c r="P472" s="21" t="str">
        <f t="shared" si="31"/>
        <v>SI</v>
      </c>
      <c r="Q472" s="21" t="str">
        <f t="shared" si="32"/>
        <v>Media</v>
      </c>
    </row>
    <row r="473" spans="1:17" ht="14.25" customHeight="1">
      <c r="A473" s="2" t="s">
        <v>451</v>
      </c>
      <c r="B473" s="2" t="s">
        <v>462</v>
      </c>
      <c r="C473" s="2" t="s">
        <v>517</v>
      </c>
      <c r="D473" s="2" t="s">
        <v>446</v>
      </c>
      <c r="E473" s="2" t="s">
        <v>442</v>
      </c>
      <c r="F473" s="11">
        <v>525751435</v>
      </c>
      <c r="G473" s="73">
        <v>44369</v>
      </c>
      <c r="H473" s="73">
        <v>44369</v>
      </c>
      <c r="I473" s="2">
        <v>5930</v>
      </c>
      <c r="J473" s="35">
        <v>437.2</v>
      </c>
      <c r="K473" s="74">
        <f t="shared" si="0"/>
        <v>2592596</v>
      </c>
      <c r="M473" s="11">
        <v>525751435</v>
      </c>
      <c r="N473" s="21" t="str">
        <f t="shared" si="29"/>
        <v>NO</v>
      </c>
      <c r="O473" s="124">
        <f t="shared" si="30"/>
        <v>0</v>
      </c>
      <c r="P473" s="21" t="str">
        <f t="shared" si="31"/>
        <v>NO</v>
      </c>
      <c r="Q473" s="21" t="str">
        <f t="shared" si="32"/>
        <v>Media</v>
      </c>
    </row>
    <row r="474" spans="1:17" ht="14.25" customHeight="1">
      <c r="A474" s="2" t="s">
        <v>458</v>
      </c>
      <c r="B474" s="2" t="s">
        <v>462</v>
      </c>
      <c r="C474" s="2" t="s">
        <v>568</v>
      </c>
      <c r="D474" s="2" t="s">
        <v>475</v>
      </c>
      <c r="E474" s="2" t="s">
        <v>442</v>
      </c>
      <c r="F474" s="11">
        <v>525869882</v>
      </c>
      <c r="G474" s="73">
        <v>44343</v>
      </c>
      <c r="H474" s="73">
        <v>44345</v>
      </c>
      <c r="I474" s="2">
        <v>5690</v>
      </c>
      <c r="J474" s="35">
        <v>81.73</v>
      </c>
      <c r="K474" s="74">
        <f t="shared" si="0"/>
        <v>465043.7</v>
      </c>
      <c r="M474" s="11">
        <v>525869882</v>
      </c>
      <c r="N474" s="21" t="str">
        <f t="shared" si="29"/>
        <v>SI</v>
      </c>
      <c r="O474" s="124">
        <f t="shared" si="30"/>
        <v>2</v>
      </c>
      <c r="P474" s="21" t="str">
        <f t="shared" si="31"/>
        <v>SI</v>
      </c>
      <c r="Q474" s="21" t="str">
        <f t="shared" si="32"/>
        <v>Baja</v>
      </c>
    </row>
    <row r="475" spans="1:17" ht="14.25" customHeight="1">
      <c r="A475" s="2" t="s">
        <v>432</v>
      </c>
      <c r="B475" s="2" t="s">
        <v>502</v>
      </c>
      <c r="C475" s="2" t="s">
        <v>578</v>
      </c>
      <c r="D475" s="2" t="s">
        <v>469</v>
      </c>
      <c r="E475" s="2" t="s">
        <v>436</v>
      </c>
      <c r="F475" s="11">
        <v>526523911</v>
      </c>
      <c r="G475" s="73">
        <v>44356</v>
      </c>
      <c r="H475" s="73">
        <v>44357</v>
      </c>
      <c r="I475" s="2">
        <v>4857</v>
      </c>
      <c r="J475" s="35">
        <v>421.89</v>
      </c>
      <c r="K475" s="74">
        <f t="shared" si="0"/>
        <v>2049119.73</v>
      </c>
      <c r="M475" s="11">
        <v>526523911</v>
      </c>
      <c r="N475" s="21" t="str">
        <f t="shared" si="29"/>
        <v>SI</v>
      </c>
      <c r="O475" s="124">
        <f t="shared" si="30"/>
        <v>1</v>
      </c>
      <c r="P475" s="21" t="str">
        <f t="shared" si="31"/>
        <v>NO</v>
      </c>
      <c r="Q475" s="21" t="str">
        <f t="shared" si="32"/>
        <v>Media</v>
      </c>
    </row>
    <row r="476" spans="1:17" ht="14.25" customHeight="1">
      <c r="A476" s="2" t="s">
        <v>448</v>
      </c>
      <c r="B476" s="2" t="s">
        <v>433</v>
      </c>
      <c r="C476" s="2" t="s">
        <v>582</v>
      </c>
      <c r="D476" s="2" t="s">
        <v>454</v>
      </c>
      <c r="E476" s="2" t="s">
        <v>442</v>
      </c>
      <c r="F476" s="11">
        <v>527583491</v>
      </c>
      <c r="G476" s="73">
        <v>44354</v>
      </c>
      <c r="H476" s="73">
        <v>44355</v>
      </c>
      <c r="I476" s="2">
        <v>7876</v>
      </c>
      <c r="J476" s="35">
        <v>152.58000000000001</v>
      </c>
      <c r="K476" s="74">
        <f t="shared" si="0"/>
        <v>1201720.08</v>
      </c>
      <c r="M476" s="11">
        <v>527583491</v>
      </c>
      <c r="N476" s="21" t="str">
        <f t="shared" si="29"/>
        <v>SI</v>
      </c>
      <c r="O476" s="124">
        <f t="shared" si="30"/>
        <v>1</v>
      </c>
      <c r="P476" s="21" t="str">
        <f t="shared" si="31"/>
        <v>NO</v>
      </c>
      <c r="Q476" s="21" t="str">
        <f t="shared" si="32"/>
        <v>Baja</v>
      </c>
    </row>
    <row r="477" spans="1:17" ht="14.25" customHeight="1">
      <c r="A477" s="2" t="s">
        <v>451</v>
      </c>
      <c r="B477" s="2" t="s">
        <v>462</v>
      </c>
      <c r="C477" s="2" t="s">
        <v>634</v>
      </c>
      <c r="D477" s="2" t="s">
        <v>477</v>
      </c>
      <c r="E477" s="2" t="s">
        <v>436</v>
      </c>
      <c r="F477" s="11">
        <v>527969729</v>
      </c>
      <c r="G477" s="73">
        <v>44380</v>
      </c>
      <c r="H477" s="73">
        <v>44380</v>
      </c>
      <c r="I477" s="2">
        <v>8679</v>
      </c>
      <c r="J477" s="35">
        <v>668.27</v>
      </c>
      <c r="K477" s="74">
        <f t="shared" si="0"/>
        <v>5799915.3300000001</v>
      </c>
      <c r="M477" s="11">
        <v>527969729</v>
      </c>
      <c r="N477" s="21" t="str">
        <f t="shared" si="29"/>
        <v>NO</v>
      </c>
      <c r="O477" s="124">
        <f t="shared" si="30"/>
        <v>0</v>
      </c>
      <c r="P477" s="21" t="str">
        <f t="shared" si="31"/>
        <v>NO</v>
      </c>
      <c r="Q477" s="21" t="str">
        <f t="shared" si="32"/>
        <v>Alta</v>
      </c>
    </row>
    <row r="478" spans="1:17" ht="14.25" customHeight="1">
      <c r="A478" s="2" t="s">
        <v>472</v>
      </c>
      <c r="B478" s="2" t="s">
        <v>502</v>
      </c>
      <c r="C478" s="2" t="s">
        <v>610</v>
      </c>
      <c r="D478" s="2" t="s">
        <v>494</v>
      </c>
      <c r="E478" s="2" t="s">
        <v>436</v>
      </c>
      <c r="F478" s="11">
        <v>528205335</v>
      </c>
      <c r="G478" s="73">
        <v>44349</v>
      </c>
      <c r="H478" s="73">
        <v>44351</v>
      </c>
      <c r="I478" s="2">
        <v>4206</v>
      </c>
      <c r="J478" s="35">
        <v>47.45</v>
      </c>
      <c r="K478" s="74">
        <f t="shared" si="0"/>
        <v>199574.7</v>
      </c>
      <c r="M478" s="11">
        <v>528205335</v>
      </c>
      <c r="N478" s="21" t="str">
        <f t="shared" si="29"/>
        <v>SI</v>
      </c>
      <c r="O478" s="124">
        <f t="shared" si="30"/>
        <v>2</v>
      </c>
      <c r="P478" s="21" t="str">
        <f t="shared" si="31"/>
        <v>SI</v>
      </c>
      <c r="Q478" s="21" t="str">
        <f t="shared" si="32"/>
        <v>Baja</v>
      </c>
    </row>
    <row r="479" spans="1:17" ht="14.25" customHeight="1">
      <c r="A479" s="2" t="s">
        <v>472</v>
      </c>
      <c r="B479" s="2" t="s">
        <v>433</v>
      </c>
      <c r="C479" s="2" t="s">
        <v>606</v>
      </c>
      <c r="D479" s="2" t="s">
        <v>454</v>
      </c>
      <c r="E479" s="2" t="s">
        <v>442</v>
      </c>
      <c r="F479" s="11">
        <v>528565824</v>
      </c>
      <c r="G479" s="73">
        <v>44366</v>
      </c>
      <c r="H479" s="73">
        <v>44367</v>
      </c>
      <c r="I479" s="2">
        <v>505</v>
      </c>
      <c r="J479" s="35">
        <v>152.58000000000001</v>
      </c>
      <c r="K479" s="74">
        <f t="shared" si="0"/>
        <v>77052.900000000009</v>
      </c>
      <c r="M479" s="11">
        <v>528565824</v>
      </c>
      <c r="N479" s="21" t="str">
        <f t="shared" si="29"/>
        <v>SI</v>
      </c>
      <c r="O479" s="124">
        <f t="shared" si="30"/>
        <v>1</v>
      </c>
      <c r="P479" s="21" t="str">
        <f t="shared" si="31"/>
        <v>NO</v>
      </c>
      <c r="Q479" s="21" t="str">
        <f t="shared" si="32"/>
        <v>Baja</v>
      </c>
    </row>
    <row r="480" spans="1:17" ht="14.25" customHeight="1">
      <c r="A480" s="2" t="s">
        <v>458</v>
      </c>
      <c r="B480" s="2" t="s">
        <v>462</v>
      </c>
      <c r="C480" s="2" t="s">
        <v>534</v>
      </c>
      <c r="D480" s="2" t="s">
        <v>480</v>
      </c>
      <c r="E480" s="2" t="s">
        <v>442</v>
      </c>
      <c r="F480" s="11">
        <v>528737914</v>
      </c>
      <c r="G480" s="73">
        <v>44356</v>
      </c>
      <c r="H480" s="73">
        <v>44359</v>
      </c>
      <c r="I480" s="2">
        <v>6704</v>
      </c>
      <c r="J480" s="35">
        <v>651.21</v>
      </c>
      <c r="K480" s="74">
        <f t="shared" si="0"/>
        <v>4365711.84</v>
      </c>
      <c r="M480" s="11">
        <v>528737914</v>
      </c>
      <c r="N480" s="21" t="str">
        <f t="shared" si="29"/>
        <v>SI</v>
      </c>
      <c r="O480" s="124">
        <f t="shared" si="30"/>
        <v>3</v>
      </c>
      <c r="P480" s="21" t="str">
        <f t="shared" si="31"/>
        <v>SI</v>
      </c>
      <c r="Q480" s="21" t="str">
        <f t="shared" si="32"/>
        <v>Media</v>
      </c>
    </row>
    <row r="481" spans="1:17" ht="14.25" customHeight="1">
      <c r="A481" s="2" t="s">
        <v>458</v>
      </c>
      <c r="B481" s="2" t="s">
        <v>439</v>
      </c>
      <c r="C481" s="2" t="s">
        <v>615</v>
      </c>
      <c r="D481" s="2" t="s">
        <v>454</v>
      </c>
      <c r="E481" s="2" t="s">
        <v>442</v>
      </c>
      <c r="F481" s="11">
        <v>529457604</v>
      </c>
      <c r="G481" s="73">
        <v>44371</v>
      </c>
      <c r="H481" s="73">
        <v>44372</v>
      </c>
      <c r="I481" s="2">
        <v>5764</v>
      </c>
      <c r="J481" s="35">
        <v>152.58000000000001</v>
      </c>
      <c r="K481" s="74">
        <f t="shared" si="0"/>
        <v>879471.12000000011</v>
      </c>
      <c r="M481" s="11">
        <v>529457604</v>
      </c>
      <c r="N481" s="21" t="str">
        <f t="shared" si="29"/>
        <v>SI</v>
      </c>
      <c r="O481" s="124">
        <f t="shared" si="30"/>
        <v>1</v>
      </c>
      <c r="P481" s="21" t="str">
        <f t="shared" si="31"/>
        <v>NO</v>
      </c>
      <c r="Q481" s="21" t="str">
        <f t="shared" si="32"/>
        <v>Baja</v>
      </c>
    </row>
    <row r="482" spans="1:17" ht="14.25" customHeight="1">
      <c r="A482" s="2" t="s">
        <v>465</v>
      </c>
      <c r="B482" s="2" t="s">
        <v>433</v>
      </c>
      <c r="C482" s="2" t="s">
        <v>584</v>
      </c>
      <c r="D482" s="2" t="s">
        <v>441</v>
      </c>
      <c r="E482" s="2" t="s">
        <v>442</v>
      </c>
      <c r="F482" s="11">
        <v>530560958</v>
      </c>
      <c r="G482" s="73">
        <v>44348</v>
      </c>
      <c r="H482" s="73">
        <v>44349</v>
      </c>
      <c r="I482" s="2">
        <v>3239</v>
      </c>
      <c r="J482" s="35">
        <v>9.33</v>
      </c>
      <c r="K482" s="74">
        <f t="shared" si="0"/>
        <v>30219.87</v>
      </c>
      <c r="M482" s="11">
        <v>530560958</v>
      </c>
      <c r="N482" s="21" t="str">
        <f t="shared" si="29"/>
        <v>SI</v>
      </c>
      <c r="O482" s="124">
        <f t="shared" si="30"/>
        <v>1</v>
      </c>
      <c r="P482" s="21" t="str">
        <f t="shared" si="31"/>
        <v>NO</v>
      </c>
      <c r="Q482" s="21" t="str">
        <f t="shared" si="32"/>
        <v>Baja</v>
      </c>
    </row>
    <row r="483" spans="1:17" ht="14.25" customHeight="1">
      <c r="A483" s="2" t="s">
        <v>448</v>
      </c>
      <c r="B483" s="2" t="s">
        <v>439</v>
      </c>
      <c r="C483" s="2" t="s">
        <v>567</v>
      </c>
      <c r="D483" s="2" t="s">
        <v>480</v>
      </c>
      <c r="E483" s="2" t="s">
        <v>436</v>
      </c>
      <c r="F483" s="11">
        <v>531375491</v>
      </c>
      <c r="G483" s="73">
        <v>44368</v>
      </c>
      <c r="H483" s="73">
        <v>44370</v>
      </c>
      <c r="I483" s="2">
        <v>3772</v>
      </c>
      <c r="J483" s="35">
        <v>651.21</v>
      </c>
      <c r="K483" s="74">
        <f t="shared" si="0"/>
        <v>2456364.12</v>
      </c>
      <c r="M483" s="11">
        <v>531375491</v>
      </c>
      <c r="N483" s="21" t="str">
        <f t="shared" si="29"/>
        <v>SI</v>
      </c>
      <c r="O483" s="124">
        <f t="shared" si="30"/>
        <v>2</v>
      </c>
      <c r="P483" s="21" t="str">
        <f t="shared" si="31"/>
        <v>SI</v>
      </c>
      <c r="Q483" s="21" t="str">
        <f t="shared" si="32"/>
        <v>Media</v>
      </c>
    </row>
    <row r="484" spans="1:17" ht="14.25" customHeight="1">
      <c r="A484" s="2" t="s">
        <v>472</v>
      </c>
      <c r="B484" s="2" t="s">
        <v>433</v>
      </c>
      <c r="C484" s="2" t="s">
        <v>564</v>
      </c>
      <c r="D484" s="2" t="s">
        <v>446</v>
      </c>
      <c r="E484" s="2" t="s">
        <v>442</v>
      </c>
      <c r="F484" s="11">
        <v>531473338</v>
      </c>
      <c r="G484" s="73">
        <v>44374</v>
      </c>
      <c r="H484" s="73">
        <v>44375</v>
      </c>
      <c r="I484" s="2">
        <v>3474</v>
      </c>
      <c r="J484" s="35">
        <v>437.2</v>
      </c>
      <c r="K484" s="74">
        <f t="shared" si="0"/>
        <v>1518832.8</v>
      </c>
      <c r="M484" s="11">
        <v>531473338</v>
      </c>
      <c r="N484" s="21" t="str">
        <f t="shared" si="29"/>
        <v>SI</v>
      </c>
      <c r="O484" s="124">
        <f t="shared" si="30"/>
        <v>1</v>
      </c>
      <c r="P484" s="21" t="str">
        <f t="shared" si="31"/>
        <v>NO</v>
      </c>
      <c r="Q484" s="21" t="str">
        <f t="shared" si="32"/>
        <v>Baja</v>
      </c>
    </row>
    <row r="485" spans="1:17" ht="14.25" customHeight="1">
      <c r="A485" s="2" t="s">
        <v>472</v>
      </c>
      <c r="B485" s="2" t="s">
        <v>462</v>
      </c>
      <c r="C485" s="2" t="s">
        <v>628</v>
      </c>
      <c r="D485" s="2" t="s">
        <v>469</v>
      </c>
      <c r="E485" s="2" t="s">
        <v>442</v>
      </c>
      <c r="F485" s="11">
        <v>532205045</v>
      </c>
      <c r="G485" s="73">
        <v>44365</v>
      </c>
      <c r="H485" s="73">
        <v>44366</v>
      </c>
      <c r="I485" s="2">
        <v>6626</v>
      </c>
      <c r="J485" s="35">
        <v>421.89</v>
      </c>
      <c r="K485" s="74">
        <f t="shared" si="0"/>
        <v>2795443.14</v>
      </c>
      <c r="M485" s="11">
        <v>532205045</v>
      </c>
      <c r="N485" s="21" t="str">
        <f t="shared" si="29"/>
        <v>SI</v>
      </c>
      <c r="O485" s="124">
        <f t="shared" si="30"/>
        <v>1</v>
      </c>
      <c r="P485" s="21" t="str">
        <f t="shared" si="31"/>
        <v>NO</v>
      </c>
      <c r="Q485" s="21" t="str">
        <f t="shared" si="32"/>
        <v>Media</v>
      </c>
    </row>
    <row r="486" spans="1:17" ht="14.25" customHeight="1">
      <c r="A486" s="2" t="s">
        <v>472</v>
      </c>
      <c r="B486" s="2" t="s">
        <v>452</v>
      </c>
      <c r="C486" s="2" t="s">
        <v>621</v>
      </c>
      <c r="D486" s="2" t="s">
        <v>450</v>
      </c>
      <c r="E486" s="2" t="s">
        <v>436</v>
      </c>
      <c r="F486" s="11">
        <v>533821237</v>
      </c>
      <c r="G486" s="73">
        <v>44388</v>
      </c>
      <c r="H486" s="73">
        <v>44389</v>
      </c>
      <c r="I486" s="2">
        <v>8981</v>
      </c>
      <c r="J486" s="35">
        <v>205.7</v>
      </c>
      <c r="K486" s="74">
        <f t="shared" si="0"/>
        <v>1847391.7</v>
      </c>
      <c r="M486" s="11">
        <v>533821237</v>
      </c>
      <c r="N486" s="21" t="str">
        <f t="shared" si="29"/>
        <v>SI</v>
      </c>
      <c r="O486" s="124">
        <f t="shared" si="30"/>
        <v>1</v>
      </c>
      <c r="P486" s="21" t="str">
        <f t="shared" si="31"/>
        <v>NO</v>
      </c>
      <c r="Q486" s="21" t="str">
        <f t="shared" si="32"/>
        <v>Baja</v>
      </c>
    </row>
    <row r="487" spans="1:17" ht="14.25" customHeight="1">
      <c r="A487" s="2" t="s">
        <v>458</v>
      </c>
      <c r="B487" s="2" t="s">
        <v>462</v>
      </c>
      <c r="C487" s="2" t="s">
        <v>7</v>
      </c>
      <c r="D487" s="2" t="s">
        <v>450</v>
      </c>
      <c r="E487" s="2" t="s">
        <v>436</v>
      </c>
      <c r="F487" s="11">
        <v>534113061</v>
      </c>
      <c r="G487" s="73">
        <v>44393</v>
      </c>
      <c r="H487" s="73">
        <v>44396</v>
      </c>
      <c r="I487" s="2">
        <v>5572</v>
      </c>
      <c r="J487" s="35">
        <v>205.7</v>
      </c>
      <c r="K487" s="74">
        <f t="shared" si="0"/>
        <v>1146160.3999999999</v>
      </c>
      <c r="M487" s="11">
        <v>534113061</v>
      </c>
      <c r="N487" s="21" t="str">
        <f t="shared" si="29"/>
        <v>SI</v>
      </c>
      <c r="O487" s="124">
        <f t="shared" si="30"/>
        <v>3</v>
      </c>
      <c r="P487" s="21" t="str">
        <f t="shared" si="31"/>
        <v>SI</v>
      </c>
      <c r="Q487" s="21" t="str">
        <f t="shared" si="32"/>
        <v>Baja</v>
      </c>
    </row>
    <row r="488" spans="1:17" ht="14.25" customHeight="1">
      <c r="A488" s="2" t="s">
        <v>432</v>
      </c>
      <c r="B488" s="2" t="s">
        <v>433</v>
      </c>
      <c r="C488" s="2" t="s">
        <v>636</v>
      </c>
      <c r="D488" s="2" t="s">
        <v>469</v>
      </c>
      <c r="E488" s="2" t="s">
        <v>436</v>
      </c>
      <c r="F488" s="11">
        <v>534210479</v>
      </c>
      <c r="G488" s="73">
        <v>44374</v>
      </c>
      <c r="H488" s="73">
        <v>44374</v>
      </c>
      <c r="I488" s="2">
        <v>2874</v>
      </c>
      <c r="J488" s="35">
        <v>421.89</v>
      </c>
      <c r="K488" s="74">
        <f t="shared" si="0"/>
        <v>1212511.8599999999</v>
      </c>
      <c r="M488" s="11">
        <v>534210479</v>
      </c>
      <c r="N488" s="21" t="str">
        <f t="shared" si="29"/>
        <v>NO</v>
      </c>
      <c r="O488" s="124">
        <f t="shared" si="30"/>
        <v>0</v>
      </c>
      <c r="P488" s="21" t="str">
        <f t="shared" si="31"/>
        <v>NO</v>
      </c>
      <c r="Q488" s="21" t="str">
        <f t="shared" si="32"/>
        <v>Baja</v>
      </c>
    </row>
    <row r="489" spans="1:17" ht="14.25" customHeight="1">
      <c r="A489" s="2" t="s">
        <v>472</v>
      </c>
      <c r="B489" s="2" t="s">
        <v>433</v>
      </c>
      <c r="C489" s="2" t="s">
        <v>602</v>
      </c>
      <c r="D489" s="2" t="s">
        <v>464</v>
      </c>
      <c r="E489" s="2" t="s">
        <v>442</v>
      </c>
      <c r="F489" s="11">
        <v>534781253</v>
      </c>
      <c r="G489" s="73">
        <v>44360</v>
      </c>
      <c r="H489" s="73">
        <v>44363</v>
      </c>
      <c r="I489" s="2">
        <v>5143</v>
      </c>
      <c r="J489" s="35">
        <v>154.06</v>
      </c>
      <c r="K489" s="74">
        <f t="shared" si="0"/>
        <v>792330.58</v>
      </c>
      <c r="M489" s="11">
        <v>534781253</v>
      </c>
      <c r="N489" s="21" t="str">
        <f t="shared" si="29"/>
        <v>SI</v>
      </c>
      <c r="O489" s="124">
        <f t="shared" si="30"/>
        <v>3</v>
      </c>
      <c r="P489" s="21" t="str">
        <f t="shared" si="31"/>
        <v>SI</v>
      </c>
      <c r="Q489" s="21" t="str">
        <f t="shared" si="32"/>
        <v>Baja</v>
      </c>
    </row>
    <row r="490" spans="1:17" ht="14.25" customHeight="1">
      <c r="A490" s="2" t="s">
        <v>451</v>
      </c>
      <c r="B490" s="2" t="s">
        <v>467</v>
      </c>
      <c r="C490" s="2" t="s">
        <v>638</v>
      </c>
      <c r="D490" s="2" t="s">
        <v>456</v>
      </c>
      <c r="E490" s="2" t="s">
        <v>442</v>
      </c>
      <c r="F490" s="11">
        <v>534899270</v>
      </c>
      <c r="G490" s="73">
        <v>44381</v>
      </c>
      <c r="H490" s="73">
        <v>44384</v>
      </c>
      <c r="I490" s="2">
        <v>3489</v>
      </c>
      <c r="J490" s="35">
        <v>109.28</v>
      </c>
      <c r="K490" s="74">
        <f t="shared" si="0"/>
        <v>381277.92</v>
      </c>
      <c r="M490" s="11">
        <v>534899270</v>
      </c>
      <c r="N490" s="21" t="str">
        <f t="shared" si="29"/>
        <v>SI</v>
      </c>
      <c r="O490" s="124">
        <f t="shared" si="30"/>
        <v>3</v>
      </c>
      <c r="P490" s="21" t="str">
        <f t="shared" si="31"/>
        <v>SI</v>
      </c>
      <c r="Q490" s="21" t="str">
        <f t="shared" si="32"/>
        <v>Baja</v>
      </c>
    </row>
    <row r="491" spans="1:17" ht="14.25" customHeight="1">
      <c r="A491" s="2" t="s">
        <v>438</v>
      </c>
      <c r="B491" s="2" t="s">
        <v>439</v>
      </c>
      <c r="C491" s="2" t="s">
        <v>543</v>
      </c>
      <c r="D491" s="2" t="s">
        <v>435</v>
      </c>
      <c r="E491" s="2" t="s">
        <v>442</v>
      </c>
      <c r="F491" s="11">
        <v>535151183</v>
      </c>
      <c r="G491" s="73">
        <v>44378</v>
      </c>
      <c r="H491" s="73">
        <v>44378</v>
      </c>
      <c r="I491" s="2">
        <v>154</v>
      </c>
      <c r="J491" s="35">
        <v>255.28</v>
      </c>
      <c r="K491" s="74">
        <f t="shared" si="0"/>
        <v>39313.120000000003</v>
      </c>
      <c r="M491" s="11">
        <v>535151183</v>
      </c>
      <c r="N491" s="21" t="str">
        <f t="shared" si="29"/>
        <v>NO</v>
      </c>
      <c r="O491" s="124">
        <f t="shared" si="30"/>
        <v>0</v>
      </c>
      <c r="P491" s="21" t="str">
        <f t="shared" si="31"/>
        <v>NO</v>
      </c>
      <c r="Q491" s="21" t="str">
        <f t="shared" si="32"/>
        <v>Baja</v>
      </c>
    </row>
    <row r="492" spans="1:17" ht="14.25" customHeight="1">
      <c r="A492" s="2" t="s">
        <v>465</v>
      </c>
      <c r="B492" s="2" t="s">
        <v>462</v>
      </c>
      <c r="C492" s="2" t="s">
        <v>473</v>
      </c>
      <c r="D492" s="2" t="s">
        <v>480</v>
      </c>
      <c r="E492" s="2" t="s">
        <v>436</v>
      </c>
      <c r="F492" s="11">
        <v>535506522</v>
      </c>
      <c r="G492" s="73">
        <v>44399</v>
      </c>
      <c r="H492" s="73">
        <v>44401</v>
      </c>
      <c r="I492" s="2">
        <v>245</v>
      </c>
      <c r="J492" s="35">
        <v>651.21</v>
      </c>
      <c r="K492" s="74">
        <f t="shared" si="0"/>
        <v>159546.45000000001</v>
      </c>
      <c r="M492" s="11">
        <v>535506522</v>
      </c>
      <c r="N492" s="21" t="str">
        <f t="shared" si="29"/>
        <v>SI</v>
      </c>
      <c r="O492" s="124">
        <f t="shared" si="30"/>
        <v>2</v>
      </c>
      <c r="P492" s="21" t="str">
        <f t="shared" si="31"/>
        <v>SI</v>
      </c>
      <c r="Q492" s="21" t="str">
        <f t="shared" si="32"/>
        <v>Baja</v>
      </c>
    </row>
    <row r="493" spans="1:17" ht="14.25" customHeight="1">
      <c r="A493" s="2" t="s">
        <v>448</v>
      </c>
      <c r="B493" s="2" t="s">
        <v>433</v>
      </c>
      <c r="C493" s="2" t="s">
        <v>571</v>
      </c>
      <c r="D493" s="2" t="s">
        <v>446</v>
      </c>
      <c r="E493" s="2" t="s">
        <v>436</v>
      </c>
      <c r="F493" s="11">
        <v>535594928</v>
      </c>
      <c r="G493" s="73">
        <v>44402</v>
      </c>
      <c r="H493" s="73">
        <v>44404</v>
      </c>
      <c r="I493" s="2">
        <v>912</v>
      </c>
      <c r="J493" s="35">
        <v>437.2</v>
      </c>
      <c r="K493" s="74">
        <f t="shared" si="0"/>
        <v>398726.39999999997</v>
      </c>
      <c r="M493" s="11">
        <v>535594928</v>
      </c>
      <c r="N493" s="21" t="str">
        <f t="shared" si="29"/>
        <v>SI</v>
      </c>
      <c r="O493" s="124">
        <f t="shared" si="30"/>
        <v>2</v>
      </c>
      <c r="P493" s="21" t="str">
        <f t="shared" si="31"/>
        <v>SI</v>
      </c>
      <c r="Q493" s="21" t="str">
        <f t="shared" si="32"/>
        <v>Baja</v>
      </c>
    </row>
    <row r="494" spans="1:17" ht="14.25" customHeight="1">
      <c r="A494" s="2" t="s">
        <v>451</v>
      </c>
      <c r="B494" s="2" t="s">
        <v>462</v>
      </c>
      <c r="C494" s="2" t="s">
        <v>611</v>
      </c>
      <c r="D494" s="2" t="s">
        <v>494</v>
      </c>
      <c r="E494" s="2" t="s">
        <v>436</v>
      </c>
      <c r="F494" s="11">
        <v>536178147</v>
      </c>
      <c r="G494" s="73">
        <v>44367</v>
      </c>
      <c r="H494" s="73">
        <v>44368</v>
      </c>
      <c r="I494" s="2">
        <v>5145</v>
      </c>
      <c r="J494" s="35">
        <v>47.45</v>
      </c>
      <c r="K494" s="74">
        <f t="shared" si="0"/>
        <v>244130.25000000003</v>
      </c>
      <c r="M494" s="11">
        <v>536178147</v>
      </c>
      <c r="N494" s="21" t="str">
        <f t="shared" si="29"/>
        <v>SI</v>
      </c>
      <c r="O494" s="124">
        <f t="shared" si="30"/>
        <v>1</v>
      </c>
      <c r="P494" s="21" t="str">
        <f t="shared" si="31"/>
        <v>NO</v>
      </c>
      <c r="Q494" s="21" t="str">
        <f t="shared" si="32"/>
        <v>Baja</v>
      </c>
    </row>
    <row r="495" spans="1:17" ht="14.25" customHeight="1">
      <c r="A495" s="2" t="s">
        <v>465</v>
      </c>
      <c r="B495" s="2" t="s">
        <v>433</v>
      </c>
      <c r="C495" s="2" t="s">
        <v>591</v>
      </c>
      <c r="D495" s="2" t="s">
        <v>464</v>
      </c>
      <c r="E495" s="2" t="s">
        <v>436</v>
      </c>
      <c r="F495" s="11">
        <v>536287581</v>
      </c>
      <c r="G495" s="73">
        <v>44382</v>
      </c>
      <c r="H495" s="73">
        <v>44385</v>
      </c>
      <c r="I495" s="2">
        <v>388</v>
      </c>
      <c r="J495" s="35">
        <v>154.06</v>
      </c>
      <c r="K495" s="74">
        <f t="shared" si="0"/>
        <v>59775.28</v>
      </c>
      <c r="M495" s="11">
        <v>536287581</v>
      </c>
      <c r="N495" s="21" t="str">
        <f t="shared" si="29"/>
        <v>SI</v>
      </c>
      <c r="O495" s="124">
        <f t="shared" si="30"/>
        <v>3</v>
      </c>
      <c r="P495" s="21" t="str">
        <f t="shared" si="31"/>
        <v>SI</v>
      </c>
      <c r="Q495" s="21" t="str">
        <f t="shared" si="32"/>
        <v>Baja</v>
      </c>
    </row>
    <row r="496" spans="1:17" ht="14.25" customHeight="1">
      <c r="A496" s="2" t="s">
        <v>458</v>
      </c>
      <c r="B496" s="2" t="s">
        <v>467</v>
      </c>
      <c r="C496" s="2" t="s">
        <v>577</v>
      </c>
      <c r="D496" s="2" t="s">
        <v>464</v>
      </c>
      <c r="E496" s="2" t="s">
        <v>436</v>
      </c>
      <c r="F496" s="11">
        <v>536687123</v>
      </c>
      <c r="G496" s="73">
        <v>44411</v>
      </c>
      <c r="H496" s="73">
        <v>44414</v>
      </c>
      <c r="I496" s="2">
        <v>4323</v>
      </c>
      <c r="J496" s="35">
        <v>154.06</v>
      </c>
      <c r="K496" s="74">
        <f t="shared" si="0"/>
        <v>666001.38</v>
      </c>
      <c r="M496" s="11">
        <v>536687123</v>
      </c>
      <c r="N496" s="21" t="str">
        <f t="shared" si="29"/>
        <v>SI</v>
      </c>
      <c r="O496" s="124">
        <f t="shared" si="30"/>
        <v>3</v>
      </c>
      <c r="P496" s="21" t="str">
        <f t="shared" si="31"/>
        <v>SI</v>
      </c>
      <c r="Q496" s="21" t="str">
        <f t="shared" si="32"/>
        <v>Baja</v>
      </c>
    </row>
    <row r="497" spans="1:17" ht="14.25" customHeight="1">
      <c r="A497" s="2" t="s">
        <v>482</v>
      </c>
      <c r="B497" s="2" t="s">
        <v>439</v>
      </c>
      <c r="C497" s="2" t="s">
        <v>639</v>
      </c>
      <c r="D497" s="2" t="s">
        <v>446</v>
      </c>
      <c r="E497" s="2" t="s">
        <v>436</v>
      </c>
      <c r="F497" s="11">
        <v>539654290</v>
      </c>
      <c r="G497" s="73">
        <v>44402</v>
      </c>
      <c r="H497" s="73">
        <v>44402</v>
      </c>
      <c r="I497" s="2">
        <v>290</v>
      </c>
      <c r="J497" s="35">
        <v>437.2</v>
      </c>
      <c r="K497" s="74">
        <f t="shared" si="0"/>
        <v>126788</v>
      </c>
      <c r="M497" s="11">
        <v>539654290</v>
      </c>
      <c r="N497" s="21" t="str">
        <f t="shared" si="29"/>
        <v>NO</v>
      </c>
      <c r="O497" s="124">
        <f t="shared" si="30"/>
        <v>0</v>
      </c>
      <c r="P497" s="21" t="str">
        <f t="shared" si="31"/>
        <v>NO</v>
      </c>
      <c r="Q497" s="21" t="str">
        <f t="shared" si="32"/>
        <v>Baja</v>
      </c>
    </row>
    <row r="498" spans="1:17" ht="14.25" customHeight="1">
      <c r="A498" s="2" t="s">
        <v>458</v>
      </c>
      <c r="B498" s="2" t="s">
        <v>452</v>
      </c>
      <c r="C498" s="2" t="s">
        <v>565</v>
      </c>
      <c r="D498" s="2" t="s">
        <v>480</v>
      </c>
      <c r="E498" s="2" t="s">
        <v>436</v>
      </c>
      <c r="F498" s="11">
        <v>540046966</v>
      </c>
      <c r="G498" s="73">
        <v>44389</v>
      </c>
      <c r="H498" s="73">
        <v>44392</v>
      </c>
      <c r="I498" s="2">
        <v>9347</v>
      </c>
      <c r="J498" s="35">
        <v>651.21</v>
      </c>
      <c r="K498" s="74">
        <f t="shared" si="0"/>
        <v>6086859.8700000001</v>
      </c>
      <c r="M498" s="11">
        <v>540046966</v>
      </c>
      <c r="N498" s="21" t="str">
        <f t="shared" si="29"/>
        <v>SI</v>
      </c>
      <c r="O498" s="124">
        <f t="shared" si="30"/>
        <v>3</v>
      </c>
      <c r="P498" s="21" t="str">
        <f t="shared" si="31"/>
        <v>SI</v>
      </c>
      <c r="Q498" s="21" t="str">
        <f t="shared" si="32"/>
        <v>Alta</v>
      </c>
    </row>
    <row r="499" spans="1:17" ht="14.25" customHeight="1">
      <c r="A499" s="2" t="s">
        <v>465</v>
      </c>
      <c r="B499" s="2" t="s">
        <v>433</v>
      </c>
      <c r="C499" s="2" t="s">
        <v>640</v>
      </c>
      <c r="D499" s="2" t="s">
        <v>446</v>
      </c>
      <c r="E499" s="2" t="s">
        <v>436</v>
      </c>
      <c r="F499" s="11">
        <v>540324628</v>
      </c>
      <c r="G499" s="73">
        <v>44406</v>
      </c>
      <c r="H499" s="73">
        <v>44406</v>
      </c>
      <c r="I499" s="2">
        <v>6103</v>
      </c>
      <c r="J499" s="35">
        <v>437.2</v>
      </c>
      <c r="K499" s="74">
        <f t="shared" si="0"/>
        <v>2668231.6</v>
      </c>
      <c r="M499" s="11">
        <v>540324628</v>
      </c>
      <c r="N499" s="21" t="str">
        <f t="shared" si="29"/>
        <v>NO</v>
      </c>
      <c r="O499" s="124">
        <f t="shared" si="30"/>
        <v>0</v>
      </c>
      <c r="P499" s="21" t="str">
        <f t="shared" si="31"/>
        <v>NO</v>
      </c>
      <c r="Q499" s="21" t="str">
        <f t="shared" si="32"/>
        <v>Media</v>
      </c>
    </row>
    <row r="500" spans="1:17" ht="14.25" customHeight="1">
      <c r="A500" s="2" t="s">
        <v>484</v>
      </c>
      <c r="B500" s="2" t="s">
        <v>439</v>
      </c>
      <c r="C500" s="2" t="s">
        <v>543</v>
      </c>
      <c r="D500" s="2" t="s">
        <v>480</v>
      </c>
      <c r="E500" s="2" t="s">
        <v>436</v>
      </c>
      <c r="F500" s="11">
        <v>540352094</v>
      </c>
      <c r="G500" s="73">
        <v>44405</v>
      </c>
      <c r="H500" s="73">
        <v>44405</v>
      </c>
      <c r="I500" s="2">
        <v>7405</v>
      </c>
      <c r="J500" s="35">
        <v>651.21</v>
      </c>
      <c r="K500" s="74">
        <f t="shared" si="0"/>
        <v>4822210.05</v>
      </c>
      <c r="M500" s="11">
        <v>540352094</v>
      </c>
      <c r="N500" s="21" t="str">
        <f t="shared" si="29"/>
        <v>NO</v>
      </c>
      <c r="O500" s="124">
        <f t="shared" si="30"/>
        <v>0</v>
      </c>
      <c r="P500" s="21" t="str">
        <f t="shared" si="31"/>
        <v>NO</v>
      </c>
      <c r="Q500" s="21" t="str">
        <f t="shared" si="32"/>
        <v>Media</v>
      </c>
    </row>
    <row r="501" spans="1:17" ht="14.25" customHeight="1">
      <c r="A501" s="2" t="s">
        <v>451</v>
      </c>
      <c r="B501" s="2" t="s">
        <v>462</v>
      </c>
      <c r="C501" s="2" t="s">
        <v>479</v>
      </c>
      <c r="D501" s="2" t="s">
        <v>480</v>
      </c>
      <c r="E501" s="2" t="s">
        <v>436</v>
      </c>
      <c r="F501" s="11">
        <v>541034448</v>
      </c>
      <c r="G501" s="73">
        <v>44371</v>
      </c>
      <c r="H501" s="73">
        <v>44372</v>
      </c>
      <c r="I501" s="2">
        <v>5463</v>
      </c>
      <c r="J501" s="35">
        <v>651.21</v>
      </c>
      <c r="K501" s="74">
        <f t="shared" si="0"/>
        <v>3557560.23</v>
      </c>
      <c r="M501" s="11">
        <v>541034448</v>
      </c>
      <c r="N501" s="21" t="str">
        <f t="shared" si="29"/>
        <v>SI</v>
      </c>
      <c r="O501" s="124">
        <f t="shared" si="30"/>
        <v>1</v>
      </c>
      <c r="P501" s="21" t="str">
        <f t="shared" si="31"/>
        <v>NO</v>
      </c>
      <c r="Q501" s="21" t="str">
        <f t="shared" si="32"/>
        <v>Media</v>
      </c>
    </row>
    <row r="502" spans="1:17" ht="14.25" customHeight="1">
      <c r="A502" s="2" t="s">
        <v>472</v>
      </c>
      <c r="B502" s="2" t="s">
        <v>439</v>
      </c>
      <c r="C502" s="2" t="s">
        <v>625</v>
      </c>
      <c r="D502" s="2" t="s">
        <v>441</v>
      </c>
      <c r="E502" s="2" t="s">
        <v>442</v>
      </c>
      <c r="F502" s="11">
        <v>542506015</v>
      </c>
      <c r="G502" s="73">
        <v>44401</v>
      </c>
      <c r="H502" s="73">
        <v>44401</v>
      </c>
      <c r="I502" s="2">
        <v>8602</v>
      </c>
      <c r="J502" s="35">
        <v>9.33</v>
      </c>
      <c r="K502" s="74">
        <f t="shared" si="0"/>
        <v>80256.66</v>
      </c>
      <c r="M502" s="11">
        <v>542506015</v>
      </c>
      <c r="N502" s="21" t="str">
        <f t="shared" si="29"/>
        <v>NO</v>
      </c>
      <c r="O502" s="124">
        <f t="shared" si="30"/>
        <v>0</v>
      </c>
      <c r="P502" s="21" t="str">
        <f t="shared" si="31"/>
        <v>NO</v>
      </c>
      <c r="Q502" s="21" t="str">
        <f t="shared" si="32"/>
        <v>Baja</v>
      </c>
    </row>
    <row r="503" spans="1:17" ht="14.25" customHeight="1">
      <c r="A503" s="2" t="s">
        <v>482</v>
      </c>
      <c r="B503" s="2" t="s">
        <v>433</v>
      </c>
      <c r="C503" s="2" t="s">
        <v>525</v>
      </c>
      <c r="D503" s="2" t="s">
        <v>441</v>
      </c>
      <c r="E503" s="2" t="s">
        <v>436</v>
      </c>
      <c r="F503" s="11">
        <v>544463384</v>
      </c>
      <c r="G503" s="73">
        <v>44369</v>
      </c>
      <c r="H503" s="73">
        <v>44369</v>
      </c>
      <c r="I503" s="2">
        <v>6871</v>
      </c>
      <c r="J503" s="35">
        <v>9.33</v>
      </c>
      <c r="K503" s="74">
        <f t="shared" si="0"/>
        <v>64106.43</v>
      </c>
      <c r="M503" s="11">
        <v>544463384</v>
      </c>
      <c r="N503" s="21" t="str">
        <f t="shared" si="29"/>
        <v>NO</v>
      </c>
      <c r="O503" s="124">
        <f t="shared" si="30"/>
        <v>0</v>
      </c>
      <c r="P503" s="21" t="str">
        <f t="shared" si="31"/>
        <v>NO</v>
      </c>
      <c r="Q503" s="21" t="str">
        <f t="shared" si="32"/>
        <v>Baja</v>
      </c>
    </row>
    <row r="504" spans="1:17" ht="14.25" customHeight="1">
      <c r="A504" s="2" t="s">
        <v>438</v>
      </c>
      <c r="B504" s="2" t="s">
        <v>462</v>
      </c>
      <c r="C504" s="2" t="s">
        <v>490</v>
      </c>
      <c r="D504" s="2" t="s">
        <v>464</v>
      </c>
      <c r="E504" s="2" t="s">
        <v>442</v>
      </c>
      <c r="F504" s="11">
        <v>544562947</v>
      </c>
      <c r="G504" s="73">
        <v>44391</v>
      </c>
      <c r="H504" s="73">
        <v>44394</v>
      </c>
      <c r="I504" s="2">
        <v>7575</v>
      </c>
      <c r="J504" s="35">
        <v>154.06</v>
      </c>
      <c r="K504" s="74">
        <f t="shared" si="0"/>
        <v>1167004.5</v>
      </c>
      <c r="M504" s="11">
        <v>544562947</v>
      </c>
      <c r="N504" s="21" t="str">
        <f t="shared" si="29"/>
        <v>SI</v>
      </c>
      <c r="O504" s="124">
        <f t="shared" si="30"/>
        <v>3</v>
      </c>
      <c r="P504" s="21" t="str">
        <f t="shared" si="31"/>
        <v>SI</v>
      </c>
      <c r="Q504" s="21" t="str">
        <f t="shared" si="32"/>
        <v>Baja</v>
      </c>
    </row>
    <row r="505" spans="1:17" ht="14.25" customHeight="1">
      <c r="A505" s="2" t="s">
        <v>438</v>
      </c>
      <c r="B505" s="2" t="s">
        <v>433</v>
      </c>
      <c r="C505" s="2" t="s">
        <v>585</v>
      </c>
      <c r="D505" s="2" t="s">
        <v>450</v>
      </c>
      <c r="E505" s="2" t="s">
        <v>442</v>
      </c>
      <c r="F505" s="11">
        <v>545612657</v>
      </c>
      <c r="G505" s="73">
        <v>44404</v>
      </c>
      <c r="H505" s="73">
        <v>44407</v>
      </c>
      <c r="I505" s="2">
        <v>6603</v>
      </c>
      <c r="J505" s="35">
        <v>205.7</v>
      </c>
      <c r="K505" s="74">
        <f t="shared" si="0"/>
        <v>1358237.0999999999</v>
      </c>
      <c r="M505" s="11">
        <v>545612657</v>
      </c>
      <c r="N505" s="21" t="str">
        <f t="shared" si="29"/>
        <v>SI</v>
      </c>
      <c r="O505" s="124">
        <f t="shared" si="30"/>
        <v>3</v>
      </c>
      <c r="P505" s="21" t="str">
        <f t="shared" si="31"/>
        <v>SI</v>
      </c>
      <c r="Q505" s="21" t="str">
        <f t="shared" si="32"/>
        <v>Baja</v>
      </c>
    </row>
    <row r="506" spans="1:17" ht="14.25" customHeight="1">
      <c r="A506" s="2" t="s">
        <v>482</v>
      </c>
      <c r="B506" s="2" t="s">
        <v>502</v>
      </c>
      <c r="C506" s="2" t="s">
        <v>610</v>
      </c>
      <c r="D506" s="2" t="s">
        <v>480</v>
      </c>
      <c r="E506" s="2" t="s">
        <v>436</v>
      </c>
      <c r="F506" s="11">
        <v>545928943</v>
      </c>
      <c r="G506" s="73">
        <v>44388</v>
      </c>
      <c r="H506" s="73">
        <v>44388</v>
      </c>
      <c r="I506" s="2">
        <v>3520</v>
      </c>
      <c r="J506" s="35">
        <v>651.21</v>
      </c>
      <c r="K506" s="74">
        <f t="shared" si="0"/>
        <v>2292259.2000000002</v>
      </c>
      <c r="M506" s="11">
        <v>545928943</v>
      </c>
      <c r="N506" s="21" t="str">
        <f t="shared" si="29"/>
        <v>NO</v>
      </c>
      <c r="O506" s="124">
        <f t="shared" si="30"/>
        <v>0</v>
      </c>
      <c r="P506" s="21" t="str">
        <f t="shared" si="31"/>
        <v>NO</v>
      </c>
      <c r="Q506" s="21" t="str">
        <f t="shared" si="32"/>
        <v>Media</v>
      </c>
    </row>
    <row r="507" spans="1:17" ht="14.25" customHeight="1">
      <c r="A507" s="2" t="s">
        <v>432</v>
      </c>
      <c r="B507" s="2" t="s">
        <v>462</v>
      </c>
      <c r="C507" s="2" t="s">
        <v>641</v>
      </c>
      <c r="D507" s="2" t="s">
        <v>475</v>
      </c>
      <c r="E507" s="2" t="s">
        <v>436</v>
      </c>
      <c r="F507" s="11">
        <v>546849906</v>
      </c>
      <c r="G507" s="73">
        <v>44412</v>
      </c>
      <c r="H507" s="73">
        <v>44415</v>
      </c>
      <c r="I507" s="2">
        <v>5441</v>
      </c>
      <c r="J507" s="35">
        <v>81.73</v>
      </c>
      <c r="K507" s="74">
        <f t="shared" si="0"/>
        <v>444692.93</v>
      </c>
      <c r="M507" s="11">
        <v>546849906</v>
      </c>
      <c r="N507" s="21" t="str">
        <f t="shared" si="29"/>
        <v>SI</v>
      </c>
      <c r="O507" s="124">
        <f t="shared" si="30"/>
        <v>3</v>
      </c>
      <c r="P507" s="21" t="str">
        <f t="shared" si="31"/>
        <v>SI</v>
      </c>
      <c r="Q507" s="21" t="str">
        <f t="shared" si="32"/>
        <v>Baja</v>
      </c>
    </row>
    <row r="508" spans="1:17" ht="14.25" customHeight="1">
      <c r="A508" s="2" t="s">
        <v>451</v>
      </c>
      <c r="B508" s="2" t="s">
        <v>462</v>
      </c>
      <c r="C508" s="2" t="s">
        <v>642</v>
      </c>
      <c r="D508" s="2" t="s">
        <v>446</v>
      </c>
      <c r="E508" s="2" t="s">
        <v>442</v>
      </c>
      <c r="F508" s="11">
        <v>547955834</v>
      </c>
      <c r="G508" s="73">
        <v>44393</v>
      </c>
      <c r="H508" s="73">
        <v>44395</v>
      </c>
      <c r="I508" s="2">
        <v>2300</v>
      </c>
      <c r="J508" s="35">
        <v>437.2</v>
      </c>
      <c r="K508" s="74">
        <f t="shared" si="0"/>
        <v>1005560</v>
      </c>
      <c r="M508" s="11">
        <v>547955834</v>
      </c>
      <c r="N508" s="21" t="str">
        <f t="shared" si="29"/>
        <v>SI</v>
      </c>
      <c r="O508" s="124">
        <f t="shared" si="30"/>
        <v>2</v>
      </c>
      <c r="P508" s="21" t="str">
        <f t="shared" si="31"/>
        <v>SI</v>
      </c>
      <c r="Q508" s="21" t="str">
        <f t="shared" si="32"/>
        <v>Baja</v>
      </c>
    </row>
    <row r="509" spans="1:17" ht="14.25" customHeight="1">
      <c r="A509" s="2" t="s">
        <v>458</v>
      </c>
      <c r="B509" s="2" t="s">
        <v>462</v>
      </c>
      <c r="C509" s="2" t="s">
        <v>463</v>
      </c>
      <c r="D509" s="2" t="s">
        <v>494</v>
      </c>
      <c r="E509" s="2" t="s">
        <v>442</v>
      </c>
      <c r="F509" s="11">
        <v>551167190</v>
      </c>
      <c r="G509" s="73">
        <v>44402</v>
      </c>
      <c r="H509" s="73">
        <v>44404</v>
      </c>
      <c r="I509" s="2">
        <v>5331</v>
      </c>
      <c r="J509" s="35">
        <v>47.45</v>
      </c>
      <c r="K509" s="74">
        <f t="shared" si="0"/>
        <v>252955.95</v>
      </c>
      <c r="M509" s="11">
        <v>551167190</v>
      </c>
      <c r="N509" s="21" t="str">
        <f t="shared" si="29"/>
        <v>SI</v>
      </c>
      <c r="O509" s="124">
        <f t="shared" si="30"/>
        <v>2</v>
      </c>
      <c r="P509" s="21" t="str">
        <f t="shared" si="31"/>
        <v>SI</v>
      </c>
      <c r="Q509" s="21" t="str">
        <f t="shared" si="32"/>
        <v>Baja</v>
      </c>
    </row>
    <row r="510" spans="1:17" ht="14.25" customHeight="1">
      <c r="A510" s="2" t="s">
        <v>432</v>
      </c>
      <c r="B510" s="2" t="s">
        <v>439</v>
      </c>
      <c r="C510" s="2" t="s">
        <v>615</v>
      </c>
      <c r="D510" s="2" t="s">
        <v>454</v>
      </c>
      <c r="E510" s="2" t="s">
        <v>436</v>
      </c>
      <c r="F510" s="11">
        <v>553562295</v>
      </c>
      <c r="G510" s="73">
        <v>44423</v>
      </c>
      <c r="H510" s="73">
        <v>44426</v>
      </c>
      <c r="I510" s="2">
        <v>8975</v>
      </c>
      <c r="J510" s="35">
        <v>152.58000000000001</v>
      </c>
      <c r="K510" s="74">
        <f t="shared" si="0"/>
        <v>1369405.5</v>
      </c>
      <c r="M510" s="11">
        <v>553562295</v>
      </c>
      <c r="N510" s="21" t="str">
        <f t="shared" si="29"/>
        <v>SI</v>
      </c>
      <c r="O510" s="124">
        <f t="shared" si="30"/>
        <v>3</v>
      </c>
      <c r="P510" s="21" t="str">
        <f t="shared" si="31"/>
        <v>SI</v>
      </c>
      <c r="Q510" s="21" t="str">
        <f t="shared" si="32"/>
        <v>Baja</v>
      </c>
    </row>
    <row r="511" spans="1:17" ht="14.25" customHeight="1">
      <c r="A511" s="2" t="s">
        <v>444</v>
      </c>
      <c r="B511" s="2" t="s">
        <v>462</v>
      </c>
      <c r="C511" s="2" t="s">
        <v>557</v>
      </c>
      <c r="D511" s="2" t="s">
        <v>454</v>
      </c>
      <c r="E511" s="2" t="s">
        <v>436</v>
      </c>
      <c r="F511" s="11">
        <v>554439914</v>
      </c>
      <c r="G511" s="73">
        <v>44386</v>
      </c>
      <c r="H511" s="73">
        <v>44386</v>
      </c>
      <c r="I511" s="2">
        <v>7573</v>
      </c>
      <c r="J511" s="35">
        <v>152.58000000000001</v>
      </c>
      <c r="K511" s="74">
        <f t="shared" si="0"/>
        <v>1155488.3400000001</v>
      </c>
      <c r="M511" s="11">
        <v>176491773</v>
      </c>
      <c r="N511" s="21" t="str">
        <f t="shared" si="29"/>
        <v>NO</v>
      </c>
      <c r="O511" s="124">
        <f t="shared" si="30"/>
        <v>0</v>
      </c>
      <c r="P511" s="21" t="str">
        <f t="shared" si="31"/>
        <v>NO</v>
      </c>
      <c r="Q511" s="21" t="str">
        <f t="shared" si="32"/>
        <v>Baja</v>
      </c>
    </row>
    <row r="512" spans="1:17" ht="14.25" customHeight="1">
      <c r="A512" s="2" t="s">
        <v>438</v>
      </c>
      <c r="B512" s="2" t="s">
        <v>433</v>
      </c>
      <c r="C512" s="2" t="s">
        <v>570</v>
      </c>
      <c r="D512" s="2" t="s">
        <v>441</v>
      </c>
      <c r="E512" s="2" t="s">
        <v>436</v>
      </c>
      <c r="F512" s="11">
        <v>556136786</v>
      </c>
      <c r="G512" s="73">
        <v>44385</v>
      </c>
      <c r="H512" s="73">
        <v>44385</v>
      </c>
      <c r="I512" s="2">
        <v>915</v>
      </c>
      <c r="J512" s="35">
        <v>9.33</v>
      </c>
      <c r="K512" s="74">
        <f t="shared" si="0"/>
        <v>8536.9500000000007</v>
      </c>
      <c r="M512" s="11">
        <v>556136786</v>
      </c>
      <c r="N512" s="21" t="str">
        <f t="shared" si="29"/>
        <v>NO</v>
      </c>
      <c r="O512" s="124">
        <f t="shared" si="30"/>
        <v>0</v>
      </c>
      <c r="P512" s="21" t="str">
        <f t="shared" si="31"/>
        <v>NO</v>
      </c>
      <c r="Q512" s="21" t="str">
        <f t="shared" si="32"/>
        <v>Baja</v>
      </c>
    </row>
    <row r="513" spans="1:17" ht="14.25" customHeight="1">
      <c r="A513" s="2" t="s">
        <v>482</v>
      </c>
      <c r="B513" s="2" t="s">
        <v>439</v>
      </c>
      <c r="C513" s="2" t="s">
        <v>622</v>
      </c>
      <c r="D513" s="2" t="s">
        <v>475</v>
      </c>
      <c r="E513" s="2" t="s">
        <v>436</v>
      </c>
      <c r="F513" s="11">
        <v>556371533</v>
      </c>
      <c r="G513" s="73">
        <v>44375</v>
      </c>
      <c r="H513" s="73">
        <v>44377</v>
      </c>
      <c r="I513" s="2">
        <v>5203</v>
      </c>
      <c r="J513" s="35">
        <v>81.73</v>
      </c>
      <c r="K513" s="74">
        <f t="shared" si="0"/>
        <v>425241.19</v>
      </c>
      <c r="M513" s="11">
        <v>556371533</v>
      </c>
      <c r="N513" s="21" t="str">
        <f t="shared" si="29"/>
        <v>SI</v>
      </c>
      <c r="O513" s="124">
        <f t="shared" si="30"/>
        <v>2</v>
      </c>
      <c r="P513" s="21" t="str">
        <f t="shared" si="31"/>
        <v>SI</v>
      </c>
      <c r="Q513" s="21" t="str">
        <f t="shared" si="32"/>
        <v>Baja</v>
      </c>
    </row>
    <row r="514" spans="1:17" ht="14.25" customHeight="1">
      <c r="A514" s="2" t="s">
        <v>444</v>
      </c>
      <c r="B514" s="2" t="s">
        <v>433</v>
      </c>
      <c r="C514" s="2" t="s">
        <v>524</v>
      </c>
      <c r="D514" s="2" t="s">
        <v>475</v>
      </c>
      <c r="E514" s="2" t="s">
        <v>436</v>
      </c>
      <c r="F514" s="11">
        <v>556580960</v>
      </c>
      <c r="G514" s="73">
        <v>44425</v>
      </c>
      <c r="H514" s="73">
        <v>44427</v>
      </c>
      <c r="I514" s="2">
        <v>5771</v>
      </c>
      <c r="J514" s="35">
        <v>81.73</v>
      </c>
      <c r="K514" s="74">
        <f t="shared" si="0"/>
        <v>471663.83</v>
      </c>
      <c r="M514" s="11">
        <v>373641431</v>
      </c>
      <c r="N514" s="21" t="str">
        <f t="shared" si="29"/>
        <v>SI</v>
      </c>
      <c r="O514" s="124">
        <f t="shared" si="30"/>
        <v>2</v>
      </c>
      <c r="P514" s="21" t="str">
        <f t="shared" si="31"/>
        <v>SI</v>
      </c>
      <c r="Q514" s="21" t="str">
        <f t="shared" si="32"/>
        <v>Baja</v>
      </c>
    </row>
    <row r="515" spans="1:17" ht="14.25" customHeight="1">
      <c r="A515" s="2" t="s">
        <v>458</v>
      </c>
      <c r="B515" s="2" t="s">
        <v>452</v>
      </c>
      <c r="C515" s="2" t="s">
        <v>504</v>
      </c>
      <c r="D515" s="2" t="s">
        <v>446</v>
      </c>
      <c r="E515" s="2" t="s">
        <v>442</v>
      </c>
      <c r="F515" s="11">
        <v>557446992</v>
      </c>
      <c r="G515" s="73">
        <v>44387</v>
      </c>
      <c r="H515" s="73">
        <v>44389</v>
      </c>
      <c r="I515" s="2">
        <v>6222</v>
      </c>
      <c r="J515" s="35">
        <v>437.2</v>
      </c>
      <c r="K515" s="74">
        <f t="shared" si="0"/>
        <v>2720258.4</v>
      </c>
      <c r="M515" s="11">
        <v>557446992</v>
      </c>
      <c r="N515" s="21" t="str">
        <f t="shared" ref="N515:N578" si="33">+IF(G515=H515,"NO","SI")</f>
        <v>SI</v>
      </c>
      <c r="O515" s="124">
        <f t="shared" ref="O515:O578" si="34">+H515-G515</f>
        <v>2</v>
      </c>
      <c r="P515" s="21" t="str">
        <f t="shared" ref="P515:P578" si="35">+IF(O515&gt;1,"SI","NO")</f>
        <v>SI</v>
      </c>
      <c r="Q515" s="21" t="str">
        <f t="shared" ref="Q515:Q578" si="36">+IF(K515&lt;=2000000,$S$2,IF(K515&lt;=5000000,$S$3,IF(K515&lt;=10000000,$S$4,)))</f>
        <v>Media</v>
      </c>
    </row>
    <row r="516" spans="1:17" ht="14.25" customHeight="1">
      <c r="A516" s="2" t="s">
        <v>448</v>
      </c>
      <c r="B516" s="2" t="s">
        <v>439</v>
      </c>
      <c r="C516" s="2" t="s">
        <v>576</v>
      </c>
      <c r="D516" s="2" t="s">
        <v>464</v>
      </c>
      <c r="E516" s="2" t="s">
        <v>436</v>
      </c>
      <c r="F516" s="11">
        <v>557524669</v>
      </c>
      <c r="G516" s="73">
        <v>44404</v>
      </c>
      <c r="H516" s="73">
        <v>44407</v>
      </c>
      <c r="I516" s="2">
        <v>6531</v>
      </c>
      <c r="J516" s="35">
        <v>154.06</v>
      </c>
      <c r="K516" s="74">
        <f t="shared" si="0"/>
        <v>1006165.86</v>
      </c>
      <c r="M516" s="11">
        <v>557524669</v>
      </c>
      <c r="N516" s="21" t="str">
        <f t="shared" si="33"/>
        <v>SI</v>
      </c>
      <c r="O516" s="124">
        <f t="shared" si="34"/>
        <v>3</v>
      </c>
      <c r="P516" s="21" t="str">
        <f t="shared" si="35"/>
        <v>SI</v>
      </c>
      <c r="Q516" s="21" t="str">
        <f t="shared" si="36"/>
        <v>Baja</v>
      </c>
    </row>
    <row r="517" spans="1:17" ht="14.25" customHeight="1">
      <c r="A517" s="2" t="s">
        <v>484</v>
      </c>
      <c r="B517" s="2" t="s">
        <v>467</v>
      </c>
      <c r="C517" s="2" t="s">
        <v>483</v>
      </c>
      <c r="D517" s="2" t="s">
        <v>475</v>
      </c>
      <c r="E517" s="2" t="s">
        <v>442</v>
      </c>
      <c r="F517" s="11">
        <v>557667577</v>
      </c>
      <c r="G517" s="73">
        <v>44408</v>
      </c>
      <c r="H517" s="73">
        <v>44410</v>
      </c>
      <c r="I517" s="2">
        <v>1901</v>
      </c>
      <c r="J517" s="35">
        <v>81.73</v>
      </c>
      <c r="K517" s="74">
        <f t="shared" si="0"/>
        <v>155368.73000000001</v>
      </c>
      <c r="M517" s="11">
        <v>557667577</v>
      </c>
      <c r="N517" s="21" t="str">
        <f t="shared" si="33"/>
        <v>SI</v>
      </c>
      <c r="O517" s="124">
        <f t="shared" si="34"/>
        <v>2</v>
      </c>
      <c r="P517" s="21" t="str">
        <f t="shared" si="35"/>
        <v>SI</v>
      </c>
      <c r="Q517" s="21" t="str">
        <f t="shared" si="36"/>
        <v>Baja</v>
      </c>
    </row>
    <row r="518" spans="1:17" ht="14.25" customHeight="1">
      <c r="A518" s="2" t="s">
        <v>451</v>
      </c>
      <c r="B518" s="2" t="s">
        <v>467</v>
      </c>
      <c r="C518" s="2" t="s">
        <v>587</v>
      </c>
      <c r="D518" s="2" t="s">
        <v>464</v>
      </c>
      <c r="E518" s="2" t="s">
        <v>436</v>
      </c>
      <c r="F518" s="11">
        <v>557999742</v>
      </c>
      <c r="G518" s="73">
        <v>44410</v>
      </c>
      <c r="H518" s="73">
        <v>44412</v>
      </c>
      <c r="I518" s="2">
        <v>2555</v>
      </c>
      <c r="J518" s="35">
        <v>154.06</v>
      </c>
      <c r="K518" s="74">
        <f t="shared" si="0"/>
        <v>393623.3</v>
      </c>
      <c r="M518" s="11">
        <v>557999742</v>
      </c>
      <c r="N518" s="21" t="str">
        <f t="shared" si="33"/>
        <v>SI</v>
      </c>
      <c r="O518" s="124">
        <f t="shared" si="34"/>
        <v>2</v>
      </c>
      <c r="P518" s="21" t="str">
        <f t="shared" si="35"/>
        <v>SI</v>
      </c>
      <c r="Q518" s="21" t="str">
        <f t="shared" si="36"/>
        <v>Baja</v>
      </c>
    </row>
    <row r="519" spans="1:17" ht="14.25" customHeight="1">
      <c r="A519" s="2" t="s">
        <v>484</v>
      </c>
      <c r="B519" s="2" t="s">
        <v>433</v>
      </c>
      <c r="C519" s="2" t="s">
        <v>619</v>
      </c>
      <c r="D519" s="2" t="s">
        <v>464</v>
      </c>
      <c r="E519" s="2" t="s">
        <v>436</v>
      </c>
      <c r="F519" s="11">
        <v>558649051</v>
      </c>
      <c r="G519" s="73">
        <v>44413</v>
      </c>
      <c r="H519" s="73">
        <v>44413</v>
      </c>
      <c r="I519" s="2">
        <v>8367</v>
      </c>
      <c r="J519" s="35">
        <v>154.06</v>
      </c>
      <c r="K519" s="74">
        <f t="shared" si="0"/>
        <v>1289020.02</v>
      </c>
      <c r="M519" s="11">
        <v>558649051</v>
      </c>
      <c r="N519" s="21" t="str">
        <f t="shared" si="33"/>
        <v>NO</v>
      </c>
      <c r="O519" s="124">
        <f t="shared" si="34"/>
        <v>0</v>
      </c>
      <c r="P519" s="21" t="str">
        <f t="shared" si="35"/>
        <v>NO</v>
      </c>
      <c r="Q519" s="21" t="str">
        <f t="shared" si="36"/>
        <v>Baja</v>
      </c>
    </row>
    <row r="520" spans="1:17" ht="14.25" customHeight="1">
      <c r="A520" s="2" t="s">
        <v>472</v>
      </c>
      <c r="B520" s="2" t="s">
        <v>439</v>
      </c>
      <c r="C520" s="2" t="s">
        <v>449</v>
      </c>
      <c r="D520" s="2" t="s">
        <v>450</v>
      </c>
      <c r="E520" s="2" t="s">
        <v>442</v>
      </c>
      <c r="F520" s="11">
        <v>558863198</v>
      </c>
      <c r="G520" s="73">
        <v>44409</v>
      </c>
      <c r="H520" s="73">
        <v>44409</v>
      </c>
      <c r="I520" s="2">
        <v>2800</v>
      </c>
      <c r="J520" s="35">
        <v>205.7</v>
      </c>
      <c r="K520" s="74">
        <f t="shared" si="0"/>
        <v>575960</v>
      </c>
      <c r="M520" s="11">
        <v>558863198</v>
      </c>
      <c r="N520" s="21" t="str">
        <f t="shared" si="33"/>
        <v>NO</v>
      </c>
      <c r="O520" s="124">
        <f t="shared" si="34"/>
        <v>0</v>
      </c>
      <c r="P520" s="21" t="str">
        <f t="shared" si="35"/>
        <v>NO</v>
      </c>
      <c r="Q520" s="21" t="str">
        <f t="shared" si="36"/>
        <v>Baja</v>
      </c>
    </row>
    <row r="521" spans="1:17" ht="14.25" customHeight="1">
      <c r="A521" s="2" t="s">
        <v>465</v>
      </c>
      <c r="B521" s="2" t="s">
        <v>439</v>
      </c>
      <c r="C521" s="2" t="s">
        <v>607</v>
      </c>
      <c r="D521" s="2" t="s">
        <v>450</v>
      </c>
      <c r="E521" s="2" t="s">
        <v>442</v>
      </c>
      <c r="F521" s="11">
        <v>559007823</v>
      </c>
      <c r="G521" s="73">
        <v>44396</v>
      </c>
      <c r="H521" s="73">
        <v>44398</v>
      </c>
      <c r="I521" s="2">
        <v>8756</v>
      </c>
      <c r="J521" s="35">
        <v>205.7</v>
      </c>
      <c r="K521" s="74">
        <f t="shared" si="0"/>
        <v>1801109.2</v>
      </c>
      <c r="M521" s="11">
        <v>559007823</v>
      </c>
      <c r="N521" s="21" t="str">
        <f t="shared" si="33"/>
        <v>SI</v>
      </c>
      <c r="O521" s="124">
        <f t="shared" si="34"/>
        <v>2</v>
      </c>
      <c r="P521" s="21" t="str">
        <f t="shared" si="35"/>
        <v>SI</v>
      </c>
      <c r="Q521" s="21" t="str">
        <f t="shared" si="36"/>
        <v>Baja</v>
      </c>
    </row>
    <row r="522" spans="1:17" ht="14.25" customHeight="1">
      <c r="A522" s="2" t="s">
        <v>465</v>
      </c>
      <c r="B522" s="2" t="s">
        <v>462</v>
      </c>
      <c r="C522" s="2" t="s">
        <v>623</v>
      </c>
      <c r="D522" s="2" t="s">
        <v>441</v>
      </c>
      <c r="E522" s="2" t="s">
        <v>442</v>
      </c>
      <c r="F522" s="11">
        <v>559327971</v>
      </c>
      <c r="G522" s="73">
        <v>44411</v>
      </c>
      <c r="H522" s="73">
        <v>44411</v>
      </c>
      <c r="I522" s="2">
        <v>2671</v>
      </c>
      <c r="J522" s="35">
        <v>9.33</v>
      </c>
      <c r="K522" s="74">
        <f t="shared" si="0"/>
        <v>24920.43</v>
      </c>
      <c r="M522" s="11">
        <v>559327971</v>
      </c>
      <c r="N522" s="21" t="str">
        <f t="shared" si="33"/>
        <v>NO</v>
      </c>
      <c r="O522" s="124">
        <f t="shared" si="34"/>
        <v>0</v>
      </c>
      <c r="P522" s="21" t="str">
        <f t="shared" si="35"/>
        <v>NO</v>
      </c>
      <c r="Q522" s="21" t="str">
        <f t="shared" si="36"/>
        <v>Baja</v>
      </c>
    </row>
    <row r="523" spans="1:17" ht="14.25" customHeight="1">
      <c r="A523" s="2" t="s">
        <v>458</v>
      </c>
      <c r="B523" s="2" t="s">
        <v>433</v>
      </c>
      <c r="C523" s="2" t="s">
        <v>506</v>
      </c>
      <c r="D523" s="2" t="s">
        <v>454</v>
      </c>
      <c r="E523" s="2" t="s">
        <v>442</v>
      </c>
      <c r="F523" s="11">
        <v>559425818</v>
      </c>
      <c r="G523" s="73">
        <v>44410</v>
      </c>
      <c r="H523" s="73">
        <v>44412</v>
      </c>
      <c r="I523" s="2">
        <v>8961</v>
      </c>
      <c r="J523" s="35">
        <v>152.58000000000001</v>
      </c>
      <c r="K523" s="74">
        <f t="shared" si="0"/>
        <v>1367269.3800000001</v>
      </c>
      <c r="M523" s="11">
        <v>559497487</v>
      </c>
      <c r="N523" s="21" t="str">
        <f t="shared" si="33"/>
        <v>SI</v>
      </c>
      <c r="O523" s="124">
        <f t="shared" si="34"/>
        <v>2</v>
      </c>
      <c r="P523" s="21" t="str">
        <f t="shared" si="35"/>
        <v>SI</v>
      </c>
      <c r="Q523" s="21" t="str">
        <f t="shared" si="36"/>
        <v>Baja</v>
      </c>
    </row>
    <row r="524" spans="1:17" ht="14.25" customHeight="1">
      <c r="A524" s="2" t="s">
        <v>438</v>
      </c>
      <c r="B524" s="2" t="s">
        <v>433</v>
      </c>
      <c r="C524" s="2" t="s">
        <v>596</v>
      </c>
      <c r="D524" s="2" t="s">
        <v>456</v>
      </c>
      <c r="E524" s="2" t="s">
        <v>442</v>
      </c>
      <c r="F524" s="11">
        <v>559497487</v>
      </c>
      <c r="G524" s="73">
        <v>44413</v>
      </c>
      <c r="H524" s="73">
        <v>44414</v>
      </c>
      <c r="I524" s="2">
        <v>1852</v>
      </c>
      <c r="J524" s="35">
        <v>109.28</v>
      </c>
      <c r="K524" s="74">
        <f t="shared" si="0"/>
        <v>202386.56</v>
      </c>
      <c r="M524" s="11">
        <v>559425818</v>
      </c>
      <c r="N524" s="21" t="str">
        <f t="shared" si="33"/>
        <v>SI</v>
      </c>
      <c r="O524" s="124">
        <f t="shared" si="34"/>
        <v>1</v>
      </c>
      <c r="P524" s="21" t="str">
        <f t="shared" si="35"/>
        <v>NO</v>
      </c>
      <c r="Q524" s="21" t="str">
        <f t="shared" si="36"/>
        <v>Baja</v>
      </c>
    </row>
    <row r="525" spans="1:17" ht="14.25" customHeight="1">
      <c r="A525" s="2" t="s">
        <v>432</v>
      </c>
      <c r="B525" s="2" t="s">
        <v>433</v>
      </c>
      <c r="C525" s="2" t="s">
        <v>487</v>
      </c>
      <c r="D525" s="2" t="s">
        <v>454</v>
      </c>
      <c r="E525" s="2" t="s">
        <v>442</v>
      </c>
      <c r="F525" s="11">
        <v>561541974</v>
      </c>
      <c r="G525" s="73">
        <v>44403</v>
      </c>
      <c r="H525" s="73">
        <v>44406</v>
      </c>
      <c r="I525" s="2">
        <v>8910</v>
      </c>
      <c r="J525" s="35">
        <v>152.58000000000001</v>
      </c>
      <c r="K525" s="74">
        <f t="shared" si="0"/>
        <v>1359487.8</v>
      </c>
      <c r="M525" s="11">
        <v>561541974</v>
      </c>
      <c r="N525" s="21" t="str">
        <f t="shared" si="33"/>
        <v>SI</v>
      </c>
      <c r="O525" s="124">
        <f t="shared" si="34"/>
        <v>3</v>
      </c>
      <c r="P525" s="21" t="str">
        <f t="shared" si="35"/>
        <v>SI</v>
      </c>
      <c r="Q525" s="21" t="str">
        <f t="shared" si="36"/>
        <v>Baja</v>
      </c>
    </row>
    <row r="526" spans="1:17" ht="14.25" customHeight="1">
      <c r="A526" s="2" t="s">
        <v>432</v>
      </c>
      <c r="B526" s="2" t="s">
        <v>462</v>
      </c>
      <c r="C526" s="2" t="s">
        <v>500</v>
      </c>
      <c r="D526" s="2" t="s">
        <v>446</v>
      </c>
      <c r="E526" s="2" t="s">
        <v>442</v>
      </c>
      <c r="F526" s="11">
        <v>561761701</v>
      </c>
      <c r="G526" s="73">
        <v>44395</v>
      </c>
      <c r="H526" s="73">
        <v>44397</v>
      </c>
      <c r="I526" s="2">
        <v>2075</v>
      </c>
      <c r="J526" s="35">
        <v>437.2</v>
      </c>
      <c r="K526" s="74">
        <f t="shared" si="0"/>
        <v>907190</v>
      </c>
      <c r="M526" s="11">
        <v>561761701</v>
      </c>
      <c r="N526" s="21" t="str">
        <f t="shared" si="33"/>
        <v>SI</v>
      </c>
      <c r="O526" s="124">
        <f t="shared" si="34"/>
        <v>2</v>
      </c>
      <c r="P526" s="21" t="str">
        <f t="shared" si="35"/>
        <v>SI</v>
      </c>
      <c r="Q526" s="21" t="str">
        <f t="shared" si="36"/>
        <v>Baja</v>
      </c>
    </row>
    <row r="527" spans="1:17" ht="14.25" customHeight="1">
      <c r="A527" s="2" t="s">
        <v>482</v>
      </c>
      <c r="B527" s="2" t="s">
        <v>433</v>
      </c>
      <c r="C527" s="2" t="s">
        <v>491</v>
      </c>
      <c r="D527" s="2" t="s">
        <v>464</v>
      </c>
      <c r="E527" s="2" t="s">
        <v>436</v>
      </c>
      <c r="F527" s="11">
        <v>562116611</v>
      </c>
      <c r="G527" s="73">
        <v>44416</v>
      </c>
      <c r="H527" s="73">
        <v>44419</v>
      </c>
      <c r="I527" s="2">
        <v>8367</v>
      </c>
      <c r="J527" s="35">
        <v>154.06</v>
      </c>
      <c r="K527" s="74">
        <f t="shared" si="0"/>
        <v>1289020.02</v>
      </c>
      <c r="M527" s="11">
        <v>562116611</v>
      </c>
      <c r="N527" s="21" t="str">
        <f t="shared" si="33"/>
        <v>SI</v>
      </c>
      <c r="O527" s="124">
        <f t="shared" si="34"/>
        <v>3</v>
      </c>
      <c r="P527" s="21" t="str">
        <f t="shared" si="35"/>
        <v>SI</v>
      </c>
      <c r="Q527" s="21" t="str">
        <f t="shared" si="36"/>
        <v>Baja</v>
      </c>
    </row>
    <row r="528" spans="1:17" ht="14.25" customHeight="1">
      <c r="A528" s="2" t="s">
        <v>484</v>
      </c>
      <c r="B528" s="2" t="s">
        <v>433</v>
      </c>
      <c r="C528" s="2" t="s">
        <v>491</v>
      </c>
      <c r="D528" s="2" t="s">
        <v>441</v>
      </c>
      <c r="E528" s="2" t="s">
        <v>442</v>
      </c>
      <c r="F528" s="11">
        <v>562583100</v>
      </c>
      <c r="G528" s="73">
        <v>44438</v>
      </c>
      <c r="H528" s="73">
        <v>44438</v>
      </c>
      <c r="I528" s="2">
        <v>4507</v>
      </c>
      <c r="J528" s="35">
        <v>9.33</v>
      </c>
      <c r="K528" s="74">
        <f t="shared" si="0"/>
        <v>42050.31</v>
      </c>
      <c r="M528" s="11">
        <v>562583100</v>
      </c>
      <c r="N528" s="21" t="str">
        <f t="shared" si="33"/>
        <v>NO</v>
      </c>
      <c r="O528" s="124">
        <f t="shared" si="34"/>
        <v>0</v>
      </c>
      <c r="P528" s="21" t="str">
        <f t="shared" si="35"/>
        <v>NO</v>
      </c>
      <c r="Q528" s="21" t="str">
        <f t="shared" si="36"/>
        <v>Baja</v>
      </c>
    </row>
    <row r="529" spans="1:17" ht="14.25" customHeight="1">
      <c r="A529" s="2" t="s">
        <v>451</v>
      </c>
      <c r="B529" s="2" t="s">
        <v>433</v>
      </c>
      <c r="C529" s="2" t="s">
        <v>606</v>
      </c>
      <c r="D529" s="2" t="s">
        <v>441</v>
      </c>
      <c r="E529" s="2" t="s">
        <v>442</v>
      </c>
      <c r="F529" s="11">
        <v>562765491</v>
      </c>
      <c r="G529" s="73">
        <v>44434</v>
      </c>
      <c r="H529" s="73">
        <v>44434</v>
      </c>
      <c r="I529" s="2">
        <v>2354</v>
      </c>
      <c r="J529" s="35">
        <v>9.33</v>
      </c>
      <c r="K529" s="74">
        <f t="shared" si="0"/>
        <v>21962.82</v>
      </c>
      <c r="M529" s="11">
        <v>562765491</v>
      </c>
      <c r="N529" s="21" t="str">
        <f t="shared" si="33"/>
        <v>NO</v>
      </c>
      <c r="O529" s="124">
        <f t="shared" si="34"/>
        <v>0</v>
      </c>
      <c r="P529" s="21" t="str">
        <f t="shared" si="35"/>
        <v>NO</v>
      </c>
      <c r="Q529" s="21" t="str">
        <f t="shared" si="36"/>
        <v>Baja</v>
      </c>
    </row>
    <row r="530" spans="1:17" ht="14.25" customHeight="1">
      <c r="A530" s="2" t="s">
        <v>448</v>
      </c>
      <c r="B530" s="2" t="s">
        <v>433</v>
      </c>
      <c r="C530" s="2" t="s">
        <v>528</v>
      </c>
      <c r="D530" s="2" t="s">
        <v>464</v>
      </c>
      <c r="E530" s="2" t="s">
        <v>442</v>
      </c>
      <c r="F530" s="11">
        <v>563551700</v>
      </c>
      <c r="G530" s="73">
        <v>44425</v>
      </c>
      <c r="H530" s="73">
        <v>44426</v>
      </c>
      <c r="I530" s="2">
        <v>6531</v>
      </c>
      <c r="J530" s="35">
        <v>154.06</v>
      </c>
      <c r="K530" s="74">
        <f t="shared" si="0"/>
        <v>1006165.86</v>
      </c>
      <c r="M530" s="11">
        <v>563551700</v>
      </c>
      <c r="N530" s="21" t="str">
        <f t="shared" si="33"/>
        <v>SI</v>
      </c>
      <c r="O530" s="124">
        <f t="shared" si="34"/>
        <v>1</v>
      </c>
      <c r="P530" s="21" t="str">
        <f t="shared" si="35"/>
        <v>NO</v>
      </c>
      <c r="Q530" s="21" t="str">
        <f t="shared" si="36"/>
        <v>Baja</v>
      </c>
    </row>
    <row r="531" spans="1:17" ht="14.25" customHeight="1">
      <c r="A531" s="2" t="s">
        <v>444</v>
      </c>
      <c r="B531" s="2" t="s">
        <v>433</v>
      </c>
      <c r="C531" s="2" t="s">
        <v>525</v>
      </c>
      <c r="D531" s="2" t="s">
        <v>435</v>
      </c>
      <c r="E531" s="2" t="s">
        <v>436</v>
      </c>
      <c r="F531" s="11">
        <v>563694608</v>
      </c>
      <c r="G531" s="73">
        <v>44431</v>
      </c>
      <c r="H531" s="73">
        <v>44432</v>
      </c>
      <c r="I531" s="2">
        <v>8743</v>
      </c>
      <c r="J531" s="35">
        <v>255.28</v>
      </c>
      <c r="K531" s="74">
        <f t="shared" si="0"/>
        <v>2231913.04</v>
      </c>
      <c r="M531" s="11">
        <v>379511392</v>
      </c>
      <c r="N531" s="21" t="str">
        <f t="shared" si="33"/>
        <v>SI</v>
      </c>
      <c r="O531" s="124">
        <f t="shared" si="34"/>
        <v>1</v>
      </c>
      <c r="P531" s="21" t="str">
        <f t="shared" si="35"/>
        <v>NO</v>
      </c>
      <c r="Q531" s="21" t="str">
        <f t="shared" si="36"/>
        <v>Media</v>
      </c>
    </row>
    <row r="532" spans="1:17" ht="14.25" customHeight="1">
      <c r="A532" s="2" t="s">
        <v>432</v>
      </c>
      <c r="B532" s="2" t="s">
        <v>439</v>
      </c>
      <c r="C532" s="2" t="s">
        <v>527</v>
      </c>
      <c r="D532" s="2" t="s">
        <v>441</v>
      </c>
      <c r="E532" s="2" t="s">
        <v>442</v>
      </c>
      <c r="F532" s="11">
        <v>563757693</v>
      </c>
      <c r="G532" s="73">
        <v>44396</v>
      </c>
      <c r="H532" s="73">
        <v>44397</v>
      </c>
      <c r="I532" s="2">
        <v>17</v>
      </c>
      <c r="J532" s="35">
        <v>9.33</v>
      </c>
      <c r="K532" s="74">
        <f t="shared" si="0"/>
        <v>158.61000000000001</v>
      </c>
      <c r="M532" s="11">
        <v>563757693</v>
      </c>
      <c r="N532" s="21" t="str">
        <f t="shared" si="33"/>
        <v>SI</v>
      </c>
      <c r="O532" s="124">
        <f t="shared" si="34"/>
        <v>1</v>
      </c>
      <c r="P532" s="21" t="str">
        <f t="shared" si="35"/>
        <v>NO</v>
      </c>
      <c r="Q532" s="21" t="str">
        <f t="shared" si="36"/>
        <v>Baja</v>
      </c>
    </row>
    <row r="533" spans="1:17" ht="14.25" customHeight="1">
      <c r="A533" s="2" t="s">
        <v>484</v>
      </c>
      <c r="B533" s="2" t="s">
        <v>433</v>
      </c>
      <c r="C533" s="2" t="s">
        <v>525</v>
      </c>
      <c r="D533" s="2" t="s">
        <v>469</v>
      </c>
      <c r="E533" s="2" t="s">
        <v>442</v>
      </c>
      <c r="F533" s="11">
        <v>564245212</v>
      </c>
      <c r="G533" s="73">
        <v>44399</v>
      </c>
      <c r="H533" s="73">
        <v>44400</v>
      </c>
      <c r="I533" s="2">
        <v>8465</v>
      </c>
      <c r="J533" s="35">
        <v>421.89</v>
      </c>
      <c r="K533" s="74">
        <f t="shared" si="0"/>
        <v>3571298.85</v>
      </c>
      <c r="M533" s="11">
        <v>564245212</v>
      </c>
      <c r="N533" s="21" t="str">
        <f t="shared" si="33"/>
        <v>SI</v>
      </c>
      <c r="O533" s="124">
        <f t="shared" si="34"/>
        <v>1</v>
      </c>
      <c r="P533" s="21" t="str">
        <f t="shared" si="35"/>
        <v>NO</v>
      </c>
      <c r="Q533" s="21" t="str">
        <f t="shared" si="36"/>
        <v>Media</v>
      </c>
    </row>
    <row r="534" spans="1:17" ht="14.25" customHeight="1">
      <c r="A534" s="2" t="s">
        <v>458</v>
      </c>
      <c r="B534" s="2" t="s">
        <v>439</v>
      </c>
      <c r="C534" s="2" t="s">
        <v>470</v>
      </c>
      <c r="D534" s="2" t="s">
        <v>450</v>
      </c>
      <c r="E534" s="2" t="s">
        <v>436</v>
      </c>
      <c r="F534" s="11">
        <v>564926707</v>
      </c>
      <c r="G534" s="73">
        <v>44442</v>
      </c>
      <c r="H534" s="73">
        <v>44442</v>
      </c>
      <c r="I534" s="2">
        <v>606</v>
      </c>
      <c r="J534" s="35">
        <v>205.7</v>
      </c>
      <c r="K534" s="74">
        <f t="shared" si="0"/>
        <v>124654.2</v>
      </c>
      <c r="M534" s="11">
        <v>564926707</v>
      </c>
      <c r="N534" s="21" t="str">
        <f t="shared" si="33"/>
        <v>NO</v>
      </c>
      <c r="O534" s="124">
        <f t="shared" si="34"/>
        <v>0</v>
      </c>
      <c r="P534" s="21" t="str">
        <f t="shared" si="35"/>
        <v>NO</v>
      </c>
      <c r="Q534" s="21" t="str">
        <f t="shared" si="36"/>
        <v>Baja</v>
      </c>
    </row>
    <row r="535" spans="1:17" ht="14.25" customHeight="1">
      <c r="A535" s="2" t="s">
        <v>432</v>
      </c>
      <c r="B535" s="2" t="s">
        <v>462</v>
      </c>
      <c r="C535" s="2" t="s">
        <v>642</v>
      </c>
      <c r="D535" s="2" t="s">
        <v>469</v>
      </c>
      <c r="E535" s="2" t="s">
        <v>436</v>
      </c>
      <c r="F535" s="11">
        <v>565477311</v>
      </c>
      <c r="G535" s="73">
        <v>44419</v>
      </c>
      <c r="H535" s="73">
        <v>44421</v>
      </c>
      <c r="I535" s="2">
        <v>10</v>
      </c>
      <c r="J535" s="35">
        <v>421.89</v>
      </c>
      <c r="K535" s="74">
        <f t="shared" si="0"/>
        <v>4218.8999999999996</v>
      </c>
      <c r="M535" s="11">
        <v>565477311</v>
      </c>
      <c r="N535" s="21" t="str">
        <f t="shared" si="33"/>
        <v>SI</v>
      </c>
      <c r="O535" s="124">
        <f t="shared" si="34"/>
        <v>2</v>
      </c>
      <c r="P535" s="21" t="str">
        <f t="shared" si="35"/>
        <v>SI</v>
      </c>
      <c r="Q535" s="21" t="str">
        <f t="shared" si="36"/>
        <v>Baja</v>
      </c>
    </row>
    <row r="536" spans="1:17" ht="14.25" customHeight="1">
      <c r="A536" s="2" t="s">
        <v>465</v>
      </c>
      <c r="B536" s="2" t="s">
        <v>433</v>
      </c>
      <c r="C536" s="2" t="s">
        <v>637</v>
      </c>
      <c r="D536" s="2" t="s">
        <v>475</v>
      </c>
      <c r="E536" s="2" t="s">
        <v>442</v>
      </c>
      <c r="F536" s="11">
        <v>565668284</v>
      </c>
      <c r="G536" s="73">
        <v>44450</v>
      </c>
      <c r="H536" s="73">
        <v>44451</v>
      </c>
      <c r="I536" s="2">
        <v>6380</v>
      </c>
      <c r="J536" s="35">
        <v>81.73</v>
      </c>
      <c r="K536" s="74">
        <f t="shared" si="0"/>
        <v>521437.4</v>
      </c>
      <c r="M536" s="11">
        <v>565668284</v>
      </c>
      <c r="N536" s="21" t="str">
        <f t="shared" si="33"/>
        <v>SI</v>
      </c>
      <c r="O536" s="124">
        <f t="shared" si="34"/>
        <v>1</v>
      </c>
      <c r="P536" s="21" t="str">
        <f t="shared" si="35"/>
        <v>NO</v>
      </c>
      <c r="Q536" s="21" t="str">
        <f t="shared" si="36"/>
        <v>Baja</v>
      </c>
    </row>
    <row r="537" spans="1:17" ht="14.25" customHeight="1">
      <c r="A537" s="2" t="s">
        <v>465</v>
      </c>
      <c r="B537" s="2" t="s">
        <v>462</v>
      </c>
      <c r="C537" s="2" t="s">
        <v>611</v>
      </c>
      <c r="D537" s="2" t="s">
        <v>435</v>
      </c>
      <c r="E537" s="2" t="s">
        <v>442</v>
      </c>
      <c r="F537" s="11">
        <v>566596543</v>
      </c>
      <c r="G537" s="73">
        <v>44426</v>
      </c>
      <c r="H537" s="73">
        <v>44426</v>
      </c>
      <c r="I537" s="2">
        <v>6933</v>
      </c>
      <c r="J537" s="35">
        <v>255.28</v>
      </c>
      <c r="K537" s="74">
        <f t="shared" si="0"/>
        <v>1769856.24</v>
      </c>
      <c r="M537" s="11">
        <v>566596543</v>
      </c>
      <c r="N537" s="21" t="str">
        <f t="shared" si="33"/>
        <v>NO</v>
      </c>
      <c r="O537" s="124">
        <f t="shared" si="34"/>
        <v>0</v>
      </c>
      <c r="P537" s="21" t="str">
        <f t="shared" si="35"/>
        <v>NO</v>
      </c>
      <c r="Q537" s="21" t="str">
        <f t="shared" si="36"/>
        <v>Baja</v>
      </c>
    </row>
    <row r="538" spans="1:17" ht="14.25" customHeight="1">
      <c r="A538" s="2" t="s">
        <v>458</v>
      </c>
      <c r="B538" s="2" t="s">
        <v>462</v>
      </c>
      <c r="C538" s="2" t="s">
        <v>547</v>
      </c>
      <c r="D538" s="2" t="s">
        <v>450</v>
      </c>
      <c r="E538" s="2" t="s">
        <v>442</v>
      </c>
      <c r="F538" s="11">
        <v>567429101</v>
      </c>
      <c r="G538" s="73">
        <v>44411</v>
      </c>
      <c r="H538" s="73">
        <v>44413</v>
      </c>
      <c r="I538" s="2">
        <v>647</v>
      </c>
      <c r="J538" s="35">
        <v>205.7</v>
      </c>
      <c r="K538" s="74">
        <f t="shared" si="0"/>
        <v>133087.9</v>
      </c>
      <c r="M538" s="11">
        <v>567429101</v>
      </c>
      <c r="N538" s="21" t="str">
        <f t="shared" si="33"/>
        <v>SI</v>
      </c>
      <c r="O538" s="124">
        <f t="shared" si="34"/>
        <v>2</v>
      </c>
      <c r="P538" s="21" t="str">
        <f t="shared" si="35"/>
        <v>SI</v>
      </c>
      <c r="Q538" s="21" t="str">
        <f t="shared" si="36"/>
        <v>Baja</v>
      </c>
    </row>
    <row r="539" spans="1:17" ht="14.25" customHeight="1">
      <c r="A539" s="2" t="s">
        <v>432</v>
      </c>
      <c r="B539" s="2" t="s">
        <v>439</v>
      </c>
      <c r="C539" s="2" t="s">
        <v>449</v>
      </c>
      <c r="D539" s="2" t="s">
        <v>454</v>
      </c>
      <c r="E539" s="2" t="s">
        <v>442</v>
      </c>
      <c r="F539" s="11">
        <v>567838943</v>
      </c>
      <c r="G539" s="73">
        <v>44412</v>
      </c>
      <c r="H539" s="73">
        <v>44413</v>
      </c>
      <c r="I539" s="2">
        <v>3019</v>
      </c>
      <c r="J539" s="35">
        <v>152.58000000000001</v>
      </c>
      <c r="K539" s="74">
        <f t="shared" si="0"/>
        <v>460639.02</v>
      </c>
      <c r="M539" s="11">
        <v>567838943</v>
      </c>
      <c r="N539" s="21" t="str">
        <f t="shared" si="33"/>
        <v>SI</v>
      </c>
      <c r="O539" s="124">
        <f t="shared" si="34"/>
        <v>1</v>
      </c>
      <c r="P539" s="21" t="str">
        <f t="shared" si="35"/>
        <v>NO</v>
      </c>
      <c r="Q539" s="21" t="str">
        <f t="shared" si="36"/>
        <v>Baja</v>
      </c>
    </row>
    <row r="540" spans="1:17" ht="14.25" customHeight="1">
      <c r="A540" s="2" t="s">
        <v>482</v>
      </c>
      <c r="B540" s="2" t="s">
        <v>433</v>
      </c>
      <c r="C540" s="2" t="s">
        <v>523</v>
      </c>
      <c r="D540" s="2" t="s">
        <v>477</v>
      </c>
      <c r="E540" s="2" t="s">
        <v>442</v>
      </c>
      <c r="F540" s="11">
        <v>568867623</v>
      </c>
      <c r="G540" s="73">
        <v>44448</v>
      </c>
      <c r="H540" s="73">
        <v>44448</v>
      </c>
      <c r="I540" s="2">
        <v>3529</v>
      </c>
      <c r="J540" s="35">
        <v>668.27</v>
      </c>
      <c r="K540" s="74">
        <f t="shared" si="0"/>
        <v>2358324.83</v>
      </c>
      <c r="M540" s="11">
        <v>568867623</v>
      </c>
      <c r="N540" s="21" t="str">
        <f t="shared" si="33"/>
        <v>NO</v>
      </c>
      <c r="O540" s="124">
        <f t="shared" si="34"/>
        <v>0</v>
      </c>
      <c r="P540" s="21" t="str">
        <f t="shared" si="35"/>
        <v>NO</v>
      </c>
      <c r="Q540" s="21" t="str">
        <f t="shared" si="36"/>
        <v>Media</v>
      </c>
    </row>
    <row r="541" spans="1:17" ht="14.25" customHeight="1">
      <c r="A541" s="2" t="s">
        <v>448</v>
      </c>
      <c r="B541" s="2" t="s">
        <v>462</v>
      </c>
      <c r="C541" s="2" t="s">
        <v>642</v>
      </c>
      <c r="D541" s="2" t="s">
        <v>494</v>
      </c>
      <c r="E541" s="2" t="s">
        <v>442</v>
      </c>
      <c r="F541" s="11">
        <v>570435321</v>
      </c>
      <c r="G541" s="73">
        <v>44410</v>
      </c>
      <c r="H541" s="73">
        <v>44411</v>
      </c>
      <c r="I541" s="2">
        <v>7815</v>
      </c>
      <c r="J541" s="35">
        <v>47.45</v>
      </c>
      <c r="K541" s="74">
        <f t="shared" si="0"/>
        <v>370821.75</v>
      </c>
      <c r="M541" s="11">
        <v>570435321</v>
      </c>
      <c r="N541" s="21" t="str">
        <f t="shared" si="33"/>
        <v>SI</v>
      </c>
      <c r="O541" s="124">
        <f t="shared" si="34"/>
        <v>1</v>
      </c>
      <c r="P541" s="21" t="str">
        <f t="shared" si="35"/>
        <v>NO</v>
      </c>
      <c r="Q541" s="21" t="str">
        <f t="shared" si="36"/>
        <v>Baja</v>
      </c>
    </row>
    <row r="542" spans="1:17" ht="14.25" customHeight="1">
      <c r="A542" s="2" t="s">
        <v>482</v>
      </c>
      <c r="B542" s="2" t="s">
        <v>439</v>
      </c>
      <c r="C542" s="2" t="s">
        <v>629</v>
      </c>
      <c r="D542" s="2" t="s">
        <v>494</v>
      </c>
      <c r="E542" s="2" t="s">
        <v>436</v>
      </c>
      <c r="F542" s="11">
        <v>570707833</v>
      </c>
      <c r="G542" s="73">
        <v>44453</v>
      </c>
      <c r="H542" s="73">
        <v>44456</v>
      </c>
      <c r="I542" s="2">
        <v>828</v>
      </c>
      <c r="J542" s="35">
        <v>47.45</v>
      </c>
      <c r="K542" s="74">
        <f t="shared" si="0"/>
        <v>39288.600000000006</v>
      </c>
      <c r="M542" s="11">
        <v>570707833</v>
      </c>
      <c r="N542" s="21" t="str">
        <f t="shared" si="33"/>
        <v>SI</v>
      </c>
      <c r="O542" s="124">
        <f t="shared" si="34"/>
        <v>3</v>
      </c>
      <c r="P542" s="21" t="str">
        <f t="shared" si="35"/>
        <v>SI</v>
      </c>
      <c r="Q542" s="21" t="str">
        <f t="shared" si="36"/>
        <v>Baja</v>
      </c>
    </row>
    <row r="543" spans="1:17" ht="14.25" customHeight="1">
      <c r="A543" s="2" t="s">
        <v>484</v>
      </c>
      <c r="B543" s="2" t="s">
        <v>433</v>
      </c>
      <c r="C543" s="2" t="s">
        <v>554</v>
      </c>
      <c r="D543" s="2" t="s">
        <v>475</v>
      </c>
      <c r="E543" s="2" t="s">
        <v>442</v>
      </c>
      <c r="F543" s="11">
        <v>571983277</v>
      </c>
      <c r="G543" s="73">
        <v>44419</v>
      </c>
      <c r="H543" s="73">
        <v>44421</v>
      </c>
      <c r="I543" s="2">
        <v>3343</v>
      </c>
      <c r="J543" s="35">
        <v>81.73</v>
      </c>
      <c r="K543" s="74">
        <f t="shared" si="0"/>
        <v>273223.39</v>
      </c>
      <c r="M543" s="11">
        <v>571983277</v>
      </c>
      <c r="N543" s="21" t="str">
        <f t="shared" si="33"/>
        <v>SI</v>
      </c>
      <c r="O543" s="124">
        <f t="shared" si="34"/>
        <v>2</v>
      </c>
      <c r="P543" s="21" t="str">
        <f t="shared" si="35"/>
        <v>SI</v>
      </c>
      <c r="Q543" s="21" t="str">
        <f t="shared" si="36"/>
        <v>Baja</v>
      </c>
    </row>
    <row r="544" spans="1:17" ht="14.25" customHeight="1">
      <c r="A544" s="2" t="s">
        <v>484</v>
      </c>
      <c r="B544" s="2" t="s">
        <v>433</v>
      </c>
      <c r="C544" s="2" t="s">
        <v>434</v>
      </c>
      <c r="D544" s="2" t="s">
        <v>480</v>
      </c>
      <c r="E544" s="2" t="s">
        <v>436</v>
      </c>
      <c r="F544" s="11">
        <v>572084128</v>
      </c>
      <c r="G544" s="73">
        <v>44417</v>
      </c>
      <c r="H544" s="73">
        <v>44420</v>
      </c>
      <c r="I544" s="2">
        <v>8568</v>
      </c>
      <c r="J544" s="35">
        <v>651.21</v>
      </c>
      <c r="K544" s="74">
        <f t="shared" si="0"/>
        <v>5579567.2800000003</v>
      </c>
      <c r="M544" s="11">
        <v>572084128</v>
      </c>
      <c r="N544" s="21" t="str">
        <f t="shared" si="33"/>
        <v>SI</v>
      </c>
      <c r="O544" s="124">
        <f t="shared" si="34"/>
        <v>3</v>
      </c>
      <c r="P544" s="21" t="str">
        <f t="shared" si="35"/>
        <v>SI</v>
      </c>
      <c r="Q544" s="21" t="str">
        <f t="shared" si="36"/>
        <v>Alta</v>
      </c>
    </row>
    <row r="545" spans="1:17" ht="14.25" customHeight="1">
      <c r="A545" s="2" t="s">
        <v>448</v>
      </c>
      <c r="B545" s="2" t="s">
        <v>433</v>
      </c>
      <c r="C545" s="2" t="s">
        <v>520</v>
      </c>
      <c r="D545" s="2" t="s">
        <v>450</v>
      </c>
      <c r="E545" s="2" t="s">
        <v>436</v>
      </c>
      <c r="F545" s="11">
        <v>572198283</v>
      </c>
      <c r="G545" s="73">
        <v>44437</v>
      </c>
      <c r="H545" s="73">
        <v>44437</v>
      </c>
      <c r="I545" s="2">
        <v>6314</v>
      </c>
      <c r="J545" s="35">
        <v>205.7</v>
      </c>
      <c r="K545" s="74">
        <f t="shared" si="0"/>
        <v>1298789.7999999998</v>
      </c>
      <c r="M545" s="11">
        <v>572198283</v>
      </c>
      <c r="N545" s="21" t="str">
        <f t="shared" si="33"/>
        <v>NO</v>
      </c>
      <c r="O545" s="124">
        <f t="shared" si="34"/>
        <v>0</v>
      </c>
      <c r="P545" s="21" t="str">
        <f t="shared" si="35"/>
        <v>NO</v>
      </c>
      <c r="Q545" s="21" t="str">
        <f t="shared" si="36"/>
        <v>Baja</v>
      </c>
    </row>
    <row r="546" spans="1:17" ht="14.25" customHeight="1">
      <c r="A546" s="2" t="s">
        <v>448</v>
      </c>
      <c r="B546" s="2" t="s">
        <v>467</v>
      </c>
      <c r="C546" s="2" t="s">
        <v>590</v>
      </c>
      <c r="D546" s="2" t="s">
        <v>454</v>
      </c>
      <c r="E546" s="2" t="s">
        <v>436</v>
      </c>
      <c r="F546" s="11">
        <v>572249782</v>
      </c>
      <c r="G546" s="73">
        <v>44441</v>
      </c>
      <c r="H546" s="73">
        <v>44444</v>
      </c>
      <c r="I546" s="2">
        <v>9464</v>
      </c>
      <c r="J546" s="35">
        <v>152.58000000000001</v>
      </c>
      <c r="K546" s="74">
        <f t="shared" si="0"/>
        <v>1444017.12</v>
      </c>
      <c r="M546" s="11">
        <v>572249782</v>
      </c>
      <c r="N546" s="21" t="str">
        <f t="shared" si="33"/>
        <v>SI</v>
      </c>
      <c r="O546" s="124">
        <f t="shared" si="34"/>
        <v>3</v>
      </c>
      <c r="P546" s="21" t="str">
        <f t="shared" si="35"/>
        <v>SI</v>
      </c>
      <c r="Q546" s="21" t="str">
        <f t="shared" si="36"/>
        <v>Baja</v>
      </c>
    </row>
    <row r="547" spans="1:17" ht="14.25" customHeight="1">
      <c r="A547" s="2" t="s">
        <v>458</v>
      </c>
      <c r="B547" s="2" t="s">
        <v>433</v>
      </c>
      <c r="C547" s="2" t="s">
        <v>597</v>
      </c>
      <c r="D547" s="2" t="s">
        <v>450</v>
      </c>
      <c r="E547" s="2" t="s">
        <v>436</v>
      </c>
      <c r="F547" s="11">
        <v>573358285</v>
      </c>
      <c r="G547" s="73">
        <v>44441</v>
      </c>
      <c r="H547" s="73">
        <v>44442</v>
      </c>
      <c r="I547" s="2">
        <v>1545</v>
      </c>
      <c r="J547" s="35">
        <v>205.7</v>
      </c>
      <c r="K547" s="74">
        <f t="shared" si="0"/>
        <v>317806.5</v>
      </c>
      <c r="M547" s="11">
        <v>573358285</v>
      </c>
      <c r="N547" s="21" t="str">
        <f t="shared" si="33"/>
        <v>SI</v>
      </c>
      <c r="O547" s="124">
        <f t="shared" si="34"/>
        <v>1</v>
      </c>
      <c r="P547" s="21" t="str">
        <f t="shared" si="35"/>
        <v>NO</v>
      </c>
      <c r="Q547" s="21" t="str">
        <f t="shared" si="36"/>
        <v>Baja</v>
      </c>
    </row>
    <row r="548" spans="1:17" ht="14.25" customHeight="1">
      <c r="A548" s="2" t="s">
        <v>482</v>
      </c>
      <c r="B548" s="2" t="s">
        <v>462</v>
      </c>
      <c r="C548" s="2" t="s">
        <v>642</v>
      </c>
      <c r="D548" s="2" t="s">
        <v>475</v>
      </c>
      <c r="E548" s="2" t="s">
        <v>442</v>
      </c>
      <c r="F548" s="11">
        <v>573768556</v>
      </c>
      <c r="G548" s="73">
        <v>44439</v>
      </c>
      <c r="H548" s="73">
        <v>44442</v>
      </c>
      <c r="I548" s="2">
        <v>9142</v>
      </c>
      <c r="J548" s="35">
        <v>81.73</v>
      </c>
      <c r="K548" s="74">
        <f t="shared" si="0"/>
        <v>747175.66</v>
      </c>
      <c r="M548" s="11">
        <v>573768556</v>
      </c>
      <c r="N548" s="21" t="str">
        <f t="shared" si="33"/>
        <v>SI</v>
      </c>
      <c r="O548" s="124">
        <f t="shared" si="34"/>
        <v>3</v>
      </c>
      <c r="P548" s="21" t="str">
        <f t="shared" si="35"/>
        <v>SI</v>
      </c>
      <c r="Q548" s="21" t="str">
        <f t="shared" si="36"/>
        <v>Baja</v>
      </c>
    </row>
    <row r="549" spans="1:17" ht="14.25" customHeight="1">
      <c r="A549" s="2" t="s">
        <v>472</v>
      </c>
      <c r="B549" s="2" t="s">
        <v>462</v>
      </c>
      <c r="C549" s="2" t="s">
        <v>627</v>
      </c>
      <c r="D549" s="2" t="s">
        <v>441</v>
      </c>
      <c r="E549" s="2" t="s">
        <v>442</v>
      </c>
      <c r="F549" s="11">
        <v>574051368</v>
      </c>
      <c r="G549" s="73">
        <v>44419</v>
      </c>
      <c r="H549" s="73">
        <v>44421</v>
      </c>
      <c r="I549" s="2">
        <v>7732</v>
      </c>
      <c r="J549" s="35">
        <v>9.33</v>
      </c>
      <c r="K549" s="74">
        <f t="shared" si="0"/>
        <v>72139.56</v>
      </c>
      <c r="M549" s="11">
        <v>574051368</v>
      </c>
      <c r="N549" s="21" t="str">
        <f t="shared" si="33"/>
        <v>SI</v>
      </c>
      <c r="O549" s="124">
        <f t="shared" si="34"/>
        <v>2</v>
      </c>
      <c r="P549" s="21" t="str">
        <f t="shared" si="35"/>
        <v>SI</v>
      </c>
      <c r="Q549" s="21" t="str">
        <f t="shared" si="36"/>
        <v>Baja</v>
      </c>
    </row>
    <row r="550" spans="1:17" ht="14.25" customHeight="1">
      <c r="A550" s="2" t="s">
        <v>482</v>
      </c>
      <c r="B550" s="2" t="s">
        <v>433</v>
      </c>
      <c r="C550" s="2" t="s">
        <v>550</v>
      </c>
      <c r="D550" s="2" t="s">
        <v>469</v>
      </c>
      <c r="E550" s="2" t="s">
        <v>442</v>
      </c>
      <c r="F550" s="11">
        <v>575233256</v>
      </c>
      <c r="G550" s="73">
        <v>44422</v>
      </c>
      <c r="H550" s="73">
        <v>44424</v>
      </c>
      <c r="I550" s="2">
        <v>5017</v>
      </c>
      <c r="J550" s="35">
        <v>421.89</v>
      </c>
      <c r="K550" s="74">
        <f t="shared" si="0"/>
        <v>2116622.13</v>
      </c>
      <c r="M550" s="11">
        <v>575233256</v>
      </c>
      <c r="N550" s="21" t="str">
        <f t="shared" si="33"/>
        <v>SI</v>
      </c>
      <c r="O550" s="124">
        <f t="shared" si="34"/>
        <v>2</v>
      </c>
      <c r="P550" s="21" t="str">
        <f t="shared" si="35"/>
        <v>SI</v>
      </c>
      <c r="Q550" s="21" t="str">
        <f t="shared" si="36"/>
        <v>Media</v>
      </c>
    </row>
    <row r="551" spans="1:17" ht="14.25" customHeight="1">
      <c r="A551" s="2" t="s">
        <v>438</v>
      </c>
      <c r="B551" s="2" t="s">
        <v>433</v>
      </c>
      <c r="C551" s="2" t="s">
        <v>518</v>
      </c>
      <c r="D551" s="2" t="s">
        <v>454</v>
      </c>
      <c r="E551" s="2" t="s">
        <v>442</v>
      </c>
      <c r="F551" s="11">
        <v>575428092</v>
      </c>
      <c r="G551" s="73">
        <v>44411</v>
      </c>
      <c r="H551" s="73">
        <v>44414</v>
      </c>
      <c r="I551" s="2">
        <v>4709</v>
      </c>
      <c r="J551" s="35">
        <v>152.58000000000001</v>
      </c>
      <c r="K551" s="74">
        <f t="shared" si="0"/>
        <v>718499.22000000009</v>
      </c>
      <c r="M551" s="11">
        <v>575428092</v>
      </c>
      <c r="N551" s="21" t="str">
        <f t="shared" si="33"/>
        <v>SI</v>
      </c>
      <c r="O551" s="124">
        <f t="shared" si="34"/>
        <v>3</v>
      </c>
      <c r="P551" s="21" t="str">
        <f t="shared" si="35"/>
        <v>SI</v>
      </c>
      <c r="Q551" s="21" t="str">
        <f t="shared" si="36"/>
        <v>Baja</v>
      </c>
    </row>
    <row r="552" spans="1:17" ht="14.25" customHeight="1">
      <c r="A552" s="2" t="s">
        <v>482</v>
      </c>
      <c r="B552" s="2" t="s">
        <v>467</v>
      </c>
      <c r="C552" s="2" t="s">
        <v>590</v>
      </c>
      <c r="D552" s="2" t="s">
        <v>494</v>
      </c>
      <c r="E552" s="2" t="s">
        <v>436</v>
      </c>
      <c r="F552" s="11">
        <v>577306497</v>
      </c>
      <c r="G552" s="73">
        <v>44452</v>
      </c>
      <c r="H552" s="73">
        <v>44452</v>
      </c>
      <c r="I552" s="2">
        <v>6944</v>
      </c>
      <c r="J552" s="35">
        <v>47.45</v>
      </c>
      <c r="K552" s="74">
        <f t="shared" si="0"/>
        <v>329492.80000000005</v>
      </c>
      <c r="M552" s="11">
        <v>577306497</v>
      </c>
      <c r="N552" s="21" t="str">
        <f t="shared" si="33"/>
        <v>NO</v>
      </c>
      <c r="O552" s="124">
        <f t="shared" si="34"/>
        <v>0</v>
      </c>
      <c r="P552" s="21" t="str">
        <f t="shared" si="35"/>
        <v>NO</v>
      </c>
      <c r="Q552" s="21" t="str">
        <f t="shared" si="36"/>
        <v>Baja</v>
      </c>
    </row>
    <row r="553" spans="1:17" ht="14.25" customHeight="1">
      <c r="A553" s="2" t="s">
        <v>444</v>
      </c>
      <c r="B553" s="2" t="s">
        <v>439</v>
      </c>
      <c r="C553" s="2" t="s">
        <v>622</v>
      </c>
      <c r="D553" s="2" t="s">
        <v>475</v>
      </c>
      <c r="E553" s="2" t="s">
        <v>442</v>
      </c>
      <c r="F553" s="11">
        <v>577526652</v>
      </c>
      <c r="G553" s="73">
        <v>44418</v>
      </c>
      <c r="H553" s="73">
        <v>44421</v>
      </c>
      <c r="I553" s="2">
        <v>3686</v>
      </c>
      <c r="J553" s="35">
        <v>81.73</v>
      </c>
      <c r="K553" s="74">
        <f t="shared" si="0"/>
        <v>301256.78000000003</v>
      </c>
      <c r="M553" s="11">
        <v>481168830</v>
      </c>
      <c r="N553" s="21" t="str">
        <f t="shared" si="33"/>
        <v>SI</v>
      </c>
      <c r="O553" s="124">
        <f t="shared" si="34"/>
        <v>3</v>
      </c>
      <c r="P553" s="21" t="str">
        <f t="shared" si="35"/>
        <v>SI</v>
      </c>
      <c r="Q553" s="21" t="str">
        <f t="shared" si="36"/>
        <v>Baja</v>
      </c>
    </row>
    <row r="554" spans="1:17" ht="14.25" customHeight="1">
      <c r="A554" s="2" t="s">
        <v>465</v>
      </c>
      <c r="B554" s="2" t="s">
        <v>467</v>
      </c>
      <c r="C554" s="2" t="s">
        <v>583</v>
      </c>
      <c r="D554" s="2" t="s">
        <v>475</v>
      </c>
      <c r="E554" s="2" t="s">
        <v>442</v>
      </c>
      <c r="F554" s="11">
        <v>577808177</v>
      </c>
      <c r="G554" s="73">
        <v>44433</v>
      </c>
      <c r="H554" s="73">
        <v>44434</v>
      </c>
      <c r="I554" s="2">
        <v>965</v>
      </c>
      <c r="J554" s="35">
        <v>81.73</v>
      </c>
      <c r="K554" s="74">
        <f t="shared" si="0"/>
        <v>78869.45</v>
      </c>
      <c r="M554" s="11">
        <v>577811181</v>
      </c>
      <c r="N554" s="21" t="str">
        <f t="shared" si="33"/>
        <v>SI</v>
      </c>
      <c r="O554" s="124">
        <f t="shared" si="34"/>
        <v>1</v>
      </c>
      <c r="P554" s="21" t="str">
        <f t="shared" si="35"/>
        <v>NO</v>
      </c>
      <c r="Q554" s="21" t="str">
        <f t="shared" si="36"/>
        <v>Baja</v>
      </c>
    </row>
    <row r="555" spans="1:17" ht="14.25" customHeight="1">
      <c r="A555" s="2" t="s">
        <v>438</v>
      </c>
      <c r="B555" s="2" t="s">
        <v>433</v>
      </c>
      <c r="C555" s="2" t="s">
        <v>613</v>
      </c>
      <c r="D555" s="2" t="s">
        <v>464</v>
      </c>
      <c r="E555" s="2" t="s">
        <v>436</v>
      </c>
      <c r="F555" s="11">
        <v>577811181</v>
      </c>
      <c r="G555" s="73">
        <v>44426</v>
      </c>
      <c r="H555" s="73">
        <v>44426</v>
      </c>
      <c r="I555" s="2">
        <v>1684</v>
      </c>
      <c r="J555" s="35">
        <v>154.06</v>
      </c>
      <c r="K555" s="74">
        <f t="shared" si="0"/>
        <v>259437.04</v>
      </c>
      <c r="M555" s="11">
        <v>577808177</v>
      </c>
      <c r="N555" s="21" t="str">
        <f t="shared" si="33"/>
        <v>NO</v>
      </c>
      <c r="O555" s="124">
        <f t="shared" si="34"/>
        <v>0</v>
      </c>
      <c r="P555" s="21" t="str">
        <f t="shared" si="35"/>
        <v>NO</v>
      </c>
      <c r="Q555" s="21" t="str">
        <f t="shared" si="36"/>
        <v>Baja</v>
      </c>
    </row>
    <row r="556" spans="1:17" ht="14.25" customHeight="1">
      <c r="A556" s="2" t="s">
        <v>448</v>
      </c>
      <c r="B556" s="2" t="s">
        <v>433</v>
      </c>
      <c r="C556" s="2" t="s">
        <v>606</v>
      </c>
      <c r="D556" s="2" t="s">
        <v>446</v>
      </c>
      <c r="E556" s="2" t="s">
        <v>436</v>
      </c>
      <c r="F556" s="11">
        <v>578006875</v>
      </c>
      <c r="G556" s="73">
        <v>44428</v>
      </c>
      <c r="H556" s="73">
        <v>44430</v>
      </c>
      <c r="I556" s="2">
        <v>3912</v>
      </c>
      <c r="J556" s="35">
        <v>437.2</v>
      </c>
      <c r="K556" s="74">
        <f t="shared" si="0"/>
        <v>1710326.4</v>
      </c>
      <c r="M556" s="11">
        <v>578006875</v>
      </c>
      <c r="N556" s="21" t="str">
        <f t="shared" si="33"/>
        <v>SI</v>
      </c>
      <c r="O556" s="124">
        <f t="shared" si="34"/>
        <v>2</v>
      </c>
      <c r="P556" s="21" t="str">
        <f t="shared" si="35"/>
        <v>SI</v>
      </c>
      <c r="Q556" s="21" t="str">
        <f t="shared" si="36"/>
        <v>Baja</v>
      </c>
    </row>
    <row r="557" spans="1:17" ht="14.25" customHeight="1">
      <c r="A557" s="2" t="s">
        <v>451</v>
      </c>
      <c r="B557" s="2" t="s">
        <v>433</v>
      </c>
      <c r="C557" s="2" t="s">
        <v>640</v>
      </c>
      <c r="D557" s="2" t="s">
        <v>475</v>
      </c>
      <c r="E557" s="2" t="s">
        <v>442</v>
      </c>
      <c r="F557" s="11">
        <v>579580581</v>
      </c>
      <c r="G557" s="73">
        <v>44440</v>
      </c>
      <c r="H557" s="73">
        <v>44442</v>
      </c>
      <c r="I557" s="2">
        <v>8917</v>
      </c>
      <c r="J557" s="35">
        <v>81.73</v>
      </c>
      <c r="K557" s="74">
        <f t="shared" si="0"/>
        <v>728786.41</v>
      </c>
      <c r="M557" s="11">
        <v>579580581</v>
      </c>
      <c r="N557" s="21" t="str">
        <f t="shared" si="33"/>
        <v>SI</v>
      </c>
      <c r="O557" s="124">
        <f t="shared" si="34"/>
        <v>2</v>
      </c>
      <c r="P557" s="21" t="str">
        <f t="shared" si="35"/>
        <v>SI</v>
      </c>
      <c r="Q557" s="21" t="str">
        <f t="shared" si="36"/>
        <v>Baja</v>
      </c>
    </row>
    <row r="558" spans="1:17" ht="14.25" customHeight="1">
      <c r="A558" s="2" t="s">
        <v>458</v>
      </c>
      <c r="B558" s="2" t="s">
        <v>467</v>
      </c>
      <c r="C558" s="2" t="s">
        <v>588</v>
      </c>
      <c r="D558" s="2" t="s">
        <v>435</v>
      </c>
      <c r="E558" s="2" t="s">
        <v>442</v>
      </c>
      <c r="F558" s="11">
        <v>579687440</v>
      </c>
      <c r="G558" s="73">
        <v>44465</v>
      </c>
      <c r="H558" s="73">
        <v>44465</v>
      </c>
      <c r="I558" s="2">
        <v>8848</v>
      </c>
      <c r="J558" s="35">
        <v>255.28</v>
      </c>
      <c r="K558" s="74">
        <f t="shared" si="0"/>
        <v>2258717.44</v>
      </c>
      <c r="M558" s="11">
        <v>579687440</v>
      </c>
      <c r="N558" s="21" t="str">
        <f t="shared" si="33"/>
        <v>NO</v>
      </c>
      <c r="O558" s="124">
        <f t="shared" si="34"/>
        <v>0</v>
      </c>
      <c r="P558" s="21" t="str">
        <f t="shared" si="35"/>
        <v>NO</v>
      </c>
      <c r="Q558" s="21" t="str">
        <f t="shared" si="36"/>
        <v>Media</v>
      </c>
    </row>
    <row r="559" spans="1:17" ht="14.25" customHeight="1">
      <c r="A559" s="2" t="s">
        <v>438</v>
      </c>
      <c r="B559" s="2" t="s">
        <v>439</v>
      </c>
      <c r="C559" s="2" t="s">
        <v>470</v>
      </c>
      <c r="D559" s="2" t="s">
        <v>446</v>
      </c>
      <c r="E559" s="2" t="s">
        <v>436</v>
      </c>
      <c r="F559" s="11">
        <v>579996430</v>
      </c>
      <c r="G559" s="73">
        <v>44434</v>
      </c>
      <c r="H559" s="73">
        <v>44437</v>
      </c>
      <c r="I559" s="2">
        <v>6290</v>
      </c>
      <c r="J559" s="35">
        <v>437.2</v>
      </c>
      <c r="K559" s="74">
        <f t="shared" si="0"/>
        <v>2749988</v>
      </c>
      <c r="M559" s="11">
        <v>579996430</v>
      </c>
      <c r="N559" s="21" t="str">
        <f t="shared" si="33"/>
        <v>SI</v>
      </c>
      <c r="O559" s="124">
        <f t="shared" si="34"/>
        <v>3</v>
      </c>
      <c r="P559" s="21" t="str">
        <f t="shared" si="35"/>
        <v>SI</v>
      </c>
      <c r="Q559" s="21" t="str">
        <f t="shared" si="36"/>
        <v>Media</v>
      </c>
    </row>
    <row r="560" spans="1:17" ht="14.25" customHeight="1">
      <c r="A560" s="2" t="s">
        <v>448</v>
      </c>
      <c r="B560" s="2" t="s">
        <v>462</v>
      </c>
      <c r="C560" s="2" t="s">
        <v>643</v>
      </c>
      <c r="D560" s="2" t="s">
        <v>464</v>
      </c>
      <c r="E560" s="2" t="s">
        <v>436</v>
      </c>
      <c r="F560" s="11">
        <v>580819976</v>
      </c>
      <c r="G560" s="73">
        <v>44464</v>
      </c>
      <c r="H560" s="73">
        <v>44465</v>
      </c>
      <c r="I560" s="2">
        <v>3653</v>
      </c>
      <c r="J560" s="35">
        <v>154.06</v>
      </c>
      <c r="K560" s="74">
        <f t="shared" si="0"/>
        <v>562781.18000000005</v>
      </c>
      <c r="M560" s="11">
        <v>580819976</v>
      </c>
      <c r="N560" s="21" t="str">
        <f t="shared" si="33"/>
        <v>SI</v>
      </c>
      <c r="O560" s="124">
        <f t="shared" si="34"/>
        <v>1</v>
      </c>
      <c r="P560" s="21" t="str">
        <f t="shared" si="35"/>
        <v>NO</v>
      </c>
      <c r="Q560" s="21" t="str">
        <f t="shared" si="36"/>
        <v>Baja</v>
      </c>
    </row>
    <row r="561" spans="1:17" ht="14.25" customHeight="1">
      <c r="A561" s="2" t="s">
        <v>458</v>
      </c>
      <c r="B561" s="2" t="s">
        <v>462</v>
      </c>
      <c r="C561" s="2" t="s">
        <v>547</v>
      </c>
      <c r="D561" s="2" t="s">
        <v>477</v>
      </c>
      <c r="E561" s="2" t="s">
        <v>442</v>
      </c>
      <c r="F561" s="11">
        <v>581910884</v>
      </c>
      <c r="G561" s="73">
        <v>44459</v>
      </c>
      <c r="H561" s="73">
        <v>44459</v>
      </c>
      <c r="I561" s="2">
        <v>7030</v>
      </c>
      <c r="J561" s="35">
        <v>668.27</v>
      </c>
      <c r="K561" s="74">
        <f t="shared" si="0"/>
        <v>4697938.0999999996</v>
      </c>
      <c r="M561" s="11">
        <v>581910884</v>
      </c>
      <c r="N561" s="21" t="str">
        <f t="shared" si="33"/>
        <v>NO</v>
      </c>
      <c r="O561" s="124">
        <f t="shared" si="34"/>
        <v>0</v>
      </c>
      <c r="P561" s="21" t="str">
        <f t="shared" si="35"/>
        <v>NO</v>
      </c>
      <c r="Q561" s="21" t="str">
        <f t="shared" si="36"/>
        <v>Media</v>
      </c>
    </row>
    <row r="562" spans="1:17" ht="14.25" customHeight="1">
      <c r="A562" s="2" t="s">
        <v>444</v>
      </c>
      <c r="B562" s="2" t="s">
        <v>433</v>
      </c>
      <c r="C562" s="2" t="s">
        <v>526</v>
      </c>
      <c r="D562" s="2" t="s">
        <v>477</v>
      </c>
      <c r="E562" s="2" t="s">
        <v>436</v>
      </c>
      <c r="F562" s="11">
        <v>583842074</v>
      </c>
      <c r="G562" s="73">
        <v>44464</v>
      </c>
      <c r="H562" s="73">
        <v>44467</v>
      </c>
      <c r="I562" s="2">
        <v>8628</v>
      </c>
      <c r="J562" s="35">
        <v>668.27</v>
      </c>
      <c r="K562" s="74">
        <f t="shared" si="0"/>
        <v>5765833.5599999996</v>
      </c>
      <c r="M562" s="11">
        <v>507386672</v>
      </c>
      <c r="N562" s="21" t="str">
        <f t="shared" si="33"/>
        <v>SI</v>
      </c>
      <c r="O562" s="124">
        <f t="shared" si="34"/>
        <v>3</v>
      </c>
      <c r="P562" s="21" t="str">
        <f t="shared" si="35"/>
        <v>SI</v>
      </c>
      <c r="Q562" s="21" t="str">
        <f t="shared" si="36"/>
        <v>Alta</v>
      </c>
    </row>
    <row r="563" spans="1:17" ht="14.25" customHeight="1">
      <c r="A563" s="2" t="s">
        <v>438</v>
      </c>
      <c r="B563" s="2" t="s">
        <v>433</v>
      </c>
      <c r="C563" s="2" t="s">
        <v>585</v>
      </c>
      <c r="D563" s="2" t="s">
        <v>469</v>
      </c>
      <c r="E563" s="2" t="s">
        <v>442</v>
      </c>
      <c r="F563" s="11">
        <v>583977258</v>
      </c>
      <c r="G563" s="73">
        <v>44437</v>
      </c>
      <c r="H563" s="73">
        <v>44438</v>
      </c>
      <c r="I563" s="2">
        <v>7476</v>
      </c>
      <c r="J563" s="35">
        <v>421.89</v>
      </c>
      <c r="K563" s="74">
        <f t="shared" si="0"/>
        <v>3154049.64</v>
      </c>
      <c r="M563" s="11">
        <v>583977258</v>
      </c>
      <c r="N563" s="21" t="str">
        <f t="shared" si="33"/>
        <v>SI</v>
      </c>
      <c r="O563" s="124">
        <f t="shared" si="34"/>
        <v>1</v>
      </c>
      <c r="P563" s="21" t="str">
        <f t="shared" si="35"/>
        <v>NO</v>
      </c>
      <c r="Q563" s="21" t="str">
        <f t="shared" si="36"/>
        <v>Media</v>
      </c>
    </row>
    <row r="564" spans="1:17" ht="14.25" customHeight="1">
      <c r="A564" s="2" t="s">
        <v>444</v>
      </c>
      <c r="B564" s="2" t="s">
        <v>502</v>
      </c>
      <c r="C564" s="2" t="s">
        <v>578</v>
      </c>
      <c r="D564" s="2" t="s">
        <v>435</v>
      </c>
      <c r="E564" s="2" t="s">
        <v>436</v>
      </c>
      <c r="F564" s="11">
        <v>586978328</v>
      </c>
      <c r="G564" s="73">
        <v>44442</v>
      </c>
      <c r="H564" s="73">
        <v>44443</v>
      </c>
      <c r="I564" s="2">
        <v>1280</v>
      </c>
      <c r="J564" s="35">
        <v>255.28</v>
      </c>
      <c r="K564" s="74">
        <f t="shared" si="0"/>
        <v>326758.40000000002</v>
      </c>
      <c r="M564" s="11">
        <v>523241317</v>
      </c>
      <c r="N564" s="21" t="str">
        <f t="shared" si="33"/>
        <v>SI</v>
      </c>
      <c r="O564" s="124">
        <f t="shared" si="34"/>
        <v>1</v>
      </c>
      <c r="P564" s="21" t="str">
        <f t="shared" si="35"/>
        <v>NO</v>
      </c>
      <c r="Q564" s="21" t="str">
        <f t="shared" si="36"/>
        <v>Baja</v>
      </c>
    </row>
    <row r="565" spans="1:17" ht="14.25" customHeight="1">
      <c r="A565" s="2" t="s">
        <v>438</v>
      </c>
      <c r="B565" s="2" t="s">
        <v>433</v>
      </c>
      <c r="C565" s="2" t="s">
        <v>525</v>
      </c>
      <c r="D565" s="2" t="s">
        <v>441</v>
      </c>
      <c r="E565" s="2" t="s">
        <v>442</v>
      </c>
      <c r="F565" s="11">
        <v>588117730</v>
      </c>
      <c r="G565" s="73">
        <v>44471</v>
      </c>
      <c r="H565" s="73">
        <v>44474</v>
      </c>
      <c r="I565" s="2">
        <v>9806</v>
      </c>
      <c r="J565" s="35">
        <v>9.33</v>
      </c>
      <c r="K565" s="74">
        <f t="shared" si="0"/>
        <v>91489.98</v>
      </c>
      <c r="M565" s="11">
        <v>588117730</v>
      </c>
      <c r="N565" s="21" t="str">
        <f t="shared" si="33"/>
        <v>SI</v>
      </c>
      <c r="O565" s="124">
        <f t="shared" si="34"/>
        <v>3</v>
      </c>
      <c r="P565" s="21" t="str">
        <f t="shared" si="35"/>
        <v>SI</v>
      </c>
      <c r="Q565" s="21" t="str">
        <f t="shared" si="36"/>
        <v>Baja</v>
      </c>
    </row>
    <row r="566" spans="1:17" ht="14.25" customHeight="1">
      <c r="A566" s="2" t="s">
        <v>472</v>
      </c>
      <c r="B566" s="2" t="s">
        <v>467</v>
      </c>
      <c r="C566" s="2" t="s">
        <v>468</v>
      </c>
      <c r="D566" s="2" t="s">
        <v>494</v>
      </c>
      <c r="E566" s="2" t="s">
        <v>436</v>
      </c>
      <c r="F566" s="11">
        <v>588242185</v>
      </c>
      <c r="G566" s="73">
        <v>44440</v>
      </c>
      <c r="H566" s="73">
        <v>44440</v>
      </c>
      <c r="I566" s="2">
        <v>6944</v>
      </c>
      <c r="J566" s="35">
        <v>47.45</v>
      </c>
      <c r="K566" s="74">
        <f t="shared" si="0"/>
        <v>329492.80000000005</v>
      </c>
      <c r="M566" s="11">
        <v>588242185</v>
      </c>
      <c r="N566" s="21" t="str">
        <f t="shared" si="33"/>
        <v>NO</v>
      </c>
      <c r="O566" s="124">
        <f t="shared" si="34"/>
        <v>0</v>
      </c>
      <c r="P566" s="21" t="str">
        <f t="shared" si="35"/>
        <v>NO</v>
      </c>
      <c r="Q566" s="21" t="str">
        <f t="shared" si="36"/>
        <v>Baja</v>
      </c>
    </row>
    <row r="567" spans="1:17" ht="14.25" customHeight="1">
      <c r="A567" s="2" t="s">
        <v>465</v>
      </c>
      <c r="B567" s="2" t="s">
        <v>433</v>
      </c>
      <c r="C567" s="2" t="s">
        <v>562</v>
      </c>
      <c r="D567" s="2" t="s">
        <v>480</v>
      </c>
      <c r="E567" s="2" t="s">
        <v>442</v>
      </c>
      <c r="F567" s="11">
        <v>591134679</v>
      </c>
      <c r="G567" s="73">
        <v>44478</v>
      </c>
      <c r="H567" s="73">
        <v>44479</v>
      </c>
      <c r="I567" s="2">
        <v>8663</v>
      </c>
      <c r="J567" s="35">
        <v>651.21</v>
      </c>
      <c r="K567" s="74">
        <f t="shared" si="0"/>
        <v>5641432.2300000004</v>
      </c>
      <c r="M567" s="11">
        <v>591134679</v>
      </c>
      <c r="N567" s="21" t="str">
        <f t="shared" si="33"/>
        <v>SI</v>
      </c>
      <c r="O567" s="124">
        <f t="shared" si="34"/>
        <v>1</v>
      </c>
      <c r="P567" s="21" t="str">
        <f t="shared" si="35"/>
        <v>NO</v>
      </c>
      <c r="Q567" s="21" t="str">
        <f t="shared" si="36"/>
        <v>Alta</v>
      </c>
    </row>
    <row r="568" spans="1:17" ht="14.25" customHeight="1">
      <c r="A568" s="2" t="s">
        <v>438</v>
      </c>
      <c r="B568" s="2" t="s">
        <v>433</v>
      </c>
      <c r="C568" s="2" t="s">
        <v>474</v>
      </c>
      <c r="D568" s="2" t="s">
        <v>450</v>
      </c>
      <c r="E568" s="2" t="s">
        <v>436</v>
      </c>
      <c r="F568" s="11">
        <v>591169440</v>
      </c>
      <c r="G568" s="73">
        <v>44457</v>
      </c>
      <c r="H568" s="73">
        <v>44459</v>
      </c>
      <c r="I568" s="2">
        <v>8402</v>
      </c>
      <c r="J568" s="35">
        <v>205.7</v>
      </c>
      <c r="K568" s="74">
        <f t="shared" si="0"/>
        <v>1728291.4</v>
      </c>
      <c r="M568" s="11">
        <v>591169440</v>
      </c>
      <c r="N568" s="21" t="str">
        <f t="shared" si="33"/>
        <v>SI</v>
      </c>
      <c r="O568" s="124">
        <f t="shared" si="34"/>
        <v>2</v>
      </c>
      <c r="P568" s="21" t="str">
        <f t="shared" si="35"/>
        <v>SI</v>
      </c>
      <c r="Q568" s="21" t="str">
        <f t="shared" si="36"/>
        <v>Baja</v>
      </c>
    </row>
    <row r="569" spans="1:17" ht="14.25" customHeight="1">
      <c r="A569" s="2" t="s">
        <v>484</v>
      </c>
      <c r="B569" s="2" t="s">
        <v>433</v>
      </c>
      <c r="C569" s="2" t="s">
        <v>528</v>
      </c>
      <c r="D569" s="2" t="s">
        <v>477</v>
      </c>
      <c r="E569" s="2" t="s">
        <v>436</v>
      </c>
      <c r="F569" s="11">
        <v>593969666</v>
      </c>
      <c r="G569" s="73">
        <v>44448</v>
      </c>
      <c r="H569" s="73">
        <v>44449</v>
      </c>
      <c r="I569" s="2">
        <v>7281</v>
      </c>
      <c r="J569" s="35">
        <v>668.27</v>
      </c>
      <c r="K569" s="74">
        <f t="shared" si="0"/>
        <v>4865673.87</v>
      </c>
      <c r="M569" s="11">
        <v>593969666</v>
      </c>
      <c r="N569" s="21" t="str">
        <f t="shared" si="33"/>
        <v>SI</v>
      </c>
      <c r="O569" s="124">
        <f t="shared" si="34"/>
        <v>1</v>
      </c>
      <c r="P569" s="21" t="str">
        <f t="shared" si="35"/>
        <v>NO</v>
      </c>
      <c r="Q569" s="21" t="str">
        <f t="shared" si="36"/>
        <v>Media</v>
      </c>
    </row>
    <row r="570" spans="1:17" ht="14.25" customHeight="1">
      <c r="A570" s="2" t="s">
        <v>444</v>
      </c>
      <c r="B570" s="2" t="s">
        <v>439</v>
      </c>
      <c r="C570" s="2" t="s">
        <v>559</v>
      </c>
      <c r="D570" s="2" t="s">
        <v>475</v>
      </c>
      <c r="E570" s="2" t="s">
        <v>436</v>
      </c>
      <c r="F570" s="11">
        <v>595138251</v>
      </c>
      <c r="G570" s="73">
        <v>44466</v>
      </c>
      <c r="H570" s="73">
        <v>44466</v>
      </c>
      <c r="I570" s="2">
        <v>6275</v>
      </c>
      <c r="J570" s="35">
        <v>81.73</v>
      </c>
      <c r="K570" s="74">
        <f t="shared" si="0"/>
        <v>512855.75</v>
      </c>
      <c r="M570" s="11">
        <v>524628770</v>
      </c>
      <c r="N570" s="21" t="str">
        <f t="shared" si="33"/>
        <v>NO</v>
      </c>
      <c r="O570" s="124">
        <f t="shared" si="34"/>
        <v>0</v>
      </c>
      <c r="P570" s="21" t="str">
        <f t="shared" si="35"/>
        <v>NO</v>
      </c>
      <c r="Q570" s="21" t="str">
        <f t="shared" si="36"/>
        <v>Baja</v>
      </c>
    </row>
    <row r="571" spans="1:17" ht="14.25" customHeight="1">
      <c r="A571" s="2" t="s">
        <v>484</v>
      </c>
      <c r="B571" s="2" t="s">
        <v>462</v>
      </c>
      <c r="C571" s="2" t="s">
        <v>611</v>
      </c>
      <c r="D571" s="2" t="s">
        <v>494</v>
      </c>
      <c r="E571" s="2" t="s">
        <v>436</v>
      </c>
      <c r="F571" s="11">
        <v>595350253</v>
      </c>
      <c r="G571" s="73">
        <v>44451</v>
      </c>
      <c r="H571" s="73">
        <v>44454</v>
      </c>
      <c r="I571" s="2">
        <v>8226</v>
      </c>
      <c r="J571" s="35">
        <v>47.45</v>
      </c>
      <c r="K571" s="74">
        <f t="shared" si="0"/>
        <v>390323.7</v>
      </c>
      <c r="M571" s="11">
        <v>595350253</v>
      </c>
      <c r="N571" s="21" t="str">
        <f t="shared" si="33"/>
        <v>SI</v>
      </c>
      <c r="O571" s="124">
        <f t="shared" si="34"/>
        <v>3</v>
      </c>
      <c r="P571" s="21" t="str">
        <f t="shared" si="35"/>
        <v>SI</v>
      </c>
      <c r="Q571" s="21" t="str">
        <f t="shared" si="36"/>
        <v>Baja</v>
      </c>
    </row>
    <row r="572" spans="1:17" ht="14.25" customHeight="1">
      <c r="A572" s="2" t="s">
        <v>432</v>
      </c>
      <c r="B572" s="2" t="s">
        <v>452</v>
      </c>
      <c r="C572" s="2" t="s">
        <v>608</v>
      </c>
      <c r="D572" s="2" t="s">
        <v>435</v>
      </c>
      <c r="E572" s="2" t="s">
        <v>442</v>
      </c>
      <c r="F572" s="11">
        <v>595835196</v>
      </c>
      <c r="G572" s="73">
        <v>44434</v>
      </c>
      <c r="H572" s="73">
        <v>44435</v>
      </c>
      <c r="I572" s="2">
        <v>3076</v>
      </c>
      <c r="J572" s="35">
        <v>255.28</v>
      </c>
      <c r="K572" s="74">
        <f t="shared" si="0"/>
        <v>785241.28</v>
      </c>
      <c r="M572" s="11">
        <v>595835196</v>
      </c>
      <c r="N572" s="21" t="str">
        <f t="shared" si="33"/>
        <v>SI</v>
      </c>
      <c r="O572" s="124">
        <f t="shared" si="34"/>
        <v>1</v>
      </c>
      <c r="P572" s="21" t="str">
        <f t="shared" si="35"/>
        <v>NO</v>
      </c>
      <c r="Q572" s="21" t="str">
        <f t="shared" si="36"/>
        <v>Baja</v>
      </c>
    </row>
    <row r="573" spans="1:17" ht="14.25" customHeight="1">
      <c r="A573" s="2" t="s">
        <v>444</v>
      </c>
      <c r="B573" s="2" t="s">
        <v>433</v>
      </c>
      <c r="C573" s="2" t="s">
        <v>528</v>
      </c>
      <c r="D573" s="2" t="s">
        <v>450</v>
      </c>
      <c r="E573" s="2" t="s">
        <v>442</v>
      </c>
      <c r="F573" s="11">
        <v>596766889</v>
      </c>
      <c r="G573" s="73">
        <v>44460</v>
      </c>
      <c r="H573" s="73">
        <v>44463</v>
      </c>
      <c r="I573" s="2">
        <v>7293</v>
      </c>
      <c r="J573" s="35">
        <v>205.7</v>
      </c>
      <c r="K573" s="74">
        <f t="shared" si="0"/>
        <v>1500170.0999999999</v>
      </c>
      <c r="M573" s="11">
        <v>816709744</v>
      </c>
      <c r="N573" s="21" t="str">
        <f t="shared" si="33"/>
        <v>SI</v>
      </c>
      <c r="O573" s="124">
        <f t="shared" si="34"/>
        <v>3</v>
      </c>
      <c r="P573" s="21" t="str">
        <f t="shared" si="35"/>
        <v>SI</v>
      </c>
      <c r="Q573" s="21" t="str">
        <f t="shared" si="36"/>
        <v>Baja</v>
      </c>
    </row>
    <row r="574" spans="1:17" ht="14.25" customHeight="1">
      <c r="A574" s="2" t="s">
        <v>448</v>
      </c>
      <c r="B574" s="2" t="s">
        <v>467</v>
      </c>
      <c r="C574" s="2" t="s">
        <v>588</v>
      </c>
      <c r="D574" s="2" t="s">
        <v>446</v>
      </c>
      <c r="E574" s="2" t="s">
        <v>436</v>
      </c>
      <c r="F574" s="11">
        <v>596980178</v>
      </c>
      <c r="G574" s="73">
        <v>44447</v>
      </c>
      <c r="H574" s="73">
        <v>44447</v>
      </c>
      <c r="I574" s="2">
        <v>5460</v>
      </c>
      <c r="J574" s="35">
        <v>437.2</v>
      </c>
      <c r="K574" s="74">
        <f t="shared" si="0"/>
        <v>2387112</v>
      </c>
      <c r="M574" s="11">
        <v>596980178</v>
      </c>
      <c r="N574" s="21" t="str">
        <f t="shared" si="33"/>
        <v>NO</v>
      </c>
      <c r="O574" s="124">
        <f t="shared" si="34"/>
        <v>0</v>
      </c>
      <c r="P574" s="21" t="str">
        <f t="shared" si="35"/>
        <v>NO</v>
      </c>
      <c r="Q574" s="21" t="str">
        <f t="shared" si="36"/>
        <v>Media</v>
      </c>
    </row>
    <row r="575" spans="1:17" ht="14.25" customHeight="1">
      <c r="A575" s="2" t="s">
        <v>472</v>
      </c>
      <c r="B575" s="2" t="s">
        <v>462</v>
      </c>
      <c r="C575" s="2" t="s">
        <v>546</v>
      </c>
      <c r="D575" s="2" t="s">
        <v>446</v>
      </c>
      <c r="E575" s="2" t="s">
        <v>436</v>
      </c>
      <c r="F575" s="11">
        <v>597047984</v>
      </c>
      <c r="G575" s="73">
        <v>44446</v>
      </c>
      <c r="H575" s="73">
        <v>44446</v>
      </c>
      <c r="I575" s="2">
        <v>6028</v>
      </c>
      <c r="J575" s="35">
        <v>437.2</v>
      </c>
      <c r="K575" s="74">
        <f t="shared" si="0"/>
        <v>2635441.6</v>
      </c>
      <c r="M575" s="11">
        <v>597047984</v>
      </c>
      <c r="N575" s="21" t="str">
        <f t="shared" si="33"/>
        <v>NO</v>
      </c>
      <c r="O575" s="124">
        <f t="shared" si="34"/>
        <v>0</v>
      </c>
      <c r="P575" s="21" t="str">
        <f t="shared" si="35"/>
        <v>NO</v>
      </c>
      <c r="Q575" s="21" t="str">
        <f t="shared" si="36"/>
        <v>Media</v>
      </c>
    </row>
    <row r="576" spans="1:17" ht="14.25" customHeight="1">
      <c r="A576" s="2" t="s">
        <v>484</v>
      </c>
      <c r="B576" s="2" t="s">
        <v>433</v>
      </c>
      <c r="C576" s="2" t="s">
        <v>492</v>
      </c>
      <c r="D576" s="2" t="s">
        <v>469</v>
      </c>
      <c r="E576" s="2" t="s">
        <v>436</v>
      </c>
      <c r="F576" s="11">
        <v>598490369</v>
      </c>
      <c r="G576" s="73">
        <v>44440</v>
      </c>
      <c r="H576" s="73">
        <v>44440</v>
      </c>
      <c r="I576" s="2">
        <v>7489</v>
      </c>
      <c r="J576" s="35">
        <v>421.89</v>
      </c>
      <c r="K576" s="74">
        <f t="shared" si="0"/>
        <v>3159534.21</v>
      </c>
      <c r="M576" s="11">
        <v>598490369</v>
      </c>
      <c r="N576" s="21" t="str">
        <f t="shared" si="33"/>
        <v>NO</v>
      </c>
      <c r="O576" s="124">
        <f t="shared" si="34"/>
        <v>0</v>
      </c>
      <c r="P576" s="21" t="str">
        <f t="shared" si="35"/>
        <v>NO</v>
      </c>
      <c r="Q576" s="21" t="str">
        <f t="shared" si="36"/>
        <v>Media</v>
      </c>
    </row>
    <row r="577" spans="1:17" ht="14.25" customHeight="1">
      <c r="A577" s="2" t="s">
        <v>451</v>
      </c>
      <c r="B577" s="2" t="s">
        <v>467</v>
      </c>
      <c r="C577" s="2" t="s">
        <v>468</v>
      </c>
      <c r="D577" s="2" t="s">
        <v>469</v>
      </c>
      <c r="E577" s="2" t="s">
        <v>436</v>
      </c>
      <c r="F577" s="11">
        <v>600137031</v>
      </c>
      <c r="G577" s="73">
        <v>44442</v>
      </c>
      <c r="H577" s="73">
        <v>44444</v>
      </c>
      <c r="I577" s="2">
        <v>6353</v>
      </c>
      <c r="J577" s="35">
        <v>421.89</v>
      </c>
      <c r="K577" s="74">
        <f t="shared" si="0"/>
        <v>2680267.17</v>
      </c>
      <c r="M577" s="11">
        <v>600137031</v>
      </c>
      <c r="N577" s="21" t="str">
        <f t="shared" si="33"/>
        <v>SI</v>
      </c>
      <c r="O577" s="124">
        <f t="shared" si="34"/>
        <v>2</v>
      </c>
      <c r="P577" s="21" t="str">
        <f t="shared" si="35"/>
        <v>SI</v>
      </c>
      <c r="Q577" s="21" t="str">
        <f t="shared" si="36"/>
        <v>Media</v>
      </c>
    </row>
    <row r="578" spans="1:17" ht="14.25" customHeight="1">
      <c r="A578" s="2" t="s">
        <v>484</v>
      </c>
      <c r="B578" s="2" t="s">
        <v>433</v>
      </c>
      <c r="C578" s="2" t="s">
        <v>562</v>
      </c>
      <c r="D578" s="2" t="s">
        <v>477</v>
      </c>
      <c r="E578" s="2" t="s">
        <v>442</v>
      </c>
      <c r="F578" s="11">
        <v>600245177</v>
      </c>
      <c r="G578" s="73">
        <v>44472</v>
      </c>
      <c r="H578" s="73">
        <v>44475</v>
      </c>
      <c r="I578" s="2">
        <v>3887</v>
      </c>
      <c r="J578" s="35">
        <v>668.27</v>
      </c>
      <c r="K578" s="74">
        <f t="shared" si="0"/>
        <v>2597565.4899999998</v>
      </c>
      <c r="M578" s="11">
        <v>600245177</v>
      </c>
      <c r="N578" s="21" t="str">
        <f t="shared" si="33"/>
        <v>SI</v>
      </c>
      <c r="O578" s="124">
        <f t="shared" si="34"/>
        <v>3</v>
      </c>
      <c r="P578" s="21" t="str">
        <f t="shared" si="35"/>
        <v>SI</v>
      </c>
      <c r="Q578" s="21" t="str">
        <f t="shared" si="36"/>
        <v>Media</v>
      </c>
    </row>
    <row r="579" spans="1:17" ht="14.25" customHeight="1">
      <c r="A579" s="2" t="s">
        <v>458</v>
      </c>
      <c r="B579" s="2" t="s">
        <v>439</v>
      </c>
      <c r="C579" s="2" t="s">
        <v>567</v>
      </c>
      <c r="D579" s="2" t="s">
        <v>450</v>
      </c>
      <c r="E579" s="2" t="s">
        <v>442</v>
      </c>
      <c r="F579" s="11">
        <v>600340449</v>
      </c>
      <c r="G579" s="73">
        <v>44436</v>
      </c>
      <c r="H579" s="73">
        <v>44438</v>
      </c>
      <c r="I579" s="2">
        <v>9882</v>
      </c>
      <c r="J579" s="35">
        <v>205.7</v>
      </c>
      <c r="K579" s="74">
        <f t="shared" si="0"/>
        <v>2032727.4</v>
      </c>
      <c r="M579" s="11">
        <v>600340449</v>
      </c>
      <c r="N579" s="21" t="str">
        <f t="shared" ref="N579:N642" si="37">+IF(G579=H579,"NO","SI")</f>
        <v>SI</v>
      </c>
      <c r="O579" s="124">
        <f t="shared" ref="O579:O642" si="38">+H579-G579</f>
        <v>2</v>
      </c>
      <c r="P579" s="21" t="str">
        <f t="shared" ref="P579:P642" si="39">+IF(O579&gt;1,"SI","NO")</f>
        <v>SI</v>
      </c>
      <c r="Q579" s="21" t="str">
        <f t="shared" ref="Q579:Q642" si="40">+IF(K579&lt;=2000000,$S$2,IF(K579&lt;=5000000,$S$3,IF(K579&lt;=10000000,$S$4,)))</f>
        <v>Media</v>
      </c>
    </row>
    <row r="580" spans="1:17" ht="14.25" customHeight="1">
      <c r="A580" s="2" t="s">
        <v>438</v>
      </c>
      <c r="B580" s="2" t="s">
        <v>433</v>
      </c>
      <c r="C580" s="2" t="s">
        <v>508</v>
      </c>
      <c r="D580" s="2" t="s">
        <v>446</v>
      </c>
      <c r="E580" s="2" t="s">
        <v>442</v>
      </c>
      <c r="F580" s="11">
        <v>603117930</v>
      </c>
      <c r="G580" s="73">
        <v>44477</v>
      </c>
      <c r="H580" s="73">
        <v>44478</v>
      </c>
      <c r="I580" s="2">
        <v>3293</v>
      </c>
      <c r="J580" s="35">
        <v>437.2</v>
      </c>
      <c r="K580" s="74">
        <f t="shared" si="0"/>
        <v>1439699.5999999999</v>
      </c>
      <c r="M580" s="11">
        <v>603117930</v>
      </c>
      <c r="N580" s="21" t="str">
        <f t="shared" si="37"/>
        <v>SI</v>
      </c>
      <c r="O580" s="124">
        <f t="shared" si="38"/>
        <v>1</v>
      </c>
      <c r="P580" s="21" t="str">
        <f t="shared" si="39"/>
        <v>NO</v>
      </c>
      <c r="Q580" s="21" t="str">
        <f t="shared" si="40"/>
        <v>Baja</v>
      </c>
    </row>
    <row r="581" spans="1:17" ht="14.25" customHeight="1">
      <c r="A581" s="2" t="s">
        <v>432</v>
      </c>
      <c r="B581" s="2" t="s">
        <v>433</v>
      </c>
      <c r="C581" s="2" t="s">
        <v>564</v>
      </c>
      <c r="D581" s="2" t="s">
        <v>477</v>
      </c>
      <c r="E581" s="2" t="s">
        <v>442</v>
      </c>
      <c r="F581" s="11">
        <v>603323495</v>
      </c>
      <c r="G581" s="73">
        <v>44441</v>
      </c>
      <c r="H581" s="73">
        <v>44442</v>
      </c>
      <c r="I581" s="2">
        <v>3516</v>
      </c>
      <c r="J581" s="35">
        <v>668.27</v>
      </c>
      <c r="K581" s="74">
        <f t="shared" si="0"/>
        <v>2349637.3199999998</v>
      </c>
      <c r="M581" s="11">
        <v>603323495</v>
      </c>
      <c r="N581" s="21" t="str">
        <f t="shared" si="37"/>
        <v>SI</v>
      </c>
      <c r="O581" s="124">
        <f t="shared" si="38"/>
        <v>1</v>
      </c>
      <c r="P581" s="21" t="str">
        <f t="shared" si="39"/>
        <v>NO</v>
      </c>
      <c r="Q581" s="21" t="str">
        <f t="shared" si="40"/>
        <v>Media</v>
      </c>
    </row>
    <row r="582" spans="1:17" ht="14.25" customHeight="1">
      <c r="A582" s="2" t="s">
        <v>482</v>
      </c>
      <c r="B582" s="2" t="s">
        <v>462</v>
      </c>
      <c r="C582" s="2" t="s">
        <v>626</v>
      </c>
      <c r="D582" s="2" t="s">
        <v>477</v>
      </c>
      <c r="E582" s="2" t="s">
        <v>436</v>
      </c>
      <c r="F582" s="11">
        <v>603914010</v>
      </c>
      <c r="G582" s="73">
        <v>44448</v>
      </c>
      <c r="H582" s="73">
        <v>44448</v>
      </c>
      <c r="I582" s="2">
        <v>8972</v>
      </c>
      <c r="J582" s="35">
        <v>668.27</v>
      </c>
      <c r="K582" s="74">
        <f t="shared" si="0"/>
        <v>5995718.4399999995</v>
      </c>
      <c r="M582" s="11">
        <v>603914010</v>
      </c>
      <c r="N582" s="21" t="str">
        <f t="shared" si="37"/>
        <v>NO</v>
      </c>
      <c r="O582" s="124">
        <f t="shared" si="38"/>
        <v>0</v>
      </c>
      <c r="P582" s="21" t="str">
        <f t="shared" si="39"/>
        <v>NO</v>
      </c>
      <c r="Q582" s="21" t="str">
        <f t="shared" si="40"/>
        <v>Alta</v>
      </c>
    </row>
    <row r="583" spans="1:17" ht="14.25" customHeight="1">
      <c r="A583" s="2" t="s">
        <v>458</v>
      </c>
      <c r="B583" s="2" t="s">
        <v>462</v>
      </c>
      <c r="C583" s="2" t="s">
        <v>546</v>
      </c>
      <c r="D583" s="2" t="s">
        <v>454</v>
      </c>
      <c r="E583" s="2" t="s">
        <v>436</v>
      </c>
      <c r="F583" s="11">
        <v>606725823</v>
      </c>
      <c r="G583" s="73">
        <v>44450</v>
      </c>
      <c r="H583" s="73">
        <v>44450</v>
      </c>
      <c r="I583" s="2">
        <v>9321</v>
      </c>
      <c r="J583" s="35">
        <v>152.58000000000001</v>
      </c>
      <c r="K583" s="74">
        <f t="shared" si="0"/>
        <v>1422198.1800000002</v>
      </c>
      <c r="M583" s="11">
        <v>606725823</v>
      </c>
      <c r="N583" s="21" t="str">
        <f t="shared" si="37"/>
        <v>NO</v>
      </c>
      <c r="O583" s="124">
        <f t="shared" si="38"/>
        <v>0</v>
      </c>
      <c r="P583" s="21" t="str">
        <f t="shared" si="39"/>
        <v>NO</v>
      </c>
      <c r="Q583" s="21" t="str">
        <f t="shared" si="40"/>
        <v>Baja</v>
      </c>
    </row>
    <row r="584" spans="1:17" ht="14.25" customHeight="1">
      <c r="A584" s="2" t="s">
        <v>444</v>
      </c>
      <c r="B584" s="2" t="s">
        <v>439</v>
      </c>
      <c r="C584" s="2" t="s">
        <v>629</v>
      </c>
      <c r="D584" s="2" t="s">
        <v>456</v>
      </c>
      <c r="E584" s="2" t="s">
        <v>436</v>
      </c>
      <c r="F584" s="11">
        <v>608148467</v>
      </c>
      <c r="G584" s="73">
        <v>44491</v>
      </c>
      <c r="H584" s="73">
        <v>44493</v>
      </c>
      <c r="I584" s="2">
        <v>7417</v>
      </c>
      <c r="J584" s="35">
        <v>109.28</v>
      </c>
      <c r="K584" s="74">
        <f t="shared" si="0"/>
        <v>810529.76</v>
      </c>
      <c r="M584" s="11">
        <v>861686313</v>
      </c>
      <c r="N584" s="21" t="str">
        <f t="shared" si="37"/>
        <v>SI</v>
      </c>
      <c r="O584" s="124">
        <f t="shared" si="38"/>
        <v>2</v>
      </c>
      <c r="P584" s="21" t="str">
        <f t="shared" si="39"/>
        <v>SI</v>
      </c>
      <c r="Q584" s="21" t="str">
        <f t="shared" si="40"/>
        <v>Baja</v>
      </c>
    </row>
    <row r="585" spans="1:17" ht="14.25" customHeight="1">
      <c r="A585" s="2" t="s">
        <v>451</v>
      </c>
      <c r="B585" s="2" t="s">
        <v>433</v>
      </c>
      <c r="C585" s="2" t="s">
        <v>501</v>
      </c>
      <c r="D585" s="2" t="s">
        <v>456</v>
      </c>
      <c r="E585" s="2" t="s">
        <v>436</v>
      </c>
      <c r="F585" s="11">
        <v>608166062</v>
      </c>
      <c r="G585" s="73">
        <v>44457</v>
      </c>
      <c r="H585" s="73">
        <v>44460</v>
      </c>
      <c r="I585" s="2">
        <v>4311</v>
      </c>
      <c r="J585" s="35">
        <v>109.28</v>
      </c>
      <c r="K585" s="74">
        <f t="shared" si="0"/>
        <v>471106.08</v>
      </c>
      <c r="M585" s="11">
        <v>608166062</v>
      </c>
      <c r="N585" s="21" t="str">
        <f t="shared" si="37"/>
        <v>SI</v>
      </c>
      <c r="O585" s="124">
        <f t="shared" si="38"/>
        <v>3</v>
      </c>
      <c r="P585" s="21" t="str">
        <f t="shared" si="39"/>
        <v>SI</v>
      </c>
      <c r="Q585" s="21" t="str">
        <f t="shared" si="40"/>
        <v>Baja</v>
      </c>
    </row>
    <row r="586" spans="1:17" ht="14.25" customHeight="1">
      <c r="A586" s="2" t="s">
        <v>465</v>
      </c>
      <c r="B586" s="2" t="s">
        <v>462</v>
      </c>
      <c r="C586" s="2" t="s">
        <v>485</v>
      </c>
      <c r="D586" s="2" t="s">
        <v>441</v>
      </c>
      <c r="E586" s="2" t="s">
        <v>436</v>
      </c>
      <c r="F586" s="11">
        <v>609466397</v>
      </c>
      <c r="G586" s="73">
        <v>44464</v>
      </c>
      <c r="H586" s="73">
        <v>44466</v>
      </c>
      <c r="I586" s="2">
        <v>1973</v>
      </c>
      <c r="J586" s="35">
        <v>9.33</v>
      </c>
      <c r="K586" s="74">
        <f t="shared" si="0"/>
        <v>18408.09</v>
      </c>
      <c r="M586" s="11">
        <v>609466397</v>
      </c>
      <c r="N586" s="21" t="str">
        <f t="shared" si="37"/>
        <v>SI</v>
      </c>
      <c r="O586" s="124">
        <f t="shared" si="38"/>
        <v>2</v>
      </c>
      <c r="P586" s="21" t="str">
        <f t="shared" si="39"/>
        <v>SI</v>
      </c>
      <c r="Q586" s="21" t="str">
        <f t="shared" si="40"/>
        <v>Baja</v>
      </c>
    </row>
    <row r="587" spans="1:17" ht="14.25" customHeight="1">
      <c r="A587" s="2" t="s">
        <v>451</v>
      </c>
      <c r="B587" s="2" t="s">
        <v>462</v>
      </c>
      <c r="C587" s="2" t="s">
        <v>623</v>
      </c>
      <c r="D587" s="2" t="s">
        <v>450</v>
      </c>
      <c r="E587" s="2" t="s">
        <v>436</v>
      </c>
      <c r="F587" s="11">
        <v>610542714</v>
      </c>
      <c r="G587" s="73">
        <v>44492</v>
      </c>
      <c r="H587" s="73">
        <v>44493</v>
      </c>
      <c r="I587" s="2">
        <v>3001</v>
      </c>
      <c r="J587" s="35">
        <v>205.7</v>
      </c>
      <c r="K587" s="74">
        <f t="shared" si="0"/>
        <v>617305.69999999995</v>
      </c>
      <c r="M587" s="11">
        <v>610542714</v>
      </c>
      <c r="N587" s="21" t="str">
        <f t="shared" si="37"/>
        <v>SI</v>
      </c>
      <c r="O587" s="124">
        <f t="shared" si="38"/>
        <v>1</v>
      </c>
      <c r="P587" s="21" t="str">
        <f t="shared" si="39"/>
        <v>NO</v>
      </c>
      <c r="Q587" s="21" t="str">
        <f t="shared" si="40"/>
        <v>Baja</v>
      </c>
    </row>
    <row r="588" spans="1:17" ht="14.25" customHeight="1">
      <c r="A588" s="2" t="s">
        <v>448</v>
      </c>
      <c r="B588" s="2" t="s">
        <v>467</v>
      </c>
      <c r="C588" s="2" t="s">
        <v>638</v>
      </c>
      <c r="D588" s="2" t="s">
        <v>494</v>
      </c>
      <c r="E588" s="2" t="s">
        <v>436</v>
      </c>
      <c r="F588" s="11">
        <v>612782037</v>
      </c>
      <c r="G588" s="73">
        <v>44481</v>
      </c>
      <c r="H588" s="73">
        <v>44484</v>
      </c>
      <c r="I588" s="2">
        <v>8743</v>
      </c>
      <c r="J588" s="35">
        <v>47.45</v>
      </c>
      <c r="K588" s="74">
        <f t="shared" si="0"/>
        <v>414855.35000000003</v>
      </c>
      <c r="M588" s="11">
        <v>612782037</v>
      </c>
      <c r="N588" s="21" t="str">
        <f t="shared" si="37"/>
        <v>SI</v>
      </c>
      <c r="O588" s="124">
        <f t="shared" si="38"/>
        <v>3</v>
      </c>
      <c r="P588" s="21" t="str">
        <f t="shared" si="39"/>
        <v>SI</v>
      </c>
      <c r="Q588" s="21" t="str">
        <f t="shared" si="40"/>
        <v>Baja</v>
      </c>
    </row>
    <row r="589" spans="1:17" ht="14.25" customHeight="1">
      <c r="A589" s="2" t="s">
        <v>472</v>
      </c>
      <c r="B589" s="2" t="s">
        <v>462</v>
      </c>
      <c r="C589" s="2" t="s">
        <v>497</v>
      </c>
      <c r="D589" s="2" t="s">
        <v>494</v>
      </c>
      <c r="E589" s="2" t="s">
        <v>436</v>
      </c>
      <c r="F589" s="11">
        <v>613790118</v>
      </c>
      <c r="G589" s="73">
        <v>44485</v>
      </c>
      <c r="H589" s="73">
        <v>44485</v>
      </c>
      <c r="I589" s="2">
        <v>1464</v>
      </c>
      <c r="J589" s="35">
        <v>47.45</v>
      </c>
      <c r="K589" s="74">
        <f t="shared" si="0"/>
        <v>69466.8</v>
      </c>
      <c r="M589" s="11">
        <v>613790118</v>
      </c>
      <c r="N589" s="21" t="str">
        <f t="shared" si="37"/>
        <v>NO</v>
      </c>
      <c r="O589" s="124">
        <f t="shared" si="38"/>
        <v>0</v>
      </c>
      <c r="P589" s="21" t="str">
        <f t="shared" si="39"/>
        <v>NO</v>
      </c>
      <c r="Q589" s="21" t="str">
        <f t="shared" si="40"/>
        <v>Baja</v>
      </c>
    </row>
    <row r="590" spans="1:17" ht="14.25" customHeight="1">
      <c r="A590" s="2" t="s">
        <v>432</v>
      </c>
      <c r="B590" s="2" t="s">
        <v>462</v>
      </c>
      <c r="C590" s="2" t="s">
        <v>574</v>
      </c>
      <c r="D590" s="2" t="s">
        <v>494</v>
      </c>
      <c r="E590" s="2" t="s">
        <v>436</v>
      </c>
      <c r="F590" s="11">
        <v>615925586</v>
      </c>
      <c r="G590" s="73">
        <v>44485</v>
      </c>
      <c r="H590" s="73">
        <v>44485</v>
      </c>
      <c r="I590" s="2">
        <v>8981</v>
      </c>
      <c r="J590" s="35">
        <v>47.45</v>
      </c>
      <c r="K590" s="74">
        <f t="shared" si="0"/>
        <v>426148.45</v>
      </c>
      <c r="M590" s="11">
        <v>615925586</v>
      </c>
      <c r="N590" s="21" t="str">
        <f t="shared" si="37"/>
        <v>NO</v>
      </c>
      <c r="O590" s="124">
        <f t="shared" si="38"/>
        <v>0</v>
      </c>
      <c r="P590" s="21" t="str">
        <f t="shared" si="39"/>
        <v>NO</v>
      </c>
      <c r="Q590" s="21" t="str">
        <f t="shared" si="40"/>
        <v>Baja</v>
      </c>
    </row>
    <row r="591" spans="1:17" ht="14.25" customHeight="1">
      <c r="A591" s="2" t="s">
        <v>438</v>
      </c>
      <c r="B591" s="2" t="s">
        <v>433</v>
      </c>
      <c r="C591" s="2" t="s">
        <v>555</v>
      </c>
      <c r="D591" s="2" t="s">
        <v>446</v>
      </c>
      <c r="E591" s="2" t="s">
        <v>442</v>
      </c>
      <c r="F591" s="11">
        <v>616064631</v>
      </c>
      <c r="G591" s="73">
        <v>44488</v>
      </c>
      <c r="H591" s="73">
        <v>44490</v>
      </c>
      <c r="I591" s="2">
        <v>6847</v>
      </c>
      <c r="J591" s="35">
        <v>437.2</v>
      </c>
      <c r="K591" s="74">
        <f t="shared" si="0"/>
        <v>2993508.4</v>
      </c>
      <c r="M591" s="11">
        <v>616064631</v>
      </c>
      <c r="N591" s="21" t="str">
        <f t="shared" si="37"/>
        <v>SI</v>
      </c>
      <c r="O591" s="124">
        <f t="shared" si="38"/>
        <v>2</v>
      </c>
      <c r="P591" s="21" t="str">
        <f t="shared" si="39"/>
        <v>SI</v>
      </c>
      <c r="Q591" s="21" t="str">
        <f t="shared" si="40"/>
        <v>Media</v>
      </c>
    </row>
    <row r="592" spans="1:17" ht="14.25" customHeight="1">
      <c r="A592" s="2" t="s">
        <v>472</v>
      </c>
      <c r="B592" s="2" t="s">
        <v>502</v>
      </c>
      <c r="C592" s="2" t="s">
        <v>563</v>
      </c>
      <c r="D592" s="2" t="s">
        <v>464</v>
      </c>
      <c r="E592" s="2" t="s">
        <v>436</v>
      </c>
      <c r="F592" s="11">
        <v>617476546</v>
      </c>
      <c r="G592" s="73">
        <v>44473</v>
      </c>
      <c r="H592" s="73">
        <v>44473</v>
      </c>
      <c r="I592" s="2">
        <v>4816</v>
      </c>
      <c r="J592" s="35">
        <v>154.06</v>
      </c>
      <c r="K592" s="74">
        <f t="shared" si="0"/>
        <v>741952.96</v>
      </c>
      <c r="M592" s="11">
        <v>617476546</v>
      </c>
      <c r="N592" s="21" t="str">
        <f t="shared" si="37"/>
        <v>NO</v>
      </c>
      <c r="O592" s="124">
        <f t="shared" si="38"/>
        <v>0</v>
      </c>
      <c r="P592" s="21" t="str">
        <f t="shared" si="39"/>
        <v>NO</v>
      </c>
      <c r="Q592" s="21" t="str">
        <f t="shared" si="40"/>
        <v>Baja</v>
      </c>
    </row>
    <row r="593" spans="1:17" ht="14.25" customHeight="1">
      <c r="A593" s="2" t="s">
        <v>484</v>
      </c>
      <c r="B593" s="2" t="s">
        <v>433</v>
      </c>
      <c r="C593" s="2" t="s">
        <v>596</v>
      </c>
      <c r="D593" s="2" t="s">
        <v>475</v>
      </c>
      <c r="E593" s="2" t="s">
        <v>442</v>
      </c>
      <c r="F593" s="11">
        <v>617521607</v>
      </c>
      <c r="G593" s="73">
        <v>44475</v>
      </c>
      <c r="H593" s="73">
        <v>44477</v>
      </c>
      <c r="I593" s="2">
        <v>1917</v>
      </c>
      <c r="J593" s="35">
        <v>81.73</v>
      </c>
      <c r="K593" s="74">
        <f t="shared" si="0"/>
        <v>156676.41</v>
      </c>
      <c r="M593" s="11">
        <v>617521607</v>
      </c>
      <c r="N593" s="21" t="str">
        <f t="shared" si="37"/>
        <v>SI</v>
      </c>
      <c r="O593" s="124">
        <f t="shared" si="38"/>
        <v>2</v>
      </c>
      <c r="P593" s="21" t="str">
        <f t="shared" si="39"/>
        <v>SI</v>
      </c>
      <c r="Q593" s="21" t="str">
        <f t="shared" si="40"/>
        <v>Baja</v>
      </c>
    </row>
    <row r="594" spans="1:17" ht="14.25" customHeight="1">
      <c r="A594" s="2" t="s">
        <v>458</v>
      </c>
      <c r="B594" s="2" t="s">
        <v>439</v>
      </c>
      <c r="C594" s="2" t="s">
        <v>509</v>
      </c>
      <c r="D594" s="2" t="s">
        <v>456</v>
      </c>
      <c r="E594" s="2" t="s">
        <v>442</v>
      </c>
      <c r="F594" s="11">
        <v>617944324</v>
      </c>
      <c r="G594" s="73">
        <v>44501</v>
      </c>
      <c r="H594" s="73">
        <v>44503</v>
      </c>
      <c r="I594" s="2">
        <v>7284</v>
      </c>
      <c r="J594" s="35">
        <v>109.28</v>
      </c>
      <c r="K594" s="74">
        <f t="shared" si="0"/>
        <v>795995.52</v>
      </c>
      <c r="M594" s="11">
        <v>617944324</v>
      </c>
      <c r="N594" s="21" t="str">
        <f t="shared" si="37"/>
        <v>SI</v>
      </c>
      <c r="O594" s="124">
        <f t="shared" si="38"/>
        <v>2</v>
      </c>
      <c r="P594" s="21" t="str">
        <f t="shared" si="39"/>
        <v>SI</v>
      </c>
      <c r="Q594" s="21" t="str">
        <f t="shared" si="40"/>
        <v>Baja</v>
      </c>
    </row>
    <row r="595" spans="1:17" ht="14.25" customHeight="1">
      <c r="A595" s="2" t="s">
        <v>482</v>
      </c>
      <c r="B595" s="2" t="s">
        <v>462</v>
      </c>
      <c r="C595" s="2" t="s">
        <v>626</v>
      </c>
      <c r="D595" s="2" t="s">
        <v>456</v>
      </c>
      <c r="E595" s="2" t="s">
        <v>442</v>
      </c>
      <c r="F595" s="11">
        <v>620692622</v>
      </c>
      <c r="G595" s="73">
        <v>44506</v>
      </c>
      <c r="H595" s="73">
        <v>44508</v>
      </c>
      <c r="I595" s="2">
        <v>7549</v>
      </c>
      <c r="J595" s="35">
        <v>109.28</v>
      </c>
      <c r="K595" s="74">
        <f t="shared" si="0"/>
        <v>824954.72</v>
      </c>
      <c r="M595" s="11">
        <v>620692622</v>
      </c>
      <c r="N595" s="21" t="str">
        <f t="shared" si="37"/>
        <v>SI</v>
      </c>
      <c r="O595" s="124">
        <f t="shared" si="38"/>
        <v>2</v>
      </c>
      <c r="P595" s="21" t="str">
        <f t="shared" si="39"/>
        <v>SI</v>
      </c>
      <c r="Q595" s="21" t="str">
        <f t="shared" si="40"/>
        <v>Baja</v>
      </c>
    </row>
    <row r="596" spans="1:17" ht="14.25" customHeight="1">
      <c r="A596" s="2" t="s">
        <v>472</v>
      </c>
      <c r="B596" s="2" t="s">
        <v>433</v>
      </c>
      <c r="C596" s="2" t="s">
        <v>516</v>
      </c>
      <c r="D596" s="2" t="s">
        <v>441</v>
      </c>
      <c r="E596" s="2" t="s">
        <v>442</v>
      </c>
      <c r="F596" s="11">
        <v>620849692</v>
      </c>
      <c r="G596" s="73">
        <v>44459</v>
      </c>
      <c r="H596" s="73">
        <v>44459</v>
      </c>
      <c r="I596" s="2">
        <v>1935</v>
      </c>
      <c r="J596" s="35">
        <v>9.33</v>
      </c>
      <c r="K596" s="74">
        <f t="shared" si="0"/>
        <v>18053.55</v>
      </c>
      <c r="M596" s="11">
        <v>620849692</v>
      </c>
      <c r="N596" s="21" t="str">
        <f t="shared" si="37"/>
        <v>NO</v>
      </c>
      <c r="O596" s="124">
        <f t="shared" si="38"/>
        <v>0</v>
      </c>
      <c r="P596" s="21" t="str">
        <f t="shared" si="39"/>
        <v>NO</v>
      </c>
      <c r="Q596" s="21" t="str">
        <f t="shared" si="40"/>
        <v>Baja</v>
      </c>
    </row>
    <row r="597" spans="1:17" ht="14.25" customHeight="1">
      <c r="A597" s="2" t="s">
        <v>432</v>
      </c>
      <c r="B597" s="2" t="s">
        <v>433</v>
      </c>
      <c r="C597" s="2" t="s">
        <v>571</v>
      </c>
      <c r="D597" s="2" t="s">
        <v>494</v>
      </c>
      <c r="E597" s="2" t="s">
        <v>442</v>
      </c>
      <c r="F597" s="11">
        <v>622071492</v>
      </c>
      <c r="G597" s="73">
        <v>44474</v>
      </c>
      <c r="H597" s="73">
        <v>44476</v>
      </c>
      <c r="I597" s="2">
        <v>1715</v>
      </c>
      <c r="J597" s="35">
        <v>47.45</v>
      </c>
      <c r="K597" s="74">
        <f t="shared" si="0"/>
        <v>81376.75</v>
      </c>
      <c r="M597" s="11">
        <v>622071492</v>
      </c>
      <c r="N597" s="21" t="str">
        <f t="shared" si="37"/>
        <v>SI</v>
      </c>
      <c r="O597" s="124">
        <f t="shared" si="38"/>
        <v>2</v>
      </c>
      <c r="P597" s="21" t="str">
        <f t="shared" si="39"/>
        <v>SI</v>
      </c>
      <c r="Q597" s="21" t="str">
        <f t="shared" si="40"/>
        <v>Baja</v>
      </c>
    </row>
    <row r="598" spans="1:17" ht="14.25" customHeight="1">
      <c r="A598" s="2" t="s">
        <v>465</v>
      </c>
      <c r="B598" s="2" t="s">
        <v>433</v>
      </c>
      <c r="C598" s="2" t="s">
        <v>501</v>
      </c>
      <c r="D598" s="2" t="s">
        <v>475</v>
      </c>
      <c r="E598" s="2" t="s">
        <v>436</v>
      </c>
      <c r="F598" s="11">
        <v>622926795</v>
      </c>
      <c r="G598" s="73">
        <v>44502</v>
      </c>
      <c r="H598" s="73">
        <v>44503</v>
      </c>
      <c r="I598" s="2">
        <v>7002</v>
      </c>
      <c r="J598" s="35">
        <v>81.73</v>
      </c>
      <c r="K598" s="74">
        <f t="shared" si="0"/>
        <v>572273.46000000008</v>
      </c>
      <c r="M598" s="11">
        <v>622926795</v>
      </c>
      <c r="N598" s="21" t="str">
        <f t="shared" si="37"/>
        <v>SI</v>
      </c>
      <c r="O598" s="124">
        <f t="shared" si="38"/>
        <v>1</v>
      </c>
      <c r="P598" s="21" t="str">
        <f t="shared" si="39"/>
        <v>NO</v>
      </c>
      <c r="Q598" s="21" t="str">
        <f t="shared" si="40"/>
        <v>Baja</v>
      </c>
    </row>
    <row r="599" spans="1:17" ht="14.25" customHeight="1">
      <c r="A599" s="2" t="s">
        <v>451</v>
      </c>
      <c r="B599" s="2" t="s">
        <v>462</v>
      </c>
      <c r="C599" s="2" t="s">
        <v>569</v>
      </c>
      <c r="D599" s="2" t="s">
        <v>441</v>
      </c>
      <c r="E599" s="2" t="s">
        <v>442</v>
      </c>
      <c r="F599" s="11">
        <v>623535764</v>
      </c>
      <c r="G599" s="73">
        <v>44473</v>
      </c>
      <c r="H599" s="73">
        <v>44473</v>
      </c>
      <c r="I599" s="2">
        <v>4180</v>
      </c>
      <c r="J599" s="35">
        <v>9.33</v>
      </c>
      <c r="K599" s="74">
        <f t="shared" si="0"/>
        <v>38999.4</v>
      </c>
      <c r="M599" s="11">
        <v>623535764</v>
      </c>
      <c r="N599" s="21" t="str">
        <f t="shared" si="37"/>
        <v>NO</v>
      </c>
      <c r="O599" s="124">
        <f t="shared" si="38"/>
        <v>0</v>
      </c>
      <c r="P599" s="21" t="str">
        <f t="shared" si="39"/>
        <v>NO</v>
      </c>
      <c r="Q599" s="21" t="str">
        <f t="shared" si="40"/>
        <v>Baja</v>
      </c>
    </row>
    <row r="600" spans="1:17" ht="14.25" customHeight="1">
      <c r="A600" s="2" t="s">
        <v>448</v>
      </c>
      <c r="B600" s="2" t="s">
        <v>433</v>
      </c>
      <c r="C600" s="2" t="s">
        <v>533</v>
      </c>
      <c r="D600" s="2" t="s">
        <v>480</v>
      </c>
      <c r="E600" s="2" t="s">
        <v>442</v>
      </c>
      <c r="F600" s="11">
        <v>623837459</v>
      </c>
      <c r="G600" s="73">
        <v>44505</v>
      </c>
      <c r="H600" s="73">
        <v>44505</v>
      </c>
      <c r="I600" s="2">
        <v>1755</v>
      </c>
      <c r="J600" s="35">
        <v>651.21</v>
      </c>
      <c r="K600" s="74">
        <f t="shared" si="0"/>
        <v>1142873.55</v>
      </c>
      <c r="M600" s="11">
        <v>623837459</v>
      </c>
      <c r="N600" s="21" t="str">
        <f t="shared" si="37"/>
        <v>NO</v>
      </c>
      <c r="O600" s="124">
        <f t="shared" si="38"/>
        <v>0</v>
      </c>
      <c r="P600" s="21" t="str">
        <f t="shared" si="39"/>
        <v>NO</v>
      </c>
      <c r="Q600" s="21" t="str">
        <f t="shared" si="40"/>
        <v>Baja</v>
      </c>
    </row>
    <row r="601" spans="1:17" ht="14.25" customHeight="1">
      <c r="A601" s="2" t="s">
        <v>472</v>
      </c>
      <c r="B601" s="2" t="s">
        <v>439</v>
      </c>
      <c r="C601" s="2" t="s">
        <v>579</v>
      </c>
      <c r="D601" s="2" t="s">
        <v>450</v>
      </c>
      <c r="E601" s="2" t="s">
        <v>442</v>
      </c>
      <c r="F601" s="11">
        <v>625772941</v>
      </c>
      <c r="G601" s="73">
        <v>44478</v>
      </c>
      <c r="H601" s="73">
        <v>44478</v>
      </c>
      <c r="I601" s="2">
        <v>5470</v>
      </c>
      <c r="J601" s="35">
        <v>205.7</v>
      </c>
      <c r="K601" s="74">
        <f t="shared" si="0"/>
        <v>1125179</v>
      </c>
      <c r="M601" s="11">
        <v>625772941</v>
      </c>
      <c r="N601" s="21" t="str">
        <f t="shared" si="37"/>
        <v>NO</v>
      </c>
      <c r="O601" s="124">
        <f t="shared" si="38"/>
        <v>0</v>
      </c>
      <c r="P601" s="21" t="str">
        <f t="shared" si="39"/>
        <v>NO</v>
      </c>
      <c r="Q601" s="21" t="str">
        <f t="shared" si="40"/>
        <v>Baja</v>
      </c>
    </row>
    <row r="602" spans="1:17" ht="14.25" customHeight="1">
      <c r="A602" s="2" t="s">
        <v>458</v>
      </c>
      <c r="B602" s="2" t="s">
        <v>433</v>
      </c>
      <c r="C602" s="2" t="s">
        <v>501</v>
      </c>
      <c r="D602" s="2" t="s">
        <v>450</v>
      </c>
      <c r="E602" s="2" t="s">
        <v>442</v>
      </c>
      <c r="F602" s="11">
        <v>627267253</v>
      </c>
      <c r="G602" s="73">
        <v>44509</v>
      </c>
      <c r="H602" s="73">
        <v>44512</v>
      </c>
      <c r="I602" s="2">
        <v>55</v>
      </c>
      <c r="J602" s="35">
        <v>205.7</v>
      </c>
      <c r="K602" s="74">
        <f t="shared" si="0"/>
        <v>11313.5</v>
      </c>
      <c r="M602" s="11">
        <v>627267253</v>
      </c>
      <c r="N602" s="21" t="str">
        <f t="shared" si="37"/>
        <v>SI</v>
      </c>
      <c r="O602" s="124">
        <f t="shared" si="38"/>
        <v>3</v>
      </c>
      <c r="P602" s="21" t="str">
        <f t="shared" si="39"/>
        <v>SI</v>
      </c>
      <c r="Q602" s="21" t="str">
        <f t="shared" si="40"/>
        <v>Baja</v>
      </c>
    </row>
    <row r="603" spans="1:17" ht="14.25" customHeight="1">
      <c r="A603" s="2" t="s">
        <v>451</v>
      </c>
      <c r="B603" s="2" t="s">
        <v>433</v>
      </c>
      <c r="C603" s="2" t="s">
        <v>637</v>
      </c>
      <c r="D603" s="2" t="s">
        <v>456</v>
      </c>
      <c r="E603" s="2" t="s">
        <v>436</v>
      </c>
      <c r="F603" s="11">
        <v>629913413</v>
      </c>
      <c r="G603" s="73">
        <v>44478</v>
      </c>
      <c r="H603" s="73">
        <v>44478</v>
      </c>
      <c r="I603" s="2">
        <v>7760</v>
      </c>
      <c r="J603" s="35">
        <v>109.28</v>
      </c>
      <c r="K603" s="74">
        <f t="shared" si="0"/>
        <v>848012.80000000005</v>
      </c>
      <c r="M603" s="11">
        <v>629913413</v>
      </c>
      <c r="N603" s="21" t="str">
        <f t="shared" si="37"/>
        <v>NO</v>
      </c>
      <c r="O603" s="124">
        <f t="shared" si="38"/>
        <v>0</v>
      </c>
      <c r="P603" s="21" t="str">
        <f t="shared" si="39"/>
        <v>NO</v>
      </c>
      <c r="Q603" s="21" t="str">
        <f t="shared" si="40"/>
        <v>Baja</v>
      </c>
    </row>
    <row r="604" spans="1:17" ht="14.25" customHeight="1">
      <c r="A604" s="2" t="s">
        <v>472</v>
      </c>
      <c r="B604" s="2" t="s">
        <v>433</v>
      </c>
      <c r="C604" s="2" t="s">
        <v>550</v>
      </c>
      <c r="D604" s="2" t="s">
        <v>454</v>
      </c>
      <c r="E604" s="2" t="s">
        <v>442</v>
      </c>
      <c r="F604" s="11">
        <v>632386195</v>
      </c>
      <c r="G604" s="73">
        <v>44513</v>
      </c>
      <c r="H604" s="73">
        <v>44513</v>
      </c>
      <c r="I604" s="2">
        <v>1474</v>
      </c>
      <c r="J604" s="35">
        <v>152.58000000000001</v>
      </c>
      <c r="K604" s="74">
        <f t="shared" si="0"/>
        <v>224902.92</v>
      </c>
      <c r="M604" s="11">
        <v>632386195</v>
      </c>
      <c r="N604" s="21" t="str">
        <f t="shared" si="37"/>
        <v>NO</v>
      </c>
      <c r="O604" s="124">
        <f t="shared" si="38"/>
        <v>0</v>
      </c>
      <c r="P604" s="21" t="str">
        <f t="shared" si="39"/>
        <v>NO</v>
      </c>
      <c r="Q604" s="21" t="str">
        <f t="shared" si="40"/>
        <v>Baja</v>
      </c>
    </row>
    <row r="605" spans="1:17" ht="14.25" customHeight="1">
      <c r="A605" s="2" t="s">
        <v>465</v>
      </c>
      <c r="B605" s="2" t="s">
        <v>452</v>
      </c>
      <c r="C605" s="2" t="s">
        <v>495</v>
      </c>
      <c r="D605" s="2" t="s">
        <v>454</v>
      </c>
      <c r="E605" s="2" t="s">
        <v>442</v>
      </c>
      <c r="F605" s="11">
        <v>632866847</v>
      </c>
      <c r="G605" s="73">
        <v>44518</v>
      </c>
      <c r="H605" s="73">
        <v>44518</v>
      </c>
      <c r="I605" s="2">
        <v>4236</v>
      </c>
      <c r="J605" s="35">
        <v>152.58000000000001</v>
      </c>
      <c r="K605" s="74">
        <f t="shared" si="0"/>
        <v>646328.88</v>
      </c>
      <c r="M605" s="11">
        <v>632866847</v>
      </c>
      <c r="N605" s="21" t="str">
        <f t="shared" si="37"/>
        <v>NO</v>
      </c>
      <c r="O605" s="124">
        <f t="shared" si="38"/>
        <v>0</v>
      </c>
      <c r="P605" s="21" t="str">
        <f t="shared" si="39"/>
        <v>NO</v>
      </c>
      <c r="Q605" s="21" t="str">
        <f t="shared" si="40"/>
        <v>Baja</v>
      </c>
    </row>
    <row r="606" spans="1:17" ht="14.25" customHeight="1">
      <c r="A606" s="2" t="s">
        <v>432</v>
      </c>
      <c r="B606" s="2" t="s">
        <v>433</v>
      </c>
      <c r="C606" s="2" t="s">
        <v>571</v>
      </c>
      <c r="D606" s="2" t="s">
        <v>469</v>
      </c>
      <c r="E606" s="2" t="s">
        <v>442</v>
      </c>
      <c r="F606" s="11">
        <v>635036218</v>
      </c>
      <c r="G606" s="73">
        <v>44518</v>
      </c>
      <c r="H606" s="73">
        <v>44519</v>
      </c>
      <c r="I606" s="2">
        <v>2271</v>
      </c>
      <c r="J606" s="35">
        <v>421.89</v>
      </c>
      <c r="K606" s="74">
        <f t="shared" si="0"/>
        <v>958112.19</v>
      </c>
      <c r="M606" s="11">
        <v>635036218</v>
      </c>
      <c r="N606" s="21" t="str">
        <f t="shared" si="37"/>
        <v>SI</v>
      </c>
      <c r="O606" s="124">
        <f t="shared" si="38"/>
        <v>1</v>
      </c>
      <c r="P606" s="21" t="str">
        <f t="shared" si="39"/>
        <v>NO</v>
      </c>
      <c r="Q606" s="21" t="str">
        <f t="shared" si="40"/>
        <v>Baja</v>
      </c>
    </row>
    <row r="607" spans="1:17" ht="14.25" customHeight="1">
      <c r="A607" s="2" t="s">
        <v>482</v>
      </c>
      <c r="B607" s="2" t="s">
        <v>462</v>
      </c>
      <c r="C607" s="2" t="s">
        <v>534</v>
      </c>
      <c r="D607" s="2" t="s">
        <v>456</v>
      </c>
      <c r="E607" s="2" t="s">
        <v>436</v>
      </c>
      <c r="F607" s="11">
        <v>635496270</v>
      </c>
      <c r="G607" s="73">
        <v>44526</v>
      </c>
      <c r="H607" s="73">
        <v>44529</v>
      </c>
      <c r="I607" s="2">
        <v>417</v>
      </c>
      <c r="J607" s="35">
        <v>109.28</v>
      </c>
      <c r="K607" s="74">
        <f t="shared" si="0"/>
        <v>45569.760000000002</v>
      </c>
      <c r="M607" s="11">
        <v>635496270</v>
      </c>
      <c r="N607" s="21" t="str">
        <f t="shared" si="37"/>
        <v>SI</v>
      </c>
      <c r="O607" s="124">
        <f t="shared" si="38"/>
        <v>3</v>
      </c>
      <c r="P607" s="21" t="str">
        <f t="shared" si="39"/>
        <v>SI</v>
      </c>
      <c r="Q607" s="21" t="str">
        <f t="shared" si="40"/>
        <v>Baja</v>
      </c>
    </row>
    <row r="608" spans="1:17" ht="14.25" customHeight="1">
      <c r="A608" s="2" t="s">
        <v>438</v>
      </c>
      <c r="B608" s="2" t="s">
        <v>433</v>
      </c>
      <c r="C608" s="2" t="s">
        <v>571</v>
      </c>
      <c r="D608" s="2" t="s">
        <v>469</v>
      </c>
      <c r="E608" s="2" t="s">
        <v>442</v>
      </c>
      <c r="F608" s="11">
        <v>636558425</v>
      </c>
      <c r="G608" s="73">
        <v>44524</v>
      </c>
      <c r="H608" s="73">
        <v>44526</v>
      </c>
      <c r="I608" s="2">
        <v>1982</v>
      </c>
      <c r="J608" s="35">
        <v>421.89</v>
      </c>
      <c r="K608" s="74">
        <f t="shared" si="0"/>
        <v>836185.98</v>
      </c>
      <c r="M608" s="11">
        <v>636558425</v>
      </c>
      <c r="N608" s="21" t="str">
        <f t="shared" si="37"/>
        <v>SI</v>
      </c>
      <c r="O608" s="124">
        <f t="shared" si="38"/>
        <v>2</v>
      </c>
      <c r="P608" s="21" t="str">
        <f t="shared" si="39"/>
        <v>SI</v>
      </c>
      <c r="Q608" s="21" t="str">
        <f t="shared" si="40"/>
        <v>Baja</v>
      </c>
    </row>
    <row r="609" spans="1:17" ht="14.25" customHeight="1">
      <c r="A609" s="2" t="s">
        <v>448</v>
      </c>
      <c r="B609" s="2" t="s">
        <v>433</v>
      </c>
      <c r="C609" s="2" t="s">
        <v>537</v>
      </c>
      <c r="D609" s="2" t="s">
        <v>441</v>
      </c>
      <c r="E609" s="2" t="s">
        <v>436</v>
      </c>
      <c r="F609" s="11">
        <v>637397849</v>
      </c>
      <c r="G609" s="73">
        <v>44526</v>
      </c>
      <c r="H609" s="73">
        <v>44527</v>
      </c>
      <c r="I609" s="2">
        <v>1276</v>
      </c>
      <c r="J609" s="35">
        <v>9.33</v>
      </c>
      <c r="K609" s="74">
        <f t="shared" si="0"/>
        <v>11905.08</v>
      </c>
      <c r="M609" s="11">
        <v>637397849</v>
      </c>
      <c r="N609" s="21" t="str">
        <f t="shared" si="37"/>
        <v>SI</v>
      </c>
      <c r="O609" s="124">
        <f t="shared" si="38"/>
        <v>1</v>
      </c>
      <c r="P609" s="21" t="str">
        <f t="shared" si="39"/>
        <v>NO</v>
      </c>
      <c r="Q609" s="21" t="str">
        <f t="shared" si="40"/>
        <v>Baja</v>
      </c>
    </row>
    <row r="610" spans="1:17" ht="14.25" customHeight="1">
      <c r="A610" s="2" t="s">
        <v>458</v>
      </c>
      <c r="B610" s="2" t="s">
        <v>452</v>
      </c>
      <c r="C610" s="2" t="s">
        <v>621</v>
      </c>
      <c r="D610" s="2" t="s">
        <v>446</v>
      </c>
      <c r="E610" s="2" t="s">
        <v>442</v>
      </c>
      <c r="F610" s="11">
        <v>639475810</v>
      </c>
      <c r="G610" s="73">
        <v>44497</v>
      </c>
      <c r="H610" s="73">
        <v>44498</v>
      </c>
      <c r="I610" s="2">
        <v>3031</v>
      </c>
      <c r="J610" s="35">
        <v>437.2</v>
      </c>
      <c r="K610" s="74">
        <f t="shared" si="0"/>
        <v>1325153.2</v>
      </c>
      <c r="M610" s="11">
        <v>639475810</v>
      </c>
      <c r="N610" s="21" t="str">
        <f t="shared" si="37"/>
        <v>SI</v>
      </c>
      <c r="O610" s="124">
        <f t="shared" si="38"/>
        <v>1</v>
      </c>
      <c r="P610" s="21" t="str">
        <f t="shared" si="39"/>
        <v>NO</v>
      </c>
      <c r="Q610" s="21" t="str">
        <f t="shared" si="40"/>
        <v>Baja</v>
      </c>
    </row>
    <row r="611" spans="1:17" ht="14.25" customHeight="1">
      <c r="A611" s="2" t="s">
        <v>448</v>
      </c>
      <c r="B611" s="2" t="s">
        <v>462</v>
      </c>
      <c r="C611" s="2" t="s">
        <v>558</v>
      </c>
      <c r="D611" s="2" t="s">
        <v>464</v>
      </c>
      <c r="E611" s="2" t="s">
        <v>436</v>
      </c>
      <c r="F611" s="11">
        <v>641120326</v>
      </c>
      <c r="G611" s="73">
        <v>44523</v>
      </c>
      <c r="H611" s="73">
        <v>44523</v>
      </c>
      <c r="I611" s="2">
        <v>1476</v>
      </c>
      <c r="J611" s="35">
        <v>154.06</v>
      </c>
      <c r="K611" s="74">
        <f t="shared" si="0"/>
        <v>227392.56</v>
      </c>
      <c r="M611" s="11">
        <v>641120326</v>
      </c>
      <c r="N611" s="21" t="str">
        <f t="shared" si="37"/>
        <v>NO</v>
      </c>
      <c r="O611" s="124">
        <f t="shared" si="38"/>
        <v>0</v>
      </c>
      <c r="P611" s="21" t="str">
        <f t="shared" si="39"/>
        <v>NO</v>
      </c>
      <c r="Q611" s="21" t="str">
        <f t="shared" si="40"/>
        <v>Baja</v>
      </c>
    </row>
    <row r="612" spans="1:17" ht="14.25" customHeight="1">
      <c r="A612" s="2" t="s">
        <v>444</v>
      </c>
      <c r="B612" s="2" t="s">
        <v>433</v>
      </c>
      <c r="C612" s="2" t="s">
        <v>513</v>
      </c>
      <c r="D612" s="2" t="s">
        <v>454</v>
      </c>
      <c r="E612" s="2" t="s">
        <v>442</v>
      </c>
      <c r="F612" s="11">
        <v>642793166</v>
      </c>
      <c r="G612" s="73">
        <v>44486</v>
      </c>
      <c r="H612" s="73">
        <v>44488</v>
      </c>
      <c r="I612" s="2">
        <v>4777</v>
      </c>
      <c r="J612" s="35">
        <v>152.58000000000001</v>
      </c>
      <c r="K612" s="74">
        <f t="shared" si="0"/>
        <v>728874.66</v>
      </c>
      <c r="M612" s="11">
        <v>869887864</v>
      </c>
      <c r="N612" s="21" t="str">
        <f t="shared" si="37"/>
        <v>SI</v>
      </c>
      <c r="O612" s="124">
        <f t="shared" si="38"/>
        <v>2</v>
      </c>
      <c r="P612" s="21" t="str">
        <f t="shared" si="39"/>
        <v>SI</v>
      </c>
      <c r="Q612" s="21" t="str">
        <f t="shared" si="40"/>
        <v>Baja</v>
      </c>
    </row>
    <row r="613" spans="1:17" ht="14.25" customHeight="1">
      <c r="A613" s="2" t="s">
        <v>432</v>
      </c>
      <c r="B613" s="2" t="s">
        <v>439</v>
      </c>
      <c r="C613" s="2" t="s">
        <v>617</v>
      </c>
      <c r="D613" s="2" t="s">
        <v>456</v>
      </c>
      <c r="E613" s="2" t="s">
        <v>436</v>
      </c>
      <c r="F613" s="11">
        <v>643387544</v>
      </c>
      <c r="G613" s="73">
        <v>44490</v>
      </c>
      <c r="H613" s="73">
        <v>44492</v>
      </c>
      <c r="I613" s="2">
        <v>3270</v>
      </c>
      <c r="J613" s="35">
        <v>109.28</v>
      </c>
      <c r="K613" s="74">
        <f t="shared" si="0"/>
        <v>357345.6</v>
      </c>
      <c r="M613" s="11">
        <v>643387544</v>
      </c>
      <c r="N613" s="21" t="str">
        <f t="shared" si="37"/>
        <v>SI</v>
      </c>
      <c r="O613" s="124">
        <f t="shared" si="38"/>
        <v>2</v>
      </c>
      <c r="P613" s="21" t="str">
        <f t="shared" si="39"/>
        <v>SI</v>
      </c>
      <c r="Q613" s="21" t="str">
        <f t="shared" si="40"/>
        <v>Baja</v>
      </c>
    </row>
    <row r="614" spans="1:17" ht="14.25" customHeight="1">
      <c r="A614" s="2" t="s">
        <v>448</v>
      </c>
      <c r="B614" s="2" t="s">
        <v>462</v>
      </c>
      <c r="C614" s="2" t="s">
        <v>624</v>
      </c>
      <c r="D614" s="2" t="s">
        <v>450</v>
      </c>
      <c r="E614" s="2" t="s">
        <v>436</v>
      </c>
      <c r="F614" s="11">
        <v>644714915</v>
      </c>
      <c r="G614" s="73">
        <v>44492</v>
      </c>
      <c r="H614" s="73">
        <v>44493</v>
      </c>
      <c r="I614" s="2">
        <v>2882</v>
      </c>
      <c r="J614" s="35">
        <v>205.7</v>
      </c>
      <c r="K614" s="74">
        <f t="shared" si="0"/>
        <v>592827.4</v>
      </c>
      <c r="M614" s="11">
        <v>644714915</v>
      </c>
      <c r="N614" s="21" t="str">
        <f t="shared" si="37"/>
        <v>SI</v>
      </c>
      <c r="O614" s="124">
        <f t="shared" si="38"/>
        <v>1</v>
      </c>
      <c r="P614" s="21" t="str">
        <f t="shared" si="39"/>
        <v>NO</v>
      </c>
      <c r="Q614" s="21" t="str">
        <f t="shared" si="40"/>
        <v>Baja</v>
      </c>
    </row>
    <row r="615" spans="1:17" ht="14.25" customHeight="1">
      <c r="A615" s="2" t="s">
        <v>482</v>
      </c>
      <c r="B615" s="2" t="s">
        <v>462</v>
      </c>
      <c r="C615" s="2" t="s">
        <v>611</v>
      </c>
      <c r="D615" s="2" t="s">
        <v>469</v>
      </c>
      <c r="E615" s="2" t="s">
        <v>442</v>
      </c>
      <c r="F615" s="11">
        <v>644858682</v>
      </c>
      <c r="G615" s="73">
        <v>44510</v>
      </c>
      <c r="H615" s="73">
        <v>44511</v>
      </c>
      <c r="I615" s="2">
        <v>1414</v>
      </c>
      <c r="J615" s="35">
        <v>421.89</v>
      </c>
      <c r="K615" s="74">
        <f t="shared" si="0"/>
        <v>596552.46</v>
      </c>
      <c r="M615" s="11">
        <v>644858682</v>
      </c>
      <c r="N615" s="21" t="str">
        <f t="shared" si="37"/>
        <v>SI</v>
      </c>
      <c r="O615" s="124">
        <f t="shared" si="38"/>
        <v>1</v>
      </c>
      <c r="P615" s="21" t="str">
        <f t="shared" si="39"/>
        <v>NO</v>
      </c>
      <c r="Q615" s="21" t="str">
        <f t="shared" si="40"/>
        <v>Baja</v>
      </c>
    </row>
    <row r="616" spans="1:17" ht="14.25" customHeight="1">
      <c r="A616" s="2" t="s">
        <v>472</v>
      </c>
      <c r="B616" s="2" t="s">
        <v>467</v>
      </c>
      <c r="C616" s="2" t="s">
        <v>600</v>
      </c>
      <c r="D616" s="2" t="s">
        <v>446</v>
      </c>
      <c r="E616" s="2" t="s">
        <v>436</v>
      </c>
      <c r="F616" s="11">
        <v>645224750</v>
      </c>
      <c r="G616" s="73">
        <v>44531</v>
      </c>
      <c r="H616" s="73">
        <v>44534</v>
      </c>
      <c r="I616" s="2">
        <v>4153</v>
      </c>
      <c r="J616" s="35">
        <v>437.2</v>
      </c>
      <c r="K616" s="74">
        <f t="shared" si="0"/>
        <v>1815691.5999999999</v>
      </c>
      <c r="M616" s="11">
        <v>645224750</v>
      </c>
      <c r="N616" s="21" t="str">
        <f t="shared" si="37"/>
        <v>SI</v>
      </c>
      <c r="O616" s="124">
        <f t="shared" si="38"/>
        <v>3</v>
      </c>
      <c r="P616" s="21" t="str">
        <f t="shared" si="39"/>
        <v>SI</v>
      </c>
      <c r="Q616" s="21" t="str">
        <f t="shared" si="40"/>
        <v>Baja</v>
      </c>
    </row>
    <row r="617" spans="1:17" ht="14.25" customHeight="1">
      <c r="A617" s="2" t="s">
        <v>484</v>
      </c>
      <c r="B617" s="2" t="s">
        <v>433</v>
      </c>
      <c r="C617" s="2" t="s">
        <v>512</v>
      </c>
      <c r="D617" s="2" t="s">
        <v>441</v>
      </c>
      <c r="E617" s="2" t="s">
        <v>442</v>
      </c>
      <c r="F617" s="11">
        <v>646917331</v>
      </c>
      <c r="G617" s="73">
        <v>44517</v>
      </c>
      <c r="H617" s="73">
        <v>44518</v>
      </c>
      <c r="I617" s="2">
        <v>2888</v>
      </c>
      <c r="J617" s="35">
        <v>9.33</v>
      </c>
      <c r="K617" s="74">
        <f t="shared" si="0"/>
        <v>26945.040000000001</v>
      </c>
      <c r="M617" s="11">
        <v>646917331</v>
      </c>
      <c r="N617" s="21" t="str">
        <f t="shared" si="37"/>
        <v>SI</v>
      </c>
      <c r="O617" s="124">
        <f t="shared" si="38"/>
        <v>1</v>
      </c>
      <c r="P617" s="21" t="str">
        <f t="shared" si="39"/>
        <v>NO</v>
      </c>
      <c r="Q617" s="21" t="str">
        <f t="shared" si="40"/>
        <v>Baja</v>
      </c>
    </row>
    <row r="618" spans="1:17" ht="14.25" customHeight="1">
      <c r="A618" s="2" t="s">
        <v>444</v>
      </c>
      <c r="B618" s="2" t="s">
        <v>462</v>
      </c>
      <c r="C618" s="2" t="s">
        <v>541</v>
      </c>
      <c r="D618" s="2" t="s">
        <v>446</v>
      </c>
      <c r="E618" s="2" t="s">
        <v>436</v>
      </c>
      <c r="F618" s="11">
        <v>646918618</v>
      </c>
      <c r="G618" s="73">
        <v>44537</v>
      </c>
      <c r="H618" s="73">
        <v>44538</v>
      </c>
      <c r="I618" s="2">
        <v>2674</v>
      </c>
      <c r="J618" s="35">
        <v>437.2</v>
      </c>
      <c r="K618" s="74">
        <f t="shared" si="0"/>
        <v>1169072.8</v>
      </c>
      <c r="M618" s="11">
        <v>957664334</v>
      </c>
      <c r="N618" s="21" t="str">
        <f t="shared" si="37"/>
        <v>SI</v>
      </c>
      <c r="O618" s="124">
        <f t="shared" si="38"/>
        <v>1</v>
      </c>
      <c r="P618" s="21" t="str">
        <f t="shared" si="39"/>
        <v>NO</v>
      </c>
      <c r="Q618" s="21" t="str">
        <f t="shared" si="40"/>
        <v>Baja</v>
      </c>
    </row>
    <row r="619" spans="1:17" ht="14.25" customHeight="1">
      <c r="A619" s="2" t="s">
        <v>438</v>
      </c>
      <c r="B619" s="2" t="s">
        <v>452</v>
      </c>
      <c r="C619" s="2" t="s">
        <v>565</v>
      </c>
      <c r="D619" s="2" t="s">
        <v>464</v>
      </c>
      <c r="E619" s="2" t="s">
        <v>436</v>
      </c>
      <c r="F619" s="11">
        <v>647252929</v>
      </c>
      <c r="G619" s="73">
        <v>44507</v>
      </c>
      <c r="H619" s="73">
        <v>44509</v>
      </c>
      <c r="I619" s="2">
        <v>2058</v>
      </c>
      <c r="J619" s="35">
        <v>154.06</v>
      </c>
      <c r="K619" s="74">
        <f t="shared" si="0"/>
        <v>317055.48</v>
      </c>
      <c r="M619" s="11">
        <v>647252929</v>
      </c>
      <c r="N619" s="21" t="str">
        <f t="shared" si="37"/>
        <v>SI</v>
      </c>
      <c r="O619" s="124">
        <f t="shared" si="38"/>
        <v>2</v>
      </c>
      <c r="P619" s="21" t="str">
        <f t="shared" si="39"/>
        <v>SI</v>
      </c>
      <c r="Q619" s="21" t="str">
        <f t="shared" si="40"/>
        <v>Baja</v>
      </c>
    </row>
    <row r="620" spans="1:17" ht="14.25" customHeight="1">
      <c r="A620" s="2" t="s">
        <v>438</v>
      </c>
      <c r="B620" s="2" t="s">
        <v>439</v>
      </c>
      <c r="C620" s="2" t="s">
        <v>548</v>
      </c>
      <c r="D620" s="2" t="s">
        <v>480</v>
      </c>
      <c r="E620" s="2" t="s">
        <v>442</v>
      </c>
      <c r="F620" s="11">
        <v>648194491</v>
      </c>
      <c r="G620" s="73">
        <v>44495</v>
      </c>
      <c r="H620" s="73">
        <v>44498</v>
      </c>
      <c r="I620" s="2">
        <v>7898</v>
      </c>
      <c r="J620" s="35">
        <v>651.21</v>
      </c>
      <c r="K620" s="74">
        <f t="shared" si="0"/>
        <v>5143256.58</v>
      </c>
      <c r="M620" s="11">
        <v>648194491</v>
      </c>
      <c r="N620" s="21" t="str">
        <f t="shared" si="37"/>
        <v>SI</v>
      </c>
      <c r="O620" s="124">
        <f t="shared" si="38"/>
        <v>3</v>
      </c>
      <c r="P620" s="21" t="str">
        <f t="shared" si="39"/>
        <v>SI</v>
      </c>
      <c r="Q620" s="21" t="str">
        <f t="shared" si="40"/>
        <v>Alta</v>
      </c>
    </row>
    <row r="621" spans="1:17" ht="14.25" customHeight="1">
      <c r="A621" s="2" t="s">
        <v>458</v>
      </c>
      <c r="B621" s="2" t="s">
        <v>433</v>
      </c>
      <c r="C621" s="2" t="s">
        <v>513</v>
      </c>
      <c r="D621" s="2" t="s">
        <v>475</v>
      </c>
      <c r="E621" s="2" t="s">
        <v>442</v>
      </c>
      <c r="F621" s="11">
        <v>648268735</v>
      </c>
      <c r="G621" s="73">
        <v>44518</v>
      </c>
      <c r="H621" s="73">
        <v>44520</v>
      </c>
      <c r="I621" s="2">
        <v>9989</v>
      </c>
      <c r="J621" s="35">
        <v>81.73</v>
      </c>
      <c r="K621" s="74">
        <f t="shared" si="0"/>
        <v>816400.97000000009</v>
      </c>
      <c r="M621" s="11">
        <v>648268735</v>
      </c>
      <c r="N621" s="21" t="str">
        <f t="shared" si="37"/>
        <v>SI</v>
      </c>
      <c r="O621" s="124">
        <f t="shared" si="38"/>
        <v>2</v>
      </c>
      <c r="P621" s="21" t="str">
        <f t="shared" si="39"/>
        <v>SI</v>
      </c>
      <c r="Q621" s="21" t="str">
        <f t="shared" si="40"/>
        <v>Baja</v>
      </c>
    </row>
    <row r="622" spans="1:17" ht="14.25" customHeight="1">
      <c r="A622" s="2" t="s">
        <v>444</v>
      </c>
      <c r="B622" s="2" t="s">
        <v>439</v>
      </c>
      <c r="C622" s="2" t="s">
        <v>530</v>
      </c>
      <c r="D622" s="2" t="s">
        <v>464</v>
      </c>
      <c r="E622" s="2" t="s">
        <v>442</v>
      </c>
      <c r="F622" s="11">
        <v>648580729</v>
      </c>
      <c r="G622" s="73">
        <v>44517</v>
      </c>
      <c r="H622" s="73">
        <v>44520</v>
      </c>
      <c r="I622" s="2">
        <v>5979</v>
      </c>
      <c r="J622" s="35">
        <v>154.06</v>
      </c>
      <c r="K622" s="74">
        <f t="shared" si="0"/>
        <v>921124.74</v>
      </c>
      <c r="M622" s="11">
        <v>209237468</v>
      </c>
      <c r="N622" s="21" t="str">
        <f t="shared" si="37"/>
        <v>SI</v>
      </c>
      <c r="O622" s="124">
        <f t="shared" si="38"/>
        <v>3</v>
      </c>
      <c r="P622" s="21" t="str">
        <f t="shared" si="39"/>
        <v>SI</v>
      </c>
      <c r="Q622" s="21" t="str">
        <f t="shared" si="40"/>
        <v>Baja</v>
      </c>
    </row>
    <row r="623" spans="1:17" ht="14.25" customHeight="1">
      <c r="A623" s="2" t="s">
        <v>432</v>
      </c>
      <c r="B623" s="2" t="s">
        <v>462</v>
      </c>
      <c r="C623" s="2" t="s">
        <v>545</v>
      </c>
      <c r="D623" s="2" t="s">
        <v>494</v>
      </c>
      <c r="E623" s="2" t="s">
        <v>436</v>
      </c>
      <c r="F623" s="11">
        <v>648711192</v>
      </c>
      <c r="G623" s="73">
        <v>44497</v>
      </c>
      <c r="H623" s="73">
        <v>44500</v>
      </c>
      <c r="I623" s="2">
        <v>4583</v>
      </c>
      <c r="J623" s="35">
        <v>47.45</v>
      </c>
      <c r="K623" s="74">
        <f t="shared" si="0"/>
        <v>217463.35</v>
      </c>
      <c r="M623" s="11">
        <v>648711192</v>
      </c>
      <c r="N623" s="21" t="str">
        <f t="shared" si="37"/>
        <v>SI</v>
      </c>
      <c r="O623" s="124">
        <f t="shared" si="38"/>
        <v>3</v>
      </c>
      <c r="P623" s="21" t="str">
        <f t="shared" si="39"/>
        <v>SI</v>
      </c>
      <c r="Q623" s="21" t="str">
        <f t="shared" si="40"/>
        <v>Baja</v>
      </c>
    </row>
    <row r="624" spans="1:17" ht="14.25" customHeight="1">
      <c r="A624" s="2" t="s">
        <v>432</v>
      </c>
      <c r="B624" s="2" t="s">
        <v>462</v>
      </c>
      <c r="C624" s="2" t="s">
        <v>534</v>
      </c>
      <c r="D624" s="2" t="s">
        <v>435</v>
      </c>
      <c r="E624" s="2" t="s">
        <v>442</v>
      </c>
      <c r="F624" s="11">
        <v>652418220</v>
      </c>
      <c r="G624" s="73">
        <v>44527</v>
      </c>
      <c r="H624" s="73">
        <v>44528</v>
      </c>
      <c r="I624" s="2">
        <v>5351</v>
      </c>
      <c r="J624" s="35">
        <v>255.28</v>
      </c>
      <c r="K624" s="74">
        <f t="shared" si="0"/>
        <v>1366003.28</v>
      </c>
      <c r="M624" s="11">
        <v>652418220</v>
      </c>
      <c r="N624" s="21" t="str">
        <f t="shared" si="37"/>
        <v>SI</v>
      </c>
      <c r="O624" s="124">
        <f t="shared" si="38"/>
        <v>1</v>
      </c>
      <c r="P624" s="21" t="str">
        <f t="shared" si="39"/>
        <v>NO</v>
      </c>
      <c r="Q624" s="21" t="str">
        <f t="shared" si="40"/>
        <v>Baja</v>
      </c>
    </row>
    <row r="625" spans="1:17" ht="14.25" customHeight="1">
      <c r="A625" s="2" t="s">
        <v>438</v>
      </c>
      <c r="B625" s="2" t="s">
        <v>439</v>
      </c>
      <c r="C625" s="2" t="s">
        <v>572</v>
      </c>
      <c r="D625" s="2" t="s">
        <v>446</v>
      </c>
      <c r="E625" s="2" t="s">
        <v>442</v>
      </c>
      <c r="F625" s="11">
        <v>652961957</v>
      </c>
      <c r="G625" s="73">
        <v>44510</v>
      </c>
      <c r="H625" s="73">
        <v>44512</v>
      </c>
      <c r="I625" s="2">
        <v>8116</v>
      </c>
      <c r="J625" s="35">
        <v>437.2</v>
      </c>
      <c r="K625" s="74">
        <f t="shared" si="0"/>
        <v>3548315.1999999997</v>
      </c>
      <c r="M625" s="11">
        <v>652961957</v>
      </c>
      <c r="N625" s="21" t="str">
        <f t="shared" si="37"/>
        <v>SI</v>
      </c>
      <c r="O625" s="124">
        <f t="shared" si="38"/>
        <v>2</v>
      </c>
      <c r="P625" s="21" t="str">
        <f t="shared" si="39"/>
        <v>SI</v>
      </c>
      <c r="Q625" s="21" t="str">
        <f t="shared" si="40"/>
        <v>Media</v>
      </c>
    </row>
    <row r="626" spans="1:17" ht="14.25" customHeight="1">
      <c r="A626" s="2" t="s">
        <v>465</v>
      </c>
      <c r="B626" s="2" t="s">
        <v>433</v>
      </c>
      <c r="C626" s="2" t="s">
        <v>471</v>
      </c>
      <c r="D626" s="2" t="s">
        <v>441</v>
      </c>
      <c r="E626" s="2" t="s">
        <v>436</v>
      </c>
      <c r="F626" s="11">
        <v>654997861</v>
      </c>
      <c r="G626" s="73">
        <v>44500</v>
      </c>
      <c r="H626" s="73">
        <v>44502</v>
      </c>
      <c r="I626" s="2">
        <v>7102</v>
      </c>
      <c r="J626" s="35">
        <v>9.33</v>
      </c>
      <c r="K626" s="74">
        <f t="shared" si="0"/>
        <v>66261.66</v>
      </c>
      <c r="M626" s="11">
        <v>654997861</v>
      </c>
      <c r="N626" s="21" t="str">
        <f t="shared" si="37"/>
        <v>SI</v>
      </c>
      <c r="O626" s="124">
        <f t="shared" si="38"/>
        <v>2</v>
      </c>
      <c r="P626" s="21" t="str">
        <f t="shared" si="39"/>
        <v>SI</v>
      </c>
      <c r="Q626" s="21" t="str">
        <f t="shared" si="40"/>
        <v>Baja</v>
      </c>
    </row>
    <row r="627" spans="1:17" ht="14.25" customHeight="1">
      <c r="A627" s="2" t="s">
        <v>444</v>
      </c>
      <c r="B627" s="2" t="s">
        <v>433</v>
      </c>
      <c r="C627" s="2" t="s">
        <v>510</v>
      </c>
      <c r="D627" s="2" t="s">
        <v>450</v>
      </c>
      <c r="E627" s="2" t="s">
        <v>436</v>
      </c>
      <c r="F627" s="11">
        <v>658513057</v>
      </c>
      <c r="G627" s="73">
        <v>44536</v>
      </c>
      <c r="H627" s="73">
        <v>44538</v>
      </c>
      <c r="I627" s="2">
        <v>5684</v>
      </c>
      <c r="J627" s="35">
        <v>205.7</v>
      </c>
      <c r="K627" s="74">
        <f t="shared" si="0"/>
        <v>1169198.8</v>
      </c>
      <c r="M627" s="11">
        <v>264956605</v>
      </c>
      <c r="N627" s="21" t="str">
        <f t="shared" si="37"/>
        <v>SI</v>
      </c>
      <c r="O627" s="124">
        <f t="shared" si="38"/>
        <v>2</v>
      </c>
      <c r="P627" s="21" t="str">
        <f t="shared" si="39"/>
        <v>SI</v>
      </c>
      <c r="Q627" s="21" t="str">
        <f t="shared" si="40"/>
        <v>Baja</v>
      </c>
    </row>
    <row r="628" spans="1:17" ht="14.25" customHeight="1">
      <c r="A628" s="2" t="s">
        <v>451</v>
      </c>
      <c r="B628" s="2" t="s">
        <v>462</v>
      </c>
      <c r="C628" s="2" t="s">
        <v>549</v>
      </c>
      <c r="D628" s="2" t="s">
        <v>469</v>
      </c>
      <c r="E628" s="2" t="s">
        <v>436</v>
      </c>
      <c r="F628" s="11">
        <v>659474360</v>
      </c>
      <c r="G628" s="73">
        <v>44518</v>
      </c>
      <c r="H628" s="73">
        <v>44519</v>
      </c>
      <c r="I628" s="2">
        <v>3013</v>
      </c>
      <c r="J628" s="35">
        <v>421.89</v>
      </c>
      <c r="K628" s="74">
        <f t="shared" si="0"/>
        <v>1271154.57</v>
      </c>
      <c r="M628" s="11">
        <v>659474360</v>
      </c>
      <c r="N628" s="21" t="str">
        <f t="shared" si="37"/>
        <v>SI</v>
      </c>
      <c r="O628" s="124">
        <f t="shared" si="38"/>
        <v>1</v>
      </c>
      <c r="P628" s="21" t="str">
        <f t="shared" si="39"/>
        <v>NO</v>
      </c>
      <c r="Q628" s="21" t="str">
        <f t="shared" si="40"/>
        <v>Baja</v>
      </c>
    </row>
    <row r="629" spans="1:17" ht="14.25" customHeight="1">
      <c r="A629" s="2" t="s">
        <v>448</v>
      </c>
      <c r="B629" s="2" t="s">
        <v>433</v>
      </c>
      <c r="C629" s="2" t="s">
        <v>491</v>
      </c>
      <c r="D629" s="2" t="s">
        <v>475</v>
      </c>
      <c r="E629" s="2" t="s">
        <v>442</v>
      </c>
      <c r="F629" s="11">
        <v>662386167</v>
      </c>
      <c r="G629" s="73">
        <v>44509</v>
      </c>
      <c r="H629" s="73">
        <v>44512</v>
      </c>
      <c r="I629" s="2">
        <v>836</v>
      </c>
      <c r="J629" s="35">
        <v>81.73</v>
      </c>
      <c r="K629" s="74">
        <f t="shared" si="0"/>
        <v>68326.28</v>
      </c>
      <c r="M629" s="11">
        <v>662386167</v>
      </c>
      <c r="N629" s="21" t="str">
        <f t="shared" si="37"/>
        <v>SI</v>
      </c>
      <c r="O629" s="124">
        <f t="shared" si="38"/>
        <v>3</v>
      </c>
      <c r="P629" s="21" t="str">
        <f t="shared" si="39"/>
        <v>SI</v>
      </c>
      <c r="Q629" s="21" t="str">
        <f t="shared" si="40"/>
        <v>Baja</v>
      </c>
    </row>
    <row r="630" spans="1:17" ht="14.25" customHeight="1">
      <c r="A630" s="2" t="s">
        <v>432</v>
      </c>
      <c r="B630" s="2" t="s">
        <v>433</v>
      </c>
      <c r="C630" s="2" t="s">
        <v>471</v>
      </c>
      <c r="D630" s="2" t="s">
        <v>494</v>
      </c>
      <c r="E630" s="2" t="s">
        <v>442</v>
      </c>
      <c r="F630" s="11">
        <v>663221728</v>
      </c>
      <c r="G630" s="73">
        <v>44551</v>
      </c>
      <c r="H630" s="73">
        <v>44553</v>
      </c>
      <c r="I630" s="2">
        <v>4569</v>
      </c>
      <c r="J630" s="35">
        <v>47.45</v>
      </c>
      <c r="K630" s="74">
        <f t="shared" si="0"/>
        <v>216799.05000000002</v>
      </c>
      <c r="M630" s="11">
        <v>663221728</v>
      </c>
      <c r="N630" s="21" t="str">
        <f t="shared" si="37"/>
        <v>SI</v>
      </c>
      <c r="O630" s="124">
        <f t="shared" si="38"/>
        <v>2</v>
      </c>
      <c r="P630" s="21" t="str">
        <f t="shared" si="39"/>
        <v>SI</v>
      </c>
      <c r="Q630" s="21" t="str">
        <f t="shared" si="40"/>
        <v>Baja</v>
      </c>
    </row>
    <row r="631" spans="1:17" ht="14.25" customHeight="1">
      <c r="A631" s="2" t="s">
        <v>438</v>
      </c>
      <c r="B631" s="2" t="s">
        <v>433</v>
      </c>
      <c r="C631" s="2" t="s">
        <v>584</v>
      </c>
      <c r="D631" s="2" t="s">
        <v>480</v>
      </c>
      <c r="E631" s="2" t="s">
        <v>436</v>
      </c>
      <c r="F631" s="11">
        <v>663228595</v>
      </c>
      <c r="G631" s="73">
        <v>44551</v>
      </c>
      <c r="H631" s="73">
        <v>44552</v>
      </c>
      <c r="I631" s="2">
        <v>1030</v>
      </c>
      <c r="J631" s="35">
        <v>651.21</v>
      </c>
      <c r="K631" s="74">
        <f t="shared" si="0"/>
        <v>670746.30000000005</v>
      </c>
      <c r="M631" s="11">
        <v>663228595</v>
      </c>
      <c r="N631" s="21" t="str">
        <f t="shared" si="37"/>
        <v>SI</v>
      </c>
      <c r="O631" s="124">
        <f t="shared" si="38"/>
        <v>1</v>
      </c>
      <c r="P631" s="21" t="str">
        <f t="shared" si="39"/>
        <v>NO</v>
      </c>
      <c r="Q631" s="21" t="str">
        <f t="shared" si="40"/>
        <v>Baja</v>
      </c>
    </row>
    <row r="632" spans="1:17" ht="14.25" customHeight="1">
      <c r="A632" s="2" t="s">
        <v>451</v>
      </c>
      <c r="B632" s="2" t="s">
        <v>433</v>
      </c>
      <c r="C632" s="2" t="s">
        <v>493</v>
      </c>
      <c r="D632" s="2" t="s">
        <v>450</v>
      </c>
      <c r="E632" s="2" t="s">
        <v>442</v>
      </c>
      <c r="F632" s="11">
        <v>668508040</v>
      </c>
      <c r="G632" s="73">
        <v>44515</v>
      </c>
      <c r="H632" s="73">
        <v>44518</v>
      </c>
      <c r="I632" s="2">
        <v>2739</v>
      </c>
      <c r="J632" s="35">
        <v>205.7</v>
      </c>
      <c r="K632" s="74">
        <f t="shared" si="0"/>
        <v>563412.29999999993</v>
      </c>
      <c r="M632" s="11">
        <v>668508040</v>
      </c>
      <c r="N632" s="21" t="str">
        <f t="shared" si="37"/>
        <v>SI</v>
      </c>
      <c r="O632" s="124">
        <f t="shared" si="38"/>
        <v>3</v>
      </c>
      <c r="P632" s="21" t="str">
        <f t="shared" si="39"/>
        <v>SI</v>
      </c>
      <c r="Q632" s="21" t="str">
        <f t="shared" si="40"/>
        <v>Baja</v>
      </c>
    </row>
    <row r="633" spans="1:17" ht="14.25" customHeight="1">
      <c r="A633" s="2" t="s">
        <v>472</v>
      </c>
      <c r="B633" s="2" t="s">
        <v>433</v>
      </c>
      <c r="C633" s="2" t="s">
        <v>571</v>
      </c>
      <c r="D633" s="2" t="s">
        <v>454</v>
      </c>
      <c r="E633" s="2" t="s">
        <v>442</v>
      </c>
      <c r="F633" s="11">
        <v>670916020</v>
      </c>
      <c r="G633" s="73">
        <v>44520</v>
      </c>
      <c r="H633" s="73">
        <v>44523</v>
      </c>
      <c r="I633" s="2">
        <v>8015</v>
      </c>
      <c r="J633" s="35">
        <v>152.58000000000001</v>
      </c>
      <c r="K633" s="74">
        <f t="shared" si="0"/>
        <v>1222928.7000000002</v>
      </c>
      <c r="M633" s="11">
        <v>670916020</v>
      </c>
      <c r="N633" s="21" t="str">
        <f t="shared" si="37"/>
        <v>SI</v>
      </c>
      <c r="O633" s="124">
        <f t="shared" si="38"/>
        <v>3</v>
      </c>
      <c r="P633" s="21" t="str">
        <f t="shared" si="39"/>
        <v>SI</v>
      </c>
      <c r="Q633" s="21" t="str">
        <f t="shared" si="40"/>
        <v>Baja</v>
      </c>
    </row>
    <row r="634" spans="1:17" ht="14.25" customHeight="1">
      <c r="A634" s="2" t="s">
        <v>451</v>
      </c>
      <c r="B634" s="2" t="s">
        <v>433</v>
      </c>
      <c r="C634" s="2" t="s">
        <v>488</v>
      </c>
      <c r="D634" s="2" t="s">
        <v>454</v>
      </c>
      <c r="E634" s="2" t="s">
        <v>442</v>
      </c>
      <c r="F634" s="11">
        <v>671235311</v>
      </c>
      <c r="G634" s="73">
        <v>44529</v>
      </c>
      <c r="H634" s="73">
        <v>44532</v>
      </c>
      <c r="I634" s="2">
        <v>3695</v>
      </c>
      <c r="J634" s="35">
        <v>152.58000000000001</v>
      </c>
      <c r="K634" s="74">
        <f t="shared" si="0"/>
        <v>563783.10000000009</v>
      </c>
      <c r="M634" s="11">
        <v>671235311</v>
      </c>
      <c r="N634" s="21" t="str">
        <f t="shared" si="37"/>
        <v>SI</v>
      </c>
      <c r="O634" s="124">
        <f t="shared" si="38"/>
        <v>3</v>
      </c>
      <c r="P634" s="21" t="str">
        <f t="shared" si="39"/>
        <v>SI</v>
      </c>
      <c r="Q634" s="21" t="str">
        <f t="shared" si="40"/>
        <v>Baja</v>
      </c>
    </row>
    <row r="635" spans="1:17" ht="14.25" customHeight="1">
      <c r="A635" s="2" t="s">
        <v>451</v>
      </c>
      <c r="B635" s="2" t="s">
        <v>467</v>
      </c>
      <c r="C635" s="2" t="s">
        <v>633</v>
      </c>
      <c r="D635" s="2" t="s">
        <v>469</v>
      </c>
      <c r="E635" s="2" t="s">
        <v>436</v>
      </c>
      <c r="F635" s="11">
        <v>672222793</v>
      </c>
      <c r="G635" s="73">
        <v>44545</v>
      </c>
      <c r="H635" s="73">
        <v>44546</v>
      </c>
      <c r="I635" s="2">
        <v>2934</v>
      </c>
      <c r="J635" s="35">
        <v>421.89</v>
      </c>
      <c r="K635" s="74">
        <f t="shared" si="0"/>
        <v>1237825.26</v>
      </c>
      <c r="M635" s="11">
        <v>672222793</v>
      </c>
      <c r="N635" s="21" t="str">
        <f t="shared" si="37"/>
        <v>SI</v>
      </c>
      <c r="O635" s="124">
        <f t="shared" si="38"/>
        <v>1</v>
      </c>
      <c r="P635" s="21" t="str">
        <f t="shared" si="39"/>
        <v>NO</v>
      </c>
      <c r="Q635" s="21" t="str">
        <f t="shared" si="40"/>
        <v>Baja</v>
      </c>
    </row>
    <row r="636" spans="1:17" ht="14.25" customHeight="1">
      <c r="A636" s="2" t="s">
        <v>444</v>
      </c>
      <c r="B636" s="2" t="s">
        <v>433</v>
      </c>
      <c r="C636" s="2" t="s">
        <v>533</v>
      </c>
      <c r="D636" s="2" t="s">
        <v>494</v>
      </c>
      <c r="E636" s="2" t="s">
        <v>436</v>
      </c>
      <c r="F636" s="11">
        <v>672624480</v>
      </c>
      <c r="G636" s="73">
        <v>44515</v>
      </c>
      <c r="H636" s="73">
        <v>44515</v>
      </c>
      <c r="I636" s="2">
        <v>8018</v>
      </c>
      <c r="J636" s="35">
        <v>47.45</v>
      </c>
      <c r="K636" s="74">
        <f t="shared" si="0"/>
        <v>380454.10000000003</v>
      </c>
      <c r="M636" s="11">
        <v>292874753</v>
      </c>
      <c r="N636" s="21" t="str">
        <f t="shared" si="37"/>
        <v>NO</v>
      </c>
      <c r="O636" s="124">
        <f t="shared" si="38"/>
        <v>0</v>
      </c>
      <c r="P636" s="21" t="str">
        <f t="shared" si="39"/>
        <v>NO</v>
      </c>
      <c r="Q636" s="21" t="str">
        <f t="shared" si="40"/>
        <v>Baja</v>
      </c>
    </row>
    <row r="637" spans="1:17" ht="14.25" customHeight="1">
      <c r="A637" s="2" t="s">
        <v>482</v>
      </c>
      <c r="B637" s="2" t="s">
        <v>452</v>
      </c>
      <c r="C637" s="2" t="s">
        <v>603</v>
      </c>
      <c r="D637" s="2" t="s">
        <v>477</v>
      </c>
      <c r="E637" s="2" t="s">
        <v>436</v>
      </c>
      <c r="F637" s="11">
        <v>673044621</v>
      </c>
      <c r="G637" s="73">
        <v>44521</v>
      </c>
      <c r="H637" s="73">
        <v>44523</v>
      </c>
      <c r="I637" s="2">
        <v>8896</v>
      </c>
      <c r="J637" s="35">
        <v>668.27</v>
      </c>
      <c r="K637" s="74">
        <f t="shared" si="0"/>
        <v>5944929.9199999999</v>
      </c>
      <c r="M637" s="11">
        <v>673044621</v>
      </c>
      <c r="N637" s="21" t="str">
        <f t="shared" si="37"/>
        <v>SI</v>
      </c>
      <c r="O637" s="124">
        <f t="shared" si="38"/>
        <v>2</v>
      </c>
      <c r="P637" s="21" t="str">
        <f t="shared" si="39"/>
        <v>SI</v>
      </c>
      <c r="Q637" s="21" t="str">
        <f t="shared" si="40"/>
        <v>Alta</v>
      </c>
    </row>
    <row r="638" spans="1:17" ht="14.25" customHeight="1">
      <c r="A638" s="2" t="s">
        <v>444</v>
      </c>
      <c r="B638" s="2" t="s">
        <v>439</v>
      </c>
      <c r="C638" s="2" t="s">
        <v>622</v>
      </c>
      <c r="D638" s="2" t="s">
        <v>475</v>
      </c>
      <c r="E638" s="2" t="s">
        <v>442</v>
      </c>
      <c r="F638" s="11">
        <v>673877179</v>
      </c>
      <c r="G638" s="73">
        <v>44552</v>
      </c>
      <c r="H638" s="73">
        <v>44555</v>
      </c>
      <c r="I638" s="2">
        <v>7625</v>
      </c>
      <c r="J638" s="35">
        <v>81.73</v>
      </c>
      <c r="K638" s="74">
        <f t="shared" si="0"/>
        <v>623191.25</v>
      </c>
      <c r="M638" s="11">
        <v>310959708</v>
      </c>
      <c r="N638" s="21" t="str">
        <f t="shared" si="37"/>
        <v>SI</v>
      </c>
      <c r="O638" s="124">
        <f t="shared" si="38"/>
        <v>3</v>
      </c>
      <c r="P638" s="21" t="str">
        <f t="shared" si="39"/>
        <v>SI</v>
      </c>
      <c r="Q638" s="21" t="str">
        <f t="shared" si="40"/>
        <v>Baja</v>
      </c>
    </row>
    <row r="639" spans="1:17" ht="14.25" customHeight="1">
      <c r="A639" s="2" t="s">
        <v>465</v>
      </c>
      <c r="B639" s="2" t="s">
        <v>462</v>
      </c>
      <c r="C639" s="2" t="s">
        <v>557</v>
      </c>
      <c r="D639" s="2" t="s">
        <v>477</v>
      </c>
      <c r="E639" s="2" t="s">
        <v>442</v>
      </c>
      <c r="F639" s="11">
        <v>673987042</v>
      </c>
      <c r="G639" s="73">
        <v>44540</v>
      </c>
      <c r="H639" s="73">
        <v>44542</v>
      </c>
      <c r="I639" s="2">
        <v>3506</v>
      </c>
      <c r="J639" s="35">
        <v>668.27</v>
      </c>
      <c r="K639" s="74">
        <f t="shared" si="0"/>
        <v>2342954.62</v>
      </c>
      <c r="M639" s="11">
        <v>673987042</v>
      </c>
      <c r="N639" s="21" t="str">
        <f t="shared" si="37"/>
        <v>SI</v>
      </c>
      <c r="O639" s="124">
        <f t="shared" si="38"/>
        <v>2</v>
      </c>
      <c r="P639" s="21" t="str">
        <f t="shared" si="39"/>
        <v>SI</v>
      </c>
      <c r="Q639" s="21" t="str">
        <f t="shared" si="40"/>
        <v>Media</v>
      </c>
    </row>
    <row r="640" spans="1:17" ht="14.25" customHeight="1">
      <c r="A640" s="2" t="s">
        <v>451</v>
      </c>
      <c r="B640" s="2" t="s">
        <v>433</v>
      </c>
      <c r="C640" s="2" t="s">
        <v>518</v>
      </c>
      <c r="D640" s="2" t="s">
        <v>454</v>
      </c>
      <c r="E640" s="2" t="s">
        <v>436</v>
      </c>
      <c r="F640" s="11">
        <v>674003350</v>
      </c>
      <c r="G640" s="73">
        <v>44509</v>
      </c>
      <c r="H640" s="73">
        <v>44512</v>
      </c>
      <c r="I640" s="2">
        <v>9614</v>
      </c>
      <c r="J640" s="35">
        <v>152.58000000000001</v>
      </c>
      <c r="K640" s="74">
        <f t="shared" si="0"/>
        <v>1466904.12</v>
      </c>
      <c r="M640" s="11">
        <v>674003350</v>
      </c>
      <c r="N640" s="21" t="str">
        <f t="shared" si="37"/>
        <v>SI</v>
      </c>
      <c r="O640" s="124">
        <f t="shared" si="38"/>
        <v>3</v>
      </c>
      <c r="P640" s="21" t="str">
        <f t="shared" si="39"/>
        <v>SI</v>
      </c>
      <c r="Q640" s="21" t="str">
        <f t="shared" si="40"/>
        <v>Baja</v>
      </c>
    </row>
    <row r="641" spans="1:17" ht="14.25" customHeight="1">
      <c r="A641" s="2" t="s">
        <v>472</v>
      </c>
      <c r="B641" s="2" t="s">
        <v>433</v>
      </c>
      <c r="C641" s="2" t="s">
        <v>520</v>
      </c>
      <c r="D641" s="2" t="s">
        <v>454</v>
      </c>
      <c r="E641" s="2" t="s">
        <v>442</v>
      </c>
      <c r="F641" s="11">
        <v>674096906</v>
      </c>
      <c r="G641" s="73">
        <v>44510</v>
      </c>
      <c r="H641" s="73">
        <v>44510</v>
      </c>
      <c r="I641" s="2">
        <v>7117</v>
      </c>
      <c r="J641" s="35">
        <v>152.58000000000001</v>
      </c>
      <c r="K641" s="74">
        <f t="shared" si="0"/>
        <v>1085911.8600000001</v>
      </c>
      <c r="M641" s="11">
        <v>674096906</v>
      </c>
      <c r="N641" s="21" t="str">
        <f t="shared" si="37"/>
        <v>NO</v>
      </c>
      <c r="O641" s="124">
        <f t="shared" si="38"/>
        <v>0</v>
      </c>
      <c r="P641" s="21" t="str">
        <f t="shared" si="39"/>
        <v>NO</v>
      </c>
      <c r="Q641" s="21" t="str">
        <f t="shared" si="40"/>
        <v>Baja</v>
      </c>
    </row>
    <row r="642" spans="1:17" ht="14.25" customHeight="1">
      <c r="A642" s="2" t="s">
        <v>438</v>
      </c>
      <c r="B642" s="2" t="s">
        <v>467</v>
      </c>
      <c r="C642" s="2" t="s">
        <v>489</v>
      </c>
      <c r="D642" s="2" t="s">
        <v>454</v>
      </c>
      <c r="E642" s="2" t="s">
        <v>442</v>
      </c>
      <c r="F642" s="11">
        <v>674206769</v>
      </c>
      <c r="G642" s="73">
        <v>44519</v>
      </c>
      <c r="H642" s="73">
        <v>44519</v>
      </c>
      <c r="I642" s="2">
        <v>869</v>
      </c>
      <c r="J642" s="35">
        <v>152.58000000000001</v>
      </c>
      <c r="K642" s="74">
        <f t="shared" si="0"/>
        <v>132592.02000000002</v>
      </c>
      <c r="M642" s="11">
        <v>674206769</v>
      </c>
      <c r="N642" s="21" t="str">
        <f t="shared" si="37"/>
        <v>NO</v>
      </c>
      <c r="O642" s="124">
        <f t="shared" si="38"/>
        <v>0</v>
      </c>
      <c r="P642" s="21" t="str">
        <f t="shared" si="39"/>
        <v>NO</v>
      </c>
      <c r="Q642" s="21" t="str">
        <f t="shared" si="40"/>
        <v>Baja</v>
      </c>
    </row>
    <row r="643" spans="1:17" ht="14.25" customHeight="1">
      <c r="A643" s="2" t="s">
        <v>458</v>
      </c>
      <c r="B643" s="2" t="s">
        <v>462</v>
      </c>
      <c r="C643" s="2" t="s">
        <v>478</v>
      </c>
      <c r="D643" s="2" t="s">
        <v>446</v>
      </c>
      <c r="E643" s="2" t="s">
        <v>436</v>
      </c>
      <c r="F643" s="11">
        <v>675713098</v>
      </c>
      <c r="G643" s="73">
        <v>44561</v>
      </c>
      <c r="H643" s="73">
        <v>44564</v>
      </c>
      <c r="I643" s="2">
        <v>3269</v>
      </c>
      <c r="J643" s="35">
        <v>437.2</v>
      </c>
      <c r="K643" s="74">
        <f t="shared" si="0"/>
        <v>1429206.8</v>
      </c>
      <c r="M643" s="11">
        <v>675713098</v>
      </c>
      <c r="N643" s="21" t="str">
        <f t="shared" ref="N643:N706" si="41">+IF(G643=H643,"NO","SI")</f>
        <v>SI</v>
      </c>
      <c r="O643" s="124">
        <f t="shared" ref="O643:O706" si="42">+H643-G643</f>
        <v>3</v>
      </c>
      <c r="P643" s="21" t="str">
        <f t="shared" ref="P643:P706" si="43">+IF(O643&gt;1,"SI","NO")</f>
        <v>SI</v>
      </c>
      <c r="Q643" s="21" t="str">
        <f t="shared" ref="Q643:Q706" si="44">+IF(K643&lt;=2000000,$S$2,IF(K643&lt;=5000000,$S$3,IF(K643&lt;=10000000,$S$4,)))</f>
        <v>Baja</v>
      </c>
    </row>
    <row r="644" spans="1:17" ht="14.25" customHeight="1">
      <c r="A644" s="2" t="s">
        <v>472</v>
      </c>
      <c r="B644" s="2" t="s">
        <v>433</v>
      </c>
      <c r="C644" s="2" t="s">
        <v>520</v>
      </c>
      <c r="D644" s="2" t="s">
        <v>494</v>
      </c>
      <c r="E644" s="2" t="s">
        <v>442</v>
      </c>
      <c r="F644" s="11">
        <v>677342164</v>
      </c>
      <c r="G644" s="73">
        <v>44522</v>
      </c>
      <c r="H644" s="73">
        <v>44522</v>
      </c>
      <c r="I644" s="2">
        <v>4596</v>
      </c>
      <c r="J644" s="35">
        <v>47.45</v>
      </c>
      <c r="K644" s="74">
        <f t="shared" si="0"/>
        <v>218080.2</v>
      </c>
      <c r="M644" s="11">
        <v>677342164</v>
      </c>
      <c r="N644" s="21" t="str">
        <f t="shared" si="41"/>
        <v>NO</v>
      </c>
      <c r="O644" s="124">
        <f t="shared" si="42"/>
        <v>0</v>
      </c>
      <c r="P644" s="21" t="str">
        <f t="shared" si="43"/>
        <v>NO</v>
      </c>
      <c r="Q644" s="21" t="str">
        <f t="shared" si="44"/>
        <v>Baja</v>
      </c>
    </row>
    <row r="645" spans="1:17" ht="14.25" customHeight="1">
      <c r="A645" s="2" t="s">
        <v>465</v>
      </c>
      <c r="B645" s="2" t="s">
        <v>433</v>
      </c>
      <c r="C645" s="2" t="s">
        <v>512</v>
      </c>
      <c r="D645" s="2" t="s">
        <v>494</v>
      </c>
      <c r="E645" s="2" t="s">
        <v>442</v>
      </c>
      <c r="F645" s="11">
        <v>677927100</v>
      </c>
      <c r="G645" s="73">
        <v>44527</v>
      </c>
      <c r="H645" s="73">
        <v>44527</v>
      </c>
      <c r="I645" s="2">
        <v>8692</v>
      </c>
      <c r="J645" s="35">
        <v>47.45</v>
      </c>
      <c r="K645" s="74">
        <f t="shared" si="0"/>
        <v>412435.4</v>
      </c>
      <c r="M645" s="11">
        <v>677927100</v>
      </c>
      <c r="N645" s="21" t="str">
        <f t="shared" si="41"/>
        <v>NO</v>
      </c>
      <c r="O645" s="124">
        <f t="shared" si="42"/>
        <v>0</v>
      </c>
      <c r="P645" s="21" t="str">
        <f t="shared" si="43"/>
        <v>NO</v>
      </c>
      <c r="Q645" s="21" t="str">
        <f t="shared" si="44"/>
        <v>Baja</v>
      </c>
    </row>
    <row r="646" spans="1:17" ht="14.25" customHeight="1">
      <c r="A646" s="2" t="s">
        <v>484</v>
      </c>
      <c r="B646" s="2" t="s">
        <v>462</v>
      </c>
      <c r="C646" s="2" t="s">
        <v>592</v>
      </c>
      <c r="D646" s="2" t="s">
        <v>464</v>
      </c>
      <c r="E646" s="2" t="s">
        <v>442</v>
      </c>
      <c r="F646" s="11">
        <v>679107701</v>
      </c>
      <c r="G646" s="73">
        <v>44541</v>
      </c>
      <c r="H646" s="73">
        <v>44544</v>
      </c>
      <c r="I646" s="2">
        <v>3894</v>
      </c>
      <c r="J646" s="35">
        <v>154.06</v>
      </c>
      <c r="K646" s="74">
        <f t="shared" si="0"/>
        <v>599909.64</v>
      </c>
      <c r="M646" s="11">
        <v>679107701</v>
      </c>
      <c r="N646" s="21" t="str">
        <f t="shared" si="41"/>
        <v>SI</v>
      </c>
      <c r="O646" s="124">
        <f t="shared" si="42"/>
        <v>3</v>
      </c>
      <c r="P646" s="21" t="str">
        <f t="shared" si="43"/>
        <v>SI</v>
      </c>
      <c r="Q646" s="21" t="str">
        <f t="shared" si="44"/>
        <v>Baja</v>
      </c>
    </row>
    <row r="647" spans="1:17" ht="14.25" customHeight="1">
      <c r="A647" s="2" t="s">
        <v>432</v>
      </c>
      <c r="B647" s="2" t="s">
        <v>462</v>
      </c>
      <c r="C647" s="2" t="s">
        <v>641</v>
      </c>
      <c r="D647" s="2" t="s">
        <v>454</v>
      </c>
      <c r="E647" s="2" t="s">
        <v>436</v>
      </c>
      <c r="F647" s="11">
        <v>679652726</v>
      </c>
      <c r="G647" s="73">
        <v>44542</v>
      </c>
      <c r="H647" s="73">
        <v>44543</v>
      </c>
      <c r="I647" s="2">
        <v>8624</v>
      </c>
      <c r="J647" s="35">
        <v>152.58000000000001</v>
      </c>
      <c r="K647" s="74">
        <f t="shared" si="0"/>
        <v>1315849.9200000002</v>
      </c>
      <c r="M647" s="11">
        <v>679652726</v>
      </c>
      <c r="N647" s="21" t="str">
        <f t="shared" si="41"/>
        <v>SI</v>
      </c>
      <c r="O647" s="124">
        <f t="shared" si="42"/>
        <v>1</v>
      </c>
      <c r="P647" s="21" t="str">
        <f t="shared" si="43"/>
        <v>NO</v>
      </c>
      <c r="Q647" s="21" t="str">
        <f t="shared" si="44"/>
        <v>Baja</v>
      </c>
    </row>
    <row r="648" spans="1:17" ht="14.25" customHeight="1">
      <c r="A648" s="2" t="s">
        <v>465</v>
      </c>
      <c r="B648" s="2" t="s">
        <v>462</v>
      </c>
      <c r="C648" s="2" t="s">
        <v>540</v>
      </c>
      <c r="D648" s="2" t="s">
        <v>475</v>
      </c>
      <c r="E648" s="2" t="s">
        <v>436</v>
      </c>
      <c r="F648" s="11">
        <v>680020940</v>
      </c>
      <c r="G648" s="73">
        <v>44558</v>
      </c>
      <c r="H648" s="73">
        <v>44560</v>
      </c>
      <c r="I648" s="2">
        <v>5380</v>
      </c>
      <c r="J648" s="35">
        <v>81.73</v>
      </c>
      <c r="K648" s="74">
        <f t="shared" si="0"/>
        <v>439707.4</v>
      </c>
      <c r="M648" s="11">
        <v>680020940</v>
      </c>
      <c r="N648" s="21" t="str">
        <f t="shared" si="41"/>
        <v>SI</v>
      </c>
      <c r="O648" s="124">
        <f t="shared" si="42"/>
        <v>2</v>
      </c>
      <c r="P648" s="21" t="str">
        <f t="shared" si="43"/>
        <v>SI</v>
      </c>
      <c r="Q648" s="21" t="str">
        <f t="shared" si="44"/>
        <v>Baja</v>
      </c>
    </row>
    <row r="649" spans="1:17" ht="14.25" customHeight="1">
      <c r="A649" s="2" t="s">
        <v>432</v>
      </c>
      <c r="B649" s="2" t="s">
        <v>502</v>
      </c>
      <c r="C649" s="2" t="s">
        <v>578</v>
      </c>
      <c r="D649" s="2" t="s">
        <v>450</v>
      </c>
      <c r="E649" s="2" t="s">
        <v>442</v>
      </c>
      <c r="F649" s="11">
        <v>680777108</v>
      </c>
      <c r="G649" s="73">
        <v>44562</v>
      </c>
      <c r="H649" s="73">
        <v>44563</v>
      </c>
      <c r="I649" s="2">
        <v>8392</v>
      </c>
      <c r="J649" s="35">
        <v>205.7</v>
      </c>
      <c r="K649" s="74">
        <f t="shared" si="0"/>
        <v>1726234.4</v>
      </c>
      <c r="M649" s="11">
        <v>680777108</v>
      </c>
      <c r="N649" s="21" t="str">
        <f t="shared" si="41"/>
        <v>SI</v>
      </c>
      <c r="O649" s="124">
        <f t="shared" si="42"/>
        <v>1</v>
      </c>
      <c r="P649" s="21" t="str">
        <f t="shared" si="43"/>
        <v>NO</v>
      </c>
      <c r="Q649" s="21" t="str">
        <f t="shared" si="44"/>
        <v>Baja</v>
      </c>
    </row>
    <row r="650" spans="1:17" ht="14.25" customHeight="1">
      <c r="A650" s="2" t="s">
        <v>482</v>
      </c>
      <c r="B650" s="2" t="s">
        <v>467</v>
      </c>
      <c r="C650" s="2" t="s">
        <v>590</v>
      </c>
      <c r="D650" s="2" t="s">
        <v>446</v>
      </c>
      <c r="E650" s="2" t="s">
        <v>442</v>
      </c>
      <c r="F650" s="11">
        <v>680904138</v>
      </c>
      <c r="G650" s="73">
        <v>44547</v>
      </c>
      <c r="H650" s="73">
        <v>44550</v>
      </c>
      <c r="I650" s="2">
        <v>3296</v>
      </c>
      <c r="J650" s="35">
        <v>437.2</v>
      </c>
      <c r="K650" s="74">
        <f t="shared" si="0"/>
        <v>1441011.2</v>
      </c>
      <c r="M650" s="11">
        <v>680904138</v>
      </c>
      <c r="N650" s="21" t="str">
        <f t="shared" si="41"/>
        <v>SI</v>
      </c>
      <c r="O650" s="124">
        <f t="shared" si="42"/>
        <v>3</v>
      </c>
      <c r="P650" s="21" t="str">
        <f t="shared" si="43"/>
        <v>SI</v>
      </c>
      <c r="Q650" s="21" t="str">
        <f t="shared" si="44"/>
        <v>Baja</v>
      </c>
    </row>
    <row r="651" spans="1:17" ht="14.25" customHeight="1">
      <c r="A651" s="2" t="s">
        <v>458</v>
      </c>
      <c r="B651" s="2" t="s">
        <v>452</v>
      </c>
      <c r="C651" s="2" t="s">
        <v>504</v>
      </c>
      <c r="D651" s="2" t="s">
        <v>469</v>
      </c>
      <c r="E651" s="2" t="s">
        <v>442</v>
      </c>
      <c r="F651" s="11">
        <v>682011783</v>
      </c>
      <c r="G651" s="73">
        <v>44542</v>
      </c>
      <c r="H651" s="73">
        <v>44545</v>
      </c>
      <c r="I651" s="2">
        <v>7438</v>
      </c>
      <c r="J651" s="35">
        <v>421.89</v>
      </c>
      <c r="K651" s="74">
        <f t="shared" si="0"/>
        <v>3138017.82</v>
      </c>
      <c r="M651" s="11">
        <v>682011783</v>
      </c>
      <c r="N651" s="21" t="str">
        <f t="shared" si="41"/>
        <v>SI</v>
      </c>
      <c r="O651" s="124">
        <f t="shared" si="42"/>
        <v>3</v>
      </c>
      <c r="P651" s="21" t="str">
        <f t="shared" si="43"/>
        <v>SI</v>
      </c>
      <c r="Q651" s="21" t="str">
        <f t="shared" si="44"/>
        <v>Media</v>
      </c>
    </row>
    <row r="652" spans="1:17" ht="14.25" customHeight="1">
      <c r="A652" s="2" t="s">
        <v>438</v>
      </c>
      <c r="B652" s="2" t="s">
        <v>462</v>
      </c>
      <c r="C652" s="2" t="s">
        <v>627</v>
      </c>
      <c r="D652" s="2" t="s">
        <v>475</v>
      </c>
      <c r="E652" s="2" t="s">
        <v>436</v>
      </c>
      <c r="F652" s="11">
        <v>683556735</v>
      </c>
      <c r="G652" s="73">
        <v>44523</v>
      </c>
      <c r="H652" s="73">
        <v>44526</v>
      </c>
      <c r="I652" s="2">
        <v>7679</v>
      </c>
      <c r="J652" s="35">
        <v>81.73</v>
      </c>
      <c r="K652" s="74">
        <f t="shared" si="0"/>
        <v>627604.67000000004</v>
      </c>
      <c r="M652" s="11">
        <v>683556735</v>
      </c>
      <c r="N652" s="21" t="str">
        <f t="shared" si="41"/>
        <v>SI</v>
      </c>
      <c r="O652" s="124">
        <f t="shared" si="42"/>
        <v>3</v>
      </c>
      <c r="P652" s="21" t="str">
        <f t="shared" si="43"/>
        <v>SI</v>
      </c>
      <c r="Q652" s="21" t="str">
        <f t="shared" si="44"/>
        <v>Baja</v>
      </c>
    </row>
    <row r="653" spans="1:17" ht="14.25" customHeight="1">
      <c r="A653" s="2" t="s">
        <v>448</v>
      </c>
      <c r="B653" s="2" t="s">
        <v>433</v>
      </c>
      <c r="C653" s="2" t="s">
        <v>602</v>
      </c>
      <c r="D653" s="2" t="s">
        <v>464</v>
      </c>
      <c r="E653" s="2" t="s">
        <v>436</v>
      </c>
      <c r="F653" s="11">
        <v>684902131</v>
      </c>
      <c r="G653" s="73">
        <v>44529</v>
      </c>
      <c r="H653" s="73">
        <v>44529</v>
      </c>
      <c r="I653" s="2">
        <v>6047</v>
      </c>
      <c r="J653" s="35">
        <v>154.06</v>
      </c>
      <c r="K653" s="74">
        <f t="shared" si="0"/>
        <v>931600.82000000007</v>
      </c>
      <c r="M653" s="11">
        <v>684902131</v>
      </c>
      <c r="N653" s="21" t="str">
        <f t="shared" si="41"/>
        <v>NO</v>
      </c>
      <c r="O653" s="124">
        <f t="shared" si="42"/>
        <v>0</v>
      </c>
      <c r="P653" s="21" t="str">
        <f t="shared" si="43"/>
        <v>NO</v>
      </c>
      <c r="Q653" s="21" t="str">
        <f t="shared" si="44"/>
        <v>Baja</v>
      </c>
    </row>
    <row r="654" spans="1:17" ht="14.25" customHeight="1">
      <c r="A654" s="2" t="s">
        <v>432</v>
      </c>
      <c r="B654" s="2" t="s">
        <v>433</v>
      </c>
      <c r="C654" s="2" t="s">
        <v>524</v>
      </c>
      <c r="D654" s="2" t="s">
        <v>477</v>
      </c>
      <c r="E654" s="2" t="s">
        <v>442</v>
      </c>
      <c r="F654" s="11">
        <v>687801063</v>
      </c>
      <c r="G654" s="73">
        <v>44561</v>
      </c>
      <c r="H654" s="73">
        <v>44564</v>
      </c>
      <c r="I654" s="2">
        <v>257</v>
      </c>
      <c r="J654" s="35">
        <v>668.27</v>
      </c>
      <c r="K654" s="74">
        <f t="shared" si="0"/>
        <v>171745.38999999998</v>
      </c>
      <c r="M654" s="11">
        <v>687801063</v>
      </c>
      <c r="N654" s="21" t="str">
        <f t="shared" si="41"/>
        <v>SI</v>
      </c>
      <c r="O654" s="124">
        <f t="shared" si="42"/>
        <v>3</v>
      </c>
      <c r="P654" s="21" t="str">
        <f t="shared" si="43"/>
        <v>SI</v>
      </c>
      <c r="Q654" s="21" t="str">
        <f t="shared" si="44"/>
        <v>Baja</v>
      </c>
    </row>
    <row r="655" spans="1:17" ht="14.25" customHeight="1">
      <c r="A655" s="2" t="s">
        <v>438</v>
      </c>
      <c r="B655" s="2" t="s">
        <v>462</v>
      </c>
      <c r="C655" s="2" t="s">
        <v>485</v>
      </c>
      <c r="D655" s="2" t="s">
        <v>456</v>
      </c>
      <c r="E655" s="2" t="s">
        <v>442</v>
      </c>
      <c r="F655" s="11">
        <v>691472899</v>
      </c>
      <c r="G655" s="73">
        <v>44536</v>
      </c>
      <c r="H655" s="73">
        <v>44537</v>
      </c>
      <c r="I655" s="2">
        <v>5042</v>
      </c>
      <c r="J655" s="35">
        <v>109.28</v>
      </c>
      <c r="K655" s="74">
        <f t="shared" si="0"/>
        <v>550989.76</v>
      </c>
      <c r="M655" s="11">
        <v>691472899</v>
      </c>
      <c r="N655" s="21" t="str">
        <f t="shared" si="41"/>
        <v>SI</v>
      </c>
      <c r="O655" s="124">
        <f t="shared" si="42"/>
        <v>1</v>
      </c>
      <c r="P655" s="21" t="str">
        <f t="shared" si="43"/>
        <v>NO</v>
      </c>
      <c r="Q655" s="21" t="str">
        <f t="shared" si="44"/>
        <v>Baja</v>
      </c>
    </row>
    <row r="656" spans="1:17" ht="14.25" customHeight="1">
      <c r="A656" s="2" t="s">
        <v>448</v>
      </c>
      <c r="B656" s="2" t="s">
        <v>433</v>
      </c>
      <c r="C656" s="2" t="s">
        <v>604</v>
      </c>
      <c r="D656" s="2" t="s">
        <v>454</v>
      </c>
      <c r="E656" s="2" t="s">
        <v>442</v>
      </c>
      <c r="F656" s="11">
        <v>691705501</v>
      </c>
      <c r="G656" s="73">
        <v>44570</v>
      </c>
      <c r="H656" s="73">
        <v>44572</v>
      </c>
      <c r="I656" s="2">
        <v>474</v>
      </c>
      <c r="J656" s="35">
        <v>152.58000000000001</v>
      </c>
      <c r="K656" s="74">
        <f t="shared" si="0"/>
        <v>72322.920000000013</v>
      </c>
      <c r="M656" s="11">
        <v>691705501</v>
      </c>
      <c r="N656" s="21" t="str">
        <f t="shared" si="41"/>
        <v>SI</v>
      </c>
      <c r="O656" s="124">
        <f t="shared" si="42"/>
        <v>2</v>
      </c>
      <c r="P656" s="21" t="str">
        <f t="shared" si="43"/>
        <v>SI</v>
      </c>
      <c r="Q656" s="21" t="str">
        <f t="shared" si="44"/>
        <v>Baja</v>
      </c>
    </row>
    <row r="657" spans="1:17" ht="14.25" customHeight="1">
      <c r="A657" s="2" t="s">
        <v>432</v>
      </c>
      <c r="B657" s="2" t="s">
        <v>452</v>
      </c>
      <c r="C657" s="2" t="s">
        <v>621</v>
      </c>
      <c r="D657" s="2" t="s">
        <v>469</v>
      </c>
      <c r="E657" s="2" t="s">
        <v>442</v>
      </c>
      <c r="F657" s="11">
        <v>692054402</v>
      </c>
      <c r="G657" s="73">
        <v>44555</v>
      </c>
      <c r="H657" s="73">
        <v>44557</v>
      </c>
      <c r="I657" s="2">
        <v>7003</v>
      </c>
      <c r="J657" s="35">
        <v>421.89</v>
      </c>
      <c r="K657" s="74">
        <f t="shared" si="0"/>
        <v>2954495.67</v>
      </c>
      <c r="M657" s="11">
        <v>692054402</v>
      </c>
      <c r="N657" s="21" t="str">
        <f t="shared" si="41"/>
        <v>SI</v>
      </c>
      <c r="O657" s="124">
        <f t="shared" si="42"/>
        <v>2</v>
      </c>
      <c r="P657" s="21" t="str">
        <f t="shared" si="43"/>
        <v>SI</v>
      </c>
      <c r="Q657" s="21" t="str">
        <f t="shared" si="44"/>
        <v>Media</v>
      </c>
    </row>
    <row r="658" spans="1:17" ht="14.25" customHeight="1">
      <c r="A658" s="2" t="s">
        <v>472</v>
      </c>
      <c r="B658" s="2" t="s">
        <v>433</v>
      </c>
      <c r="C658" s="2" t="s">
        <v>492</v>
      </c>
      <c r="D658" s="2" t="s">
        <v>456</v>
      </c>
      <c r="E658" s="2" t="s">
        <v>436</v>
      </c>
      <c r="F658" s="11">
        <v>692284429</v>
      </c>
      <c r="G658" s="73">
        <v>44555</v>
      </c>
      <c r="H658" s="73">
        <v>44557</v>
      </c>
      <c r="I658" s="2">
        <v>5240</v>
      </c>
      <c r="J658" s="35">
        <v>109.28</v>
      </c>
      <c r="K658" s="74">
        <f t="shared" si="0"/>
        <v>572627.19999999995</v>
      </c>
      <c r="M658" s="11">
        <v>692284429</v>
      </c>
      <c r="N658" s="21" t="str">
        <f t="shared" si="41"/>
        <v>SI</v>
      </c>
      <c r="O658" s="124">
        <f t="shared" si="42"/>
        <v>2</v>
      </c>
      <c r="P658" s="21" t="str">
        <f t="shared" si="43"/>
        <v>SI</v>
      </c>
      <c r="Q658" s="21" t="str">
        <f t="shared" si="44"/>
        <v>Baja</v>
      </c>
    </row>
    <row r="659" spans="1:17" ht="14.25" customHeight="1">
      <c r="A659" s="2" t="s">
        <v>444</v>
      </c>
      <c r="B659" s="2" t="s">
        <v>467</v>
      </c>
      <c r="C659" s="2" t="s">
        <v>483</v>
      </c>
      <c r="D659" s="2" t="s">
        <v>477</v>
      </c>
      <c r="E659" s="2" t="s">
        <v>436</v>
      </c>
      <c r="F659" s="11">
        <v>692566812</v>
      </c>
      <c r="G659" s="73">
        <v>44541</v>
      </c>
      <c r="H659" s="73">
        <v>44541</v>
      </c>
      <c r="I659" s="2">
        <v>2502</v>
      </c>
      <c r="J659" s="35">
        <v>668.27</v>
      </c>
      <c r="K659" s="74">
        <f t="shared" si="0"/>
        <v>1672011.54</v>
      </c>
      <c r="M659" s="11">
        <v>337054812</v>
      </c>
      <c r="N659" s="21" t="str">
        <f t="shared" si="41"/>
        <v>NO</v>
      </c>
      <c r="O659" s="124">
        <f t="shared" si="42"/>
        <v>0</v>
      </c>
      <c r="P659" s="21" t="str">
        <f t="shared" si="43"/>
        <v>NO</v>
      </c>
      <c r="Q659" s="21" t="str">
        <f t="shared" si="44"/>
        <v>Baja</v>
      </c>
    </row>
    <row r="660" spans="1:17" ht="14.25" customHeight="1">
      <c r="A660" s="2" t="s">
        <v>472</v>
      </c>
      <c r="B660" s="2" t="s">
        <v>462</v>
      </c>
      <c r="C660" s="2" t="s">
        <v>553</v>
      </c>
      <c r="D660" s="2" t="s">
        <v>441</v>
      </c>
      <c r="E660" s="2" t="s">
        <v>436</v>
      </c>
      <c r="F660" s="11">
        <v>694304454</v>
      </c>
      <c r="G660" s="73">
        <v>44562</v>
      </c>
      <c r="H660" s="73">
        <v>44565</v>
      </c>
      <c r="I660" s="2">
        <v>1554</v>
      </c>
      <c r="J660" s="35">
        <v>9.33</v>
      </c>
      <c r="K660" s="74">
        <f t="shared" si="0"/>
        <v>14498.82</v>
      </c>
      <c r="M660" s="11">
        <v>694304454</v>
      </c>
      <c r="N660" s="21" t="str">
        <f t="shared" si="41"/>
        <v>SI</v>
      </c>
      <c r="O660" s="124">
        <f t="shared" si="42"/>
        <v>3</v>
      </c>
      <c r="P660" s="21" t="str">
        <f t="shared" si="43"/>
        <v>SI</v>
      </c>
      <c r="Q660" s="21" t="str">
        <f t="shared" si="44"/>
        <v>Baja</v>
      </c>
    </row>
    <row r="661" spans="1:17" ht="14.25" customHeight="1">
      <c r="A661" s="2" t="s">
        <v>451</v>
      </c>
      <c r="B661" s="2" t="s">
        <v>467</v>
      </c>
      <c r="C661" s="2" t="s">
        <v>538</v>
      </c>
      <c r="D661" s="2" t="s">
        <v>446</v>
      </c>
      <c r="E661" s="2" t="s">
        <v>436</v>
      </c>
      <c r="F661" s="11">
        <v>694697988</v>
      </c>
      <c r="G661" s="73">
        <v>44542</v>
      </c>
      <c r="H661" s="73">
        <v>44542</v>
      </c>
      <c r="I661" s="2">
        <v>7232</v>
      </c>
      <c r="J661" s="35">
        <v>437.2</v>
      </c>
      <c r="K661" s="74">
        <f t="shared" si="0"/>
        <v>3161830.4</v>
      </c>
      <c r="M661" s="11">
        <v>694697988</v>
      </c>
      <c r="N661" s="21" t="str">
        <f t="shared" si="41"/>
        <v>NO</v>
      </c>
      <c r="O661" s="124">
        <f t="shared" si="42"/>
        <v>0</v>
      </c>
      <c r="P661" s="21" t="str">
        <f t="shared" si="43"/>
        <v>NO</v>
      </c>
      <c r="Q661" s="21" t="str">
        <f t="shared" si="44"/>
        <v>Media</v>
      </c>
    </row>
    <row r="662" spans="1:17" ht="14.25" customHeight="1">
      <c r="A662" s="2" t="s">
        <v>458</v>
      </c>
      <c r="B662" s="2" t="s">
        <v>462</v>
      </c>
      <c r="C662" s="2" t="s">
        <v>574</v>
      </c>
      <c r="D662" s="2" t="s">
        <v>446</v>
      </c>
      <c r="E662" s="2" t="s">
        <v>436</v>
      </c>
      <c r="F662" s="11">
        <v>695057189</v>
      </c>
      <c r="G662" s="73">
        <v>44557</v>
      </c>
      <c r="H662" s="73">
        <v>44560</v>
      </c>
      <c r="I662" s="2">
        <v>7575</v>
      </c>
      <c r="J662" s="35">
        <v>437.2</v>
      </c>
      <c r="K662" s="74">
        <f t="shared" si="0"/>
        <v>3311790</v>
      </c>
      <c r="M662" s="11">
        <v>695057189</v>
      </c>
      <c r="N662" s="21" t="str">
        <f t="shared" si="41"/>
        <v>SI</v>
      </c>
      <c r="O662" s="124">
        <f t="shared" si="42"/>
        <v>3</v>
      </c>
      <c r="P662" s="21" t="str">
        <f t="shared" si="43"/>
        <v>SI</v>
      </c>
      <c r="Q662" s="21" t="str">
        <f t="shared" si="44"/>
        <v>Media</v>
      </c>
    </row>
    <row r="663" spans="1:17" ht="14.25" customHeight="1">
      <c r="A663" s="2" t="s">
        <v>482</v>
      </c>
      <c r="B663" s="2" t="s">
        <v>433</v>
      </c>
      <c r="C663" s="2" t="s">
        <v>529</v>
      </c>
      <c r="D663" s="2" t="s">
        <v>469</v>
      </c>
      <c r="E663" s="2" t="s">
        <v>442</v>
      </c>
      <c r="F663" s="11">
        <v>695179069</v>
      </c>
      <c r="G663" s="73">
        <v>44537</v>
      </c>
      <c r="H663" s="73">
        <v>44538</v>
      </c>
      <c r="I663" s="2">
        <v>3530</v>
      </c>
      <c r="J663" s="35">
        <v>421.89</v>
      </c>
      <c r="K663" s="74">
        <f t="shared" si="0"/>
        <v>1489271.7</v>
      </c>
      <c r="M663" s="11">
        <v>695179069</v>
      </c>
      <c r="N663" s="21" t="str">
        <f t="shared" si="41"/>
        <v>SI</v>
      </c>
      <c r="O663" s="124">
        <f t="shared" si="42"/>
        <v>1</v>
      </c>
      <c r="P663" s="21" t="str">
        <f t="shared" si="43"/>
        <v>NO</v>
      </c>
      <c r="Q663" s="21" t="str">
        <f t="shared" si="44"/>
        <v>Baja</v>
      </c>
    </row>
    <row r="664" spans="1:17" ht="14.25" customHeight="1">
      <c r="A664" s="2" t="s">
        <v>482</v>
      </c>
      <c r="B664" s="2" t="s">
        <v>467</v>
      </c>
      <c r="C664" s="2" t="s">
        <v>538</v>
      </c>
      <c r="D664" s="2" t="s">
        <v>456</v>
      </c>
      <c r="E664" s="2" t="s">
        <v>442</v>
      </c>
      <c r="F664" s="11">
        <v>695807778</v>
      </c>
      <c r="G664" s="73">
        <v>44540</v>
      </c>
      <c r="H664" s="73">
        <v>44541</v>
      </c>
      <c r="I664" s="2">
        <v>815</v>
      </c>
      <c r="J664" s="35">
        <v>109.28</v>
      </c>
      <c r="K664" s="74">
        <f t="shared" si="0"/>
        <v>89063.2</v>
      </c>
      <c r="M664" s="11">
        <v>695891892</v>
      </c>
      <c r="N664" s="21" t="str">
        <f t="shared" si="41"/>
        <v>SI</v>
      </c>
      <c r="O664" s="124">
        <f t="shared" si="42"/>
        <v>1</v>
      </c>
      <c r="P664" s="21" t="str">
        <f t="shared" si="43"/>
        <v>NO</v>
      </c>
      <c r="Q664" s="21" t="str">
        <f t="shared" si="44"/>
        <v>Baja</v>
      </c>
    </row>
    <row r="665" spans="1:17" ht="14.25" customHeight="1">
      <c r="A665" s="2" t="s">
        <v>472</v>
      </c>
      <c r="B665" s="2" t="s">
        <v>439</v>
      </c>
      <c r="C665" s="2" t="s">
        <v>622</v>
      </c>
      <c r="D665" s="2" t="s">
        <v>469</v>
      </c>
      <c r="E665" s="2" t="s">
        <v>436</v>
      </c>
      <c r="F665" s="11">
        <v>695891892</v>
      </c>
      <c r="G665" s="73">
        <v>44545</v>
      </c>
      <c r="H665" s="73">
        <v>44545</v>
      </c>
      <c r="I665" s="2">
        <v>9183</v>
      </c>
      <c r="J665" s="35">
        <v>421.89</v>
      </c>
      <c r="K665" s="74">
        <f t="shared" si="0"/>
        <v>3874215.8699999996</v>
      </c>
      <c r="M665" s="11">
        <v>695807778</v>
      </c>
      <c r="N665" s="21" t="str">
        <f t="shared" si="41"/>
        <v>NO</v>
      </c>
      <c r="O665" s="124">
        <f t="shared" si="42"/>
        <v>0</v>
      </c>
      <c r="P665" s="21" t="str">
        <f t="shared" si="43"/>
        <v>NO</v>
      </c>
      <c r="Q665" s="21" t="str">
        <f t="shared" si="44"/>
        <v>Media</v>
      </c>
    </row>
    <row r="666" spans="1:17" ht="14.25" customHeight="1">
      <c r="A666" s="2" t="s">
        <v>438</v>
      </c>
      <c r="B666" s="2" t="s">
        <v>467</v>
      </c>
      <c r="C666" s="2" t="s">
        <v>600</v>
      </c>
      <c r="D666" s="2" t="s">
        <v>441</v>
      </c>
      <c r="E666" s="2" t="s">
        <v>442</v>
      </c>
      <c r="F666" s="11">
        <v>696721875</v>
      </c>
      <c r="G666" s="73">
        <v>44536</v>
      </c>
      <c r="H666" s="73">
        <v>44536</v>
      </c>
      <c r="I666" s="2">
        <v>115</v>
      </c>
      <c r="J666" s="35">
        <v>9.33</v>
      </c>
      <c r="K666" s="74">
        <f t="shared" si="0"/>
        <v>1072.95</v>
      </c>
      <c r="M666" s="11">
        <v>696721875</v>
      </c>
      <c r="N666" s="21" t="str">
        <f t="shared" si="41"/>
        <v>NO</v>
      </c>
      <c r="O666" s="124">
        <f t="shared" si="42"/>
        <v>0</v>
      </c>
      <c r="P666" s="21" t="str">
        <f t="shared" si="43"/>
        <v>NO</v>
      </c>
      <c r="Q666" s="21" t="str">
        <f t="shared" si="44"/>
        <v>Baja</v>
      </c>
    </row>
    <row r="667" spans="1:17" ht="14.25" customHeight="1">
      <c r="A667" s="2" t="s">
        <v>465</v>
      </c>
      <c r="B667" s="2" t="s">
        <v>439</v>
      </c>
      <c r="C667" s="2" t="s">
        <v>548</v>
      </c>
      <c r="D667" s="2" t="s">
        <v>469</v>
      </c>
      <c r="E667" s="2" t="s">
        <v>442</v>
      </c>
      <c r="F667" s="11">
        <v>696845471</v>
      </c>
      <c r="G667" s="73">
        <v>44550</v>
      </c>
      <c r="H667" s="73">
        <v>44553</v>
      </c>
      <c r="I667" s="2">
        <v>3860</v>
      </c>
      <c r="J667" s="35">
        <v>421.89</v>
      </c>
      <c r="K667" s="74">
        <f t="shared" si="0"/>
        <v>1628495.4</v>
      </c>
      <c r="M667" s="11">
        <v>696845471</v>
      </c>
      <c r="N667" s="21" t="str">
        <f t="shared" si="41"/>
        <v>SI</v>
      </c>
      <c r="O667" s="124">
        <f t="shared" si="42"/>
        <v>3</v>
      </c>
      <c r="P667" s="21" t="str">
        <f t="shared" si="43"/>
        <v>SI</v>
      </c>
      <c r="Q667" s="21" t="str">
        <f t="shared" si="44"/>
        <v>Baja</v>
      </c>
    </row>
    <row r="668" spans="1:17" ht="14.25" customHeight="1">
      <c r="A668" s="2" t="s">
        <v>458</v>
      </c>
      <c r="B668" s="2" t="s">
        <v>467</v>
      </c>
      <c r="C668" s="2" t="s">
        <v>645</v>
      </c>
      <c r="D668" s="2" t="s">
        <v>475</v>
      </c>
      <c r="E668" s="2" t="s">
        <v>436</v>
      </c>
      <c r="F668" s="11">
        <v>698256099</v>
      </c>
      <c r="G668" s="73">
        <v>44584</v>
      </c>
      <c r="H668" s="73">
        <v>44586</v>
      </c>
      <c r="I668" s="2">
        <v>7376</v>
      </c>
      <c r="J668" s="35">
        <v>81.73</v>
      </c>
      <c r="K668" s="74">
        <f t="shared" si="0"/>
        <v>602840.48</v>
      </c>
      <c r="M668" s="11">
        <v>698256099</v>
      </c>
      <c r="N668" s="21" t="str">
        <f t="shared" si="41"/>
        <v>SI</v>
      </c>
      <c r="O668" s="124">
        <f t="shared" si="42"/>
        <v>2</v>
      </c>
      <c r="P668" s="21" t="str">
        <f t="shared" si="43"/>
        <v>SI</v>
      </c>
      <c r="Q668" s="21" t="str">
        <f t="shared" si="44"/>
        <v>Baja</v>
      </c>
    </row>
    <row r="669" spans="1:17" ht="14.25" customHeight="1">
      <c r="A669" s="2" t="s">
        <v>465</v>
      </c>
      <c r="B669" s="2" t="s">
        <v>452</v>
      </c>
      <c r="C669" s="2" t="s">
        <v>544</v>
      </c>
      <c r="D669" s="2" t="s">
        <v>480</v>
      </c>
      <c r="E669" s="2" t="s">
        <v>442</v>
      </c>
      <c r="F669" s="11">
        <v>698913562</v>
      </c>
      <c r="G669" s="73">
        <v>44579</v>
      </c>
      <c r="H669" s="73">
        <v>44582</v>
      </c>
      <c r="I669" s="2">
        <v>1071</v>
      </c>
      <c r="J669" s="35">
        <v>651.21</v>
      </c>
      <c r="K669" s="74">
        <f t="shared" si="0"/>
        <v>697445.91</v>
      </c>
      <c r="M669" s="11">
        <v>698913562</v>
      </c>
      <c r="N669" s="21" t="str">
        <f t="shared" si="41"/>
        <v>SI</v>
      </c>
      <c r="O669" s="124">
        <f t="shared" si="42"/>
        <v>3</v>
      </c>
      <c r="P669" s="21" t="str">
        <f t="shared" si="43"/>
        <v>SI</v>
      </c>
      <c r="Q669" s="21" t="str">
        <f t="shared" si="44"/>
        <v>Baja</v>
      </c>
    </row>
    <row r="670" spans="1:17" ht="14.25" customHeight="1">
      <c r="A670" s="2" t="s">
        <v>451</v>
      </c>
      <c r="B670" s="2" t="s">
        <v>462</v>
      </c>
      <c r="C670" s="2" t="s">
        <v>547</v>
      </c>
      <c r="D670" s="2" t="s">
        <v>477</v>
      </c>
      <c r="E670" s="2" t="s">
        <v>436</v>
      </c>
      <c r="F670" s="11">
        <v>699479186</v>
      </c>
      <c r="G670" s="73">
        <v>44584</v>
      </c>
      <c r="H670" s="73">
        <v>44584</v>
      </c>
      <c r="I670" s="2">
        <v>4709</v>
      </c>
      <c r="J670" s="35">
        <v>668.27</v>
      </c>
      <c r="K670" s="74">
        <f t="shared" si="0"/>
        <v>3146883.4299999997</v>
      </c>
      <c r="M670" s="11">
        <v>699479186</v>
      </c>
      <c r="N670" s="21" t="str">
        <f t="shared" si="41"/>
        <v>NO</v>
      </c>
      <c r="O670" s="124">
        <f t="shared" si="42"/>
        <v>0</v>
      </c>
      <c r="P670" s="21" t="str">
        <f t="shared" si="43"/>
        <v>NO</v>
      </c>
      <c r="Q670" s="21" t="str">
        <f t="shared" si="44"/>
        <v>Media</v>
      </c>
    </row>
    <row r="671" spans="1:17" ht="14.25" customHeight="1">
      <c r="A671" s="2" t="s">
        <v>465</v>
      </c>
      <c r="B671" s="2" t="s">
        <v>439</v>
      </c>
      <c r="C671" s="2" t="s">
        <v>551</v>
      </c>
      <c r="D671" s="2" t="s">
        <v>450</v>
      </c>
      <c r="E671" s="2" t="s">
        <v>436</v>
      </c>
      <c r="F671" s="11">
        <v>699481761</v>
      </c>
      <c r="G671" s="73">
        <v>44556</v>
      </c>
      <c r="H671" s="73">
        <v>44556</v>
      </c>
      <c r="I671" s="2">
        <v>1181</v>
      </c>
      <c r="J671" s="35">
        <v>205.7</v>
      </c>
      <c r="K671" s="74">
        <f t="shared" si="0"/>
        <v>242931.69999999998</v>
      </c>
      <c r="M671" s="11">
        <v>699481761</v>
      </c>
      <c r="N671" s="21" t="str">
        <f t="shared" si="41"/>
        <v>NO</v>
      </c>
      <c r="O671" s="124">
        <f t="shared" si="42"/>
        <v>0</v>
      </c>
      <c r="P671" s="21" t="str">
        <f t="shared" si="43"/>
        <v>NO</v>
      </c>
      <c r="Q671" s="21" t="str">
        <f t="shared" si="44"/>
        <v>Baja</v>
      </c>
    </row>
    <row r="672" spans="1:17" ht="14.25" customHeight="1">
      <c r="A672" s="2" t="s">
        <v>444</v>
      </c>
      <c r="B672" s="2" t="s">
        <v>433</v>
      </c>
      <c r="C672" s="2" t="s">
        <v>554</v>
      </c>
      <c r="D672" s="2" t="s">
        <v>435</v>
      </c>
      <c r="E672" s="2" t="s">
        <v>436</v>
      </c>
      <c r="F672" s="11">
        <v>700715148</v>
      </c>
      <c r="G672" s="73">
        <v>44542</v>
      </c>
      <c r="H672" s="73">
        <v>44543</v>
      </c>
      <c r="I672" s="2">
        <v>940</v>
      </c>
      <c r="J672" s="35">
        <v>255.28</v>
      </c>
      <c r="K672" s="74">
        <f t="shared" si="0"/>
        <v>239963.2</v>
      </c>
      <c r="M672" s="11">
        <v>489209020</v>
      </c>
      <c r="N672" s="21" t="str">
        <f t="shared" si="41"/>
        <v>SI</v>
      </c>
      <c r="O672" s="124">
        <f t="shared" si="42"/>
        <v>1</v>
      </c>
      <c r="P672" s="21" t="str">
        <f t="shared" si="43"/>
        <v>NO</v>
      </c>
      <c r="Q672" s="21" t="str">
        <f t="shared" si="44"/>
        <v>Baja</v>
      </c>
    </row>
    <row r="673" spans="1:17" ht="14.25" customHeight="1">
      <c r="A673" s="2" t="s">
        <v>458</v>
      </c>
      <c r="B673" s="2" t="s">
        <v>439</v>
      </c>
      <c r="C673" s="2" t="s">
        <v>607</v>
      </c>
      <c r="D673" s="2" t="s">
        <v>450</v>
      </c>
      <c r="E673" s="2" t="s">
        <v>436</v>
      </c>
      <c r="F673" s="11">
        <v>700967061</v>
      </c>
      <c r="G673" s="73">
        <v>44570</v>
      </c>
      <c r="H673" s="73">
        <v>44572</v>
      </c>
      <c r="I673" s="2">
        <v>2687</v>
      </c>
      <c r="J673" s="35">
        <v>205.7</v>
      </c>
      <c r="K673" s="74">
        <f t="shared" si="0"/>
        <v>552715.9</v>
      </c>
      <c r="M673" s="11">
        <v>700967061</v>
      </c>
      <c r="N673" s="21" t="str">
        <f t="shared" si="41"/>
        <v>SI</v>
      </c>
      <c r="O673" s="124">
        <f t="shared" si="42"/>
        <v>2</v>
      </c>
      <c r="P673" s="21" t="str">
        <f t="shared" si="43"/>
        <v>SI</v>
      </c>
      <c r="Q673" s="21" t="str">
        <f t="shared" si="44"/>
        <v>Baja</v>
      </c>
    </row>
    <row r="674" spans="1:17" ht="14.25" customHeight="1">
      <c r="A674" s="2" t="s">
        <v>451</v>
      </c>
      <c r="B674" s="2" t="s">
        <v>452</v>
      </c>
      <c r="C674" s="2" t="s">
        <v>621</v>
      </c>
      <c r="D674" s="2" t="s">
        <v>435</v>
      </c>
      <c r="E674" s="2" t="s">
        <v>442</v>
      </c>
      <c r="F674" s="11">
        <v>701739966</v>
      </c>
      <c r="G674" s="73">
        <v>44549</v>
      </c>
      <c r="H674" s="73">
        <v>44550</v>
      </c>
      <c r="I674" s="2">
        <v>9501</v>
      </c>
      <c r="J674" s="35">
        <v>255.28</v>
      </c>
      <c r="K674" s="74">
        <f t="shared" si="0"/>
        <v>2425415.2799999998</v>
      </c>
      <c r="M674" s="11">
        <v>701739966</v>
      </c>
      <c r="N674" s="21" t="str">
        <f t="shared" si="41"/>
        <v>SI</v>
      </c>
      <c r="O674" s="124">
        <f t="shared" si="42"/>
        <v>1</v>
      </c>
      <c r="P674" s="21" t="str">
        <f t="shared" si="43"/>
        <v>NO</v>
      </c>
      <c r="Q674" s="21" t="str">
        <f t="shared" si="44"/>
        <v>Media</v>
      </c>
    </row>
    <row r="675" spans="1:17" ht="14.25" customHeight="1">
      <c r="A675" s="2" t="s">
        <v>465</v>
      </c>
      <c r="B675" s="2" t="s">
        <v>433</v>
      </c>
      <c r="C675" s="2" t="s">
        <v>491</v>
      </c>
      <c r="D675" s="2" t="s">
        <v>494</v>
      </c>
      <c r="E675" s="2" t="s">
        <v>436</v>
      </c>
      <c r="F675" s="11">
        <v>702028787</v>
      </c>
      <c r="G675" s="73">
        <v>44574</v>
      </c>
      <c r="H675" s="73">
        <v>44576</v>
      </c>
      <c r="I675" s="2">
        <v>6460</v>
      </c>
      <c r="J675" s="35">
        <v>47.45</v>
      </c>
      <c r="K675" s="74">
        <f t="shared" si="0"/>
        <v>306527</v>
      </c>
      <c r="M675" s="11">
        <v>702028787</v>
      </c>
      <c r="N675" s="21" t="str">
        <f t="shared" si="41"/>
        <v>SI</v>
      </c>
      <c r="O675" s="124">
        <f t="shared" si="42"/>
        <v>2</v>
      </c>
      <c r="P675" s="21" t="str">
        <f t="shared" si="43"/>
        <v>SI</v>
      </c>
      <c r="Q675" s="21" t="str">
        <f t="shared" si="44"/>
        <v>Baja</v>
      </c>
    </row>
    <row r="676" spans="1:17" ht="14.25" customHeight="1">
      <c r="A676" s="2" t="s">
        <v>484</v>
      </c>
      <c r="B676" s="2" t="s">
        <v>462</v>
      </c>
      <c r="C676" s="2" t="s">
        <v>628</v>
      </c>
      <c r="D676" s="2" t="s">
        <v>477</v>
      </c>
      <c r="E676" s="2" t="s">
        <v>442</v>
      </c>
      <c r="F676" s="11">
        <v>702194440</v>
      </c>
      <c r="G676" s="73">
        <v>44566</v>
      </c>
      <c r="H676" s="73">
        <v>44567</v>
      </c>
      <c r="I676" s="2">
        <v>668</v>
      </c>
      <c r="J676" s="35">
        <v>668.27</v>
      </c>
      <c r="K676" s="74">
        <f t="shared" si="0"/>
        <v>446404.36</v>
      </c>
      <c r="M676" s="11">
        <v>702194440</v>
      </c>
      <c r="N676" s="21" t="str">
        <f t="shared" si="41"/>
        <v>SI</v>
      </c>
      <c r="O676" s="124">
        <f t="shared" si="42"/>
        <v>1</v>
      </c>
      <c r="P676" s="21" t="str">
        <f t="shared" si="43"/>
        <v>NO</v>
      </c>
      <c r="Q676" s="21" t="str">
        <f t="shared" si="44"/>
        <v>Baja</v>
      </c>
    </row>
    <row r="677" spans="1:17" ht="14.25" customHeight="1">
      <c r="A677" s="2" t="s">
        <v>444</v>
      </c>
      <c r="B677" s="2" t="s">
        <v>462</v>
      </c>
      <c r="C677" s="2" t="s">
        <v>478</v>
      </c>
      <c r="D677" s="2" t="s">
        <v>494</v>
      </c>
      <c r="E677" s="2" t="s">
        <v>442</v>
      </c>
      <c r="F677" s="11">
        <v>702218043</v>
      </c>
      <c r="G677" s="73">
        <v>44583</v>
      </c>
      <c r="H677" s="73">
        <v>44586</v>
      </c>
      <c r="I677" s="2">
        <v>6552</v>
      </c>
      <c r="J677" s="35">
        <v>47.45</v>
      </c>
      <c r="K677" s="74">
        <f t="shared" si="0"/>
        <v>310892.40000000002</v>
      </c>
      <c r="M677" s="11">
        <v>692566812</v>
      </c>
      <c r="N677" s="21" t="str">
        <f t="shared" si="41"/>
        <v>SI</v>
      </c>
      <c r="O677" s="124">
        <f t="shared" si="42"/>
        <v>3</v>
      </c>
      <c r="P677" s="21" t="str">
        <f t="shared" si="43"/>
        <v>SI</v>
      </c>
      <c r="Q677" s="21" t="str">
        <f t="shared" si="44"/>
        <v>Baja</v>
      </c>
    </row>
    <row r="678" spans="1:17" ht="14.25" customHeight="1">
      <c r="A678" s="2" t="s">
        <v>438</v>
      </c>
      <c r="B678" s="2" t="s">
        <v>462</v>
      </c>
      <c r="C678" s="2" t="s">
        <v>592</v>
      </c>
      <c r="D678" s="2" t="s">
        <v>494</v>
      </c>
      <c r="E678" s="2" t="s">
        <v>442</v>
      </c>
      <c r="F678" s="11">
        <v>702359235</v>
      </c>
      <c r="G678" s="73">
        <v>44586</v>
      </c>
      <c r="H678" s="73">
        <v>44588</v>
      </c>
      <c r="I678" s="2">
        <v>2919</v>
      </c>
      <c r="J678" s="35">
        <v>47.45</v>
      </c>
      <c r="K678" s="74">
        <f t="shared" si="0"/>
        <v>138506.55000000002</v>
      </c>
      <c r="M678" s="11">
        <v>702359235</v>
      </c>
      <c r="N678" s="21" t="str">
        <f t="shared" si="41"/>
        <v>SI</v>
      </c>
      <c r="O678" s="124">
        <f t="shared" si="42"/>
        <v>2</v>
      </c>
      <c r="P678" s="21" t="str">
        <f t="shared" si="43"/>
        <v>SI</v>
      </c>
      <c r="Q678" s="21" t="str">
        <f t="shared" si="44"/>
        <v>Baja</v>
      </c>
    </row>
    <row r="679" spans="1:17" ht="14.25" customHeight="1">
      <c r="A679" s="2" t="s">
        <v>465</v>
      </c>
      <c r="B679" s="2" t="s">
        <v>452</v>
      </c>
      <c r="C679" s="2" t="s">
        <v>565</v>
      </c>
      <c r="D679" s="2" t="s">
        <v>441</v>
      </c>
      <c r="E679" s="2" t="s">
        <v>436</v>
      </c>
      <c r="F679" s="11">
        <v>703259599</v>
      </c>
      <c r="G679" s="73">
        <v>44588</v>
      </c>
      <c r="H679" s="73">
        <v>44590</v>
      </c>
      <c r="I679" s="2">
        <v>445</v>
      </c>
      <c r="J679" s="35">
        <v>9.33</v>
      </c>
      <c r="K679" s="74">
        <f t="shared" si="0"/>
        <v>4151.8500000000004</v>
      </c>
      <c r="M679" s="11">
        <v>703259599</v>
      </c>
      <c r="N679" s="21" t="str">
        <f t="shared" si="41"/>
        <v>SI</v>
      </c>
      <c r="O679" s="124">
        <f t="shared" si="42"/>
        <v>2</v>
      </c>
      <c r="P679" s="21" t="str">
        <f t="shared" si="43"/>
        <v>SI</v>
      </c>
      <c r="Q679" s="21" t="str">
        <f t="shared" si="44"/>
        <v>Baja</v>
      </c>
    </row>
    <row r="680" spans="1:17" ht="14.25" customHeight="1">
      <c r="A680" s="2" t="s">
        <v>482</v>
      </c>
      <c r="B680" s="2" t="s">
        <v>433</v>
      </c>
      <c r="C680" s="2" t="s">
        <v>550</v>
      </c>
      <c r="D680" s="2" t="s">
        <v>464</v>
      </c>
      <c r="E680" s="2" t="s">
        <v>436</v>
      </c>
      <c r="F680" s="11">
        <v>703659999</v>
      </c>
      <c r="G680" s="73">
        <v>44597</v>
      </c>
      <c r="H680" s="73">
        <v>44597</v>
      </c>
      <c r="I680" s="2">
        <v>5955</v>
      </c>
      <c r="J680" s="35">
        <v>154.06</v>
      </c>
      <c r="K680" s="74">
        <f t="shared" si="0"/>
        <v>917427.3</v>
      </c>
      <c r="M680" s="11">
        <v>703659999</v>
      </c>
      <c r="N680" s="21" t="str">
        <f t="shared" si="41"/>
        <v>NO</v>
      </c>
      <c r="O680" s="124">
        <f t="shared" si="42"/>
        <v>0</v>
      </c>
      <c r="P680" s="21" t="str">
        <f t="shared" si="43"/>
        <v>NO</v>
      </c>
      <c r="Q680" s="21" t="str">
        <f t="shared" si="44"/>
        <v>Baja</v>
      </c>
    </row>
    <row r="681" spans="1:17" ht="14.25" customHeight="1">
      <c r="A681" s="2" t="s">
        <v>484</v>
      </c>
      <c r="B681" s="2" t="s">
        <v>462</v>
      </c>
      <c r="C681" s="2" t="s">
        <v>605</v>
      </c>
      <c r="D681" s="2" t="s">
        <v>441</v>
      </c>
      <c r="E681" s="2" t="s">
        <v>436</v>
      </c>
      <c r="F681" s="11">
        <v>704550063</v>
      </c>
      <c r="G681" s="73">
        <v>44600</v>
      </c>
      <c r="H681" s="73">
        <v>44600</v>
      </c>
      <c r="I681" s="2">
        <v>8663</v>
      </c>
      <c r="J681" s="35">
        <v>9.33</v>
      </c>
      <c r="K681" s="74">
        <f t="shared" si="0"/>
        <v>80825.789999999994</v>
      </c>
      <c r="M681" s="11">
        <v>704550063</v>
      </c>
      <c r="N681" s="21" t="str">
        <f t="shared" si="41"/>
        <v>NO</v>
      </c>
      <c r="O681" s="124">
        <f t="shared" si="42"/>
        <v>0</v>
      </c>
      <c r="P681" s="21" t="str">
        <f t="shared" si="43"/>
        <v>NO</v>
      </c>
      <c r="Q681" s="21" t="str">
        <f t="shared" si="44"/>
        <v>Baja</v>
      </c>
    </row>
    <row r="682" spans="1:17" ht="14.25" customHeight="1">
      <c r="A682" s="2" t="s">
        <v>458</v>
      </c>
      <c r="B682" s="2" t="s">
        <v>439</v>
      </c>
      <c r="C682" s="2" t="s">
        <v>607</v>
      </c>
      <c r="D682" s="2" t="s">
        <v>441</v>
      </c>
      <c r="E682" s="2" t="s">
        <v>436</v>
      </c>
      <c r="F682" s="11">
        <v>706573092</v>
      </c>
      <c r="G682" s="73">
        <v>44572</v>
      </c>
      <c r="H682" s="73">
        <v>44573</v>
      </c>
      <c r="I682" s="2">
        <v>5439</v>
      </c>
      <c r="J682" s="35">
        <v>9.33</v>
      </c>
      <c r="K682" s="74">
        <f t="shared" si="0"/>
        <v>50745.87</v>
      </c>
      <c r="M682" s="11">
        <v>706573092</v>
      </c>
      <c r="N682" s="21" t="str">
        <f t="shared" si="41"/>
        <v>SI</v>
      </c>
      <c r="O682" s="124">
        <f t="shared" si="42"/>
        <v>1</v>
      </c>
      <c r="P682" s="21" t="str">
        <f t="shared" si="43"/>
        <v>NO</v>
      </c>
      <c r="Q682" s="21" t="str">
        <f t="shared" si="44"/>
        <v>Baja</v>
      </c>
    </row>
    <row r="683" spans="1:17" ht="14.25" customHeight="1">
      <c r="A683" s="2" t="s">
        <v>482</v>
      </c>
      <c r="B683" s="2" t="s">
        <v>439</v>
      </c>
      <c r="C683" s="2" t="s">
        <v>509</v>
      </c>
      <c r="D683" s="2" t="s">
        <v>494</v>
      </c>
      <c r="E683" s="2" t="s">
        <v>436</v>
      </c>
      <c r="F683" s="11">
        <v>706778657</v>
      </c>
      <c r="G683" s="73">
        <v>44583</v>
      </c>
      <c r="H683" s="73">
        <v>44586</v>
      </c>
      <c r="I683" s="2">
        <v>6157</v>
      </c>
      <c r="J683" s="35">
        <v>47.45</v>
      </c>
      <c r="K683" s="74">
        <f t="shared" si="0"/>
        <v>292149.65000000002</v>
      </c>
      <c r="M683" s="11">
        <v>706796252</v>
      </c>
      <c r="N683" s="21" t="str">
        <f t="shared" si="41"/>
        <v>SI</v>
      </c>
      <c r="O683" s="124">
        <f t="shared" si="42"/>
        <v>3</v>
      </c>
      <c r="P683" s="21" t="str">
        <f t="shared" si="43"/>
        <v>SI</v>
      </c>
      <c r="Q683" s="21" t="str">
        <f t="shared" si="44"/>
        <v>Baja</v>
      </c>
    </row>
    <row r="684" spans="1:17" ht="14.25" customHeight="1">
      <c r="A684" s="2" t="s">
        <v>472</v>
      </c>
      <c r="B684" s="2" t="s">
        <v>433</v>
      </c>
      <c r="C684" s="2" t="s">
        <v>555</v>
      </c>
      <c r="D684" s="2" t="s">
        <v>450</v>
      </c>
      <c r="E684" s="2" t="s">
        <v>436</v>
      </c>
      <c r="F684" s="11">
        <v>706796252</v>
      </c>
      <c r="G684" s="73">
        <v>44598</v>
      </c>
      <c r="H684" s="73">
        <v>44601</v>
      </c>
      <c r="I684" s="2">
        <v>3164</v>
      </c>
      <c r="J684" s="35">
        <v>205.7</v>
      </c>
      <c r="K684" s="74">
        <f t="shared" si="0"/>
        <v>650834.79999999993</v>
      </c>
      <c r="M684" s="11">
        <v>706778657</v>
      </c>
      <c r="N684" s="21" t="str">
        <f t="shared" si="41"/>
        <v>SI</v>
      </c>
      <c r="O684" s="124">
        <f t="shared" si="42"/>
        <v>3</v>
      </c>
      <c r="P684" s="21" t="str">
        <f t="shared" si="43"/>
        <v>SI</v>
      </c>
      <c r="Q684" s="21" t="str">
        <f t="shared" si="44"/>
        <v>Baja</v>
      </c>
    </row>
    <row r="685" spans="1:17" ht="14.25" customHeight="1">
      <c r="A685" s="2" t="s">
        <v>432</v>
      </c>
      <c r="B685" s="2" t="s">
        <v>433</v>
      </c>
      <c r="C685" s="2" t="s">
        <v>492</v>
      </c>
      <c r="D685" s="2" t="s">
        <v>446</v>
      </c>
      <c r="E685" s="2" t="s">
        <v>442</v>
      </c>
      <c r="F685" s="11">
        <v>707739102</v>
      </c>
      <c r="G685" s="73">
        <v>44597</v>
      </c>
      <c r="H685" s="73">
        <v>44600</v>
      </c>
      <c r="I685" s="2">
        <v>4313</v>
      </c>
      <c r="J685" s="35">
        <v>437.2</v>
      </c>
      <c r="K685" s="74">
        <f t="shared" si="0"/>
        <v>1885643.5999999999</v>
      </c>
      <c r="M685" s="11">
        <v>707739102</v>
      </c>
      <c r="N685" s="21" t="str">
        <f t="shared" si="41"/>
        <v>SI</v>
      </c>
      <c r="O685" s="124">
        <f t="shared" si="42"/>
        <v>3</v>
      </c>
      <c r="P685" s="21" t="str">
        <f t="shared" si="43"/>
        <v>SI</v>
      </c>
      <c r="Q685" s="21" t="str">
        <f t="shared" si="44"/>
        <v>Baja</v>
      </c>
    </row>
    <row r="686" spans="1:17" ht="14.25" customHeight="1">
      <c r="A686" s="2" t="s">
        <v>484</v>
      </c>
      <c r="B686" s="2" t="s">
        <v>433</v>
      </c>
      <c r="C686" s="2" t="s">
        <v>535</v>
      </c>
      <c r="D686" s="2" t="s">
        <v>435</v>
      </c>
      <c r="E686" s="2" t="s">
        <v>442</v>
      </c>
      <c r="F686" s="11">
        <v>707867419</v>
      </c>
      <c r="G686" s="73">
        <v>44571</v>
      </c>
      <c r="H686" s="73">
        <v>44571</v>
      </c>
      <c r="I686" s="2">
        <v>691</v>
      </c>
      <c r="J686" s="35">
        <v>255.28</v>
      </c>
      <c r="K686" s="74">
        <f t="shared" si="0"/>
        <v>176398.48</v>
      </c>
      <c r="M686" s="11">
        <v>707867419</v>
      </c>
      <c r="N686" s="21" t="str">
        <f t="shared" si="41"/>
        <v>NO</v>
      </c>
      <c r="O686" s="124">
        <f t="shared" si="42"/>
        <v>0</v>
      </c>
      <c r="P686" s="21" t="str">
        <f t="shared" si="43"/>
        <v>NO</v>
      </c>
      <c r="Q686" s="21" t="str">
        <f t="shared" si="44"/>
        <v>Baja</v>
      </c>
    </row>
    <row r="687" spans="1:17" ht="14.25" customHeight="1">
      <c r="A687" s="2" t="s">
        <v>438</v>
      </c>
      <c r="B687" s="2" t="s">
        <v>462</v>
      </c>
      <c r="C687" s="2" t="s">
        <v>552</v>
      </c>
      <c r="D687" s="2" t="s">
        <v>450</v>
      </c>
      <c r="E687" s="2" t="s">
        <v>442</v>
      </c>
      <c r="F687" s="11">
        <v>707988440</v>
      </c>
      <c r="G687" s="73">
        <v>44607</v>
      </c>
      <c r="H687" s="73">
        <v>44609</v>
      </c>
      <c r="I687" s="2">
        <v>7483</v>
      </c>
      <c r="J687" s="35">
        <v>205.7</v>
      </c>
      <c r="K687" s="74">
        <f t="shared" si="0"/>
        <v>1539253.0999999999</v>
      </c>
      <c r="M687" s="11">
        <v>707988440</v>
      </c>
      <c r="N687" s="21" t="str">
        <f t="shared" si="41"/>
        <v>SI</v>
      </c>
      <c r="O687" s="124">
        <f t="shared" si="42"/>
        <v>2</v>
      </c>
      <c r="P687" s="21" t="str">
        <f t="shared" si="43"/>
        <v>SI</v>
      </c>
      <c r="Q687" s="21" t="str">
        <f t="shared" si="44"/>
        <v>Baja</v>
      </c>
    </row>
    <row r="688" spans="1:17" ht="14.25" customHeight="1">
      <c r="A688" s="2" t="s">
        <v>432</v>
      </c>
      <c r="B688" s="2" t="s">
        <v>433</v>
      </c>
      <c r="C688" s="2" t="s">
        <v>524</v>
      </c>
      <c r="D688" s="2" t="s">
        <v>450</v>
      </c>
      <c r="E688" s="2" t="s">
        <v>442</v>
      </c>
      <c r="F688" s="11">
        <v>708053243</v>
      </c>
      <c r="G688" s="73">
        <v>44560</v>
      </c>
      <c r="H688" s="73">
        <v>44560</v>
      </c>
      <c r="I688" s="2">
        <v>983</v>
      </c>
      <c r="J688" s="35">
        <v>205.7</v>
      </c>
      <c r="K688" s="74">
        <f t="shared" si="0"/>
        <v>202203.09999999998</v>
      </c>
      <c r="M688" s="11">
        <v>708053243</v>
      </c>
      <c r="N688" s="21" t="str">
        <f t="shared" si="41"/>
        <v>NO</v>
      </c>
      <c r="O688" s="124">
        <f t="shared" si="42"/>
        <v>0</v>
      </c>
      <c r="P688" s="21" t="str">
        <f t="shared" si="43"/>
        <v>NO</v>
      </c>
      <c r="Q688" s="21" t="str">
        <f t="shared" si="44"/>
        <v>Baja</v>
      </c>
    </row>
    <row r="689" spans="1:17" ht="14.25" customHeight="1">
      <c r="A689" s="2" t="s">
        <v>482</v>
      </c>
      <c r="B689" s="2" t="s">
        <v>439</v>
      </c>
      <c r="C689" s="2" t="s">
        <v>530</v>
      </c>
      <c r="D689" s="2" t="s">
        <v>494</v>
      </c>
      <c r="E689" s="2" t="s">
        <v>442</v>
      </c>
      <c r="F689" s="11">
        <v>709239423</v>
      </c>
      <c r="G689" s="73">
        <v>44601</v>
      </c>
      <c r="H689" s="73">
        <v>44604</v>
      </c>
      <c r="I689" s="2">
        <v>3</v>
      </c>
      <c r="J689" s="35">
        <v>47.45</v>
      </c>
      <c r="K689" s="74">
        <f t="shared" si="0"/>
        <v>142.35000000000002</v>
      </c>
      <c r="M689" s="11">
        <v>709239423</v>
      </c>
      <c r="N689" s="21" t="str">
        <f t="shared" si="41"/>
        <v>SI</v>
      </c>
      <c r="O689" s="124">
        <f t="shared" si="42"/>
        <v>3</v>
      </c>
      <c r="P689" s="21" t="str">
        <f t="shared" si="43"/>
        <v>SI</v>
      </c>
      <c r="Q689" s="21" t="str">
        <f t="shared" si="44"/>
        <v>Baja</v>
      </c>
    </row>
    <row r="690" spans="1:17" ht="14.25" customHeight="1">
      <c r="A690" s="2" t="s">
        <v>448</v>
      </c>
      <c r="B690" s="2" t="s">
        <v>462</v>
      </c>
      <c r="C690" s="2" t="s">
        <v>515</v>
      </c>
      <c r="D690" s="2" t="s">
        <v>450</v>
      </c>
      <c r="E690" s="2" t="s">
        <v>442</v>
      </c>
      <c r="F690" s="11">
        <v>711031138</v>
      </c>
      <c r="G690" s="73">
        <v>44572</v>
      </c>
      <c r="H690" s="73">
        <v>44573</v>
      </c>
      <c r="I690" s="2">
        <v>3626</v>
      </c>
      <c r="J690" s="35">
        <v>205.7</v>
      </c>
      <c r="K690" s="74">
        <f t="shared" si="0"/>
        <v>745868.2</v>
      </c>
      <c r="M690" s="11">
        <v>711031138</v>
      </c>
      <c r="N690" s="21" t="str">
        <f t="shared" si="41"/>
        <v>SI</v>
      </c>
      <c r="O690" s="124">
        <f t="shared" si="42"/>
        <v>1</v>
      </c>
      <c r="P690" s="21" t="str">
        <f t="shared" si="43"/>
        <v>NO</v>
      </c>
      <c r="Q690" s="21" t="str">
        <f t="shared" si="44"/>
        <v>Baja</v>
      </c>
    </row>
    <row r="691" spans="1:17" ht="14.25" customHeight="1">
      <c r="A691" s="2" t="s">
        <v>451</v>
      </c>
      <c r="B691" s="2" t="s">
        <v>433</v>
      </c>
      <c r="C691" s="2" t="s">
        <v>573</v>
      </c>
      <c r="D691" s="2" t="s">
        <v>494</v>
      </c>
      <c r="E691" s="2" t="s">
        <v>442</v>
      </c>
      <c r="F691" s="11">
        <v>711386048</v>
      </c>
      <c r="G691" s="73">
        <v>44581</v>
      </c>
      <c r="H691" s="73">
        <v>44583</v>
      </c>
      <c r="I691" s="2">
        <v>7821</v>
      </c>
      <c r="J691" s="35">
        <v>47.45</v>
      </c>
      <c r="K691" s="74">
        <f t="shared" si="0"/>
        <v>371106.45</v>
      </c>
      <c r="M691" s="11">
        <v>711386048</v>
      </c>
      <c r="N691" s="21" t="str">
        <f t="shared" si="41"/>
        <v>SI</v>
      </c>
      <c r="O691" s="124">
        <f t="shared" si="42"/>
        <v>2</v>
      </c>
      <c r="P691" s="21" t="str">
        <f t="shared" si="43"/>
        <v>SI</v>
      </c>
      <c r="Q691" s="21" t="str">
        <f t="shared" si="44"/>
        <v>Baja</v>
      </c>
    </row>
    <row r="692" spans="1:17" ht="14.25" customHeight="1">
      <c r="A692" s="2" t="s">
        <v>465</v>
      </c>
      <c r="B692" s="2" t="s">
        <v>467</v>
      </c>
      <c r="C692" s="2" t="s">
        <v>645</v>
      </c>
      <c r="D692" s="2" t="s">
        <v>456</v>
      </c>
      <c r="E692" s="2" t="s">
        <v>442</v>
      </c>
      <c r="F692" s="11">
        <v>711467587</v>
      </c>
      <c r="G692" s="73">
        <v>44617</v>
      </c>
      <c r="H692" s="73">
        <v>44618</v>
      </c>
      <c r="I692" s="2">
        <v>8729</v>
      </c>
      <c r="J692" s="35">
        <v>109.28</v>
      </c>
      <c r="K692" s="74">
        <f t="shared" si="0"/>
        <v>953905.12</v>
      </c>
      <c r="M692" s="11">
        <v>711467587</v>
      </c>
      <c r="N692" s="21" t="str">
        <f t="shared" si="41"/>
        <v>SI</v>
      </c>
      <c r="O692" s="124">
        <f t="shared" si="42"/>
        <v>1</v>
      </c>
      <c r="P692" s="21" t="str">
        <f t="shared" si="43"/>
        <v>NO</v>
      </c>
      <c r="Q692" s="21" t="str">
        <f t="shared" si="44"/>
        <v>Baja</v>
      </c>
    </row>
    <row r="693" spans="1:17" ht="14.25" customHeight="1">
      <c r="A693" s="2" t="s">
        <v>482</v>
      </c>
      <c r="B693" s="2" t="s">
        <v>462</v>
      </c>
      <c r="C693" s="2" t="s">
        <v>594</v>
      </c>
      <c r="D693" s="2" t="s">
        <v>494</v>
      </c>
      <c r="E693" s="2" t="s">
        <v>436</v>
      </c>
      <c r="F693" s="11">
        <v>711621654</v>
      </c>
      <c r="G693" s="73">
        <v>44596</v>
      </c>
      <c r="H693" s="73">
        <v>44598</v>
      </c>
      <c r="I693" s="2">
        <v>674</v>
      </c>
      <c r="J693" s="35">
        <v>47.45</v>
      </c>
      <c r="K693" s="74">
        <f t="shared" si="0"/>
        <v>31981.300000000003</v>
      </c>
      <c r="M693" s="11">
        <v>711629807</v>
      </c>
      <c r="N693" s="21" t="str">
        <f t="shared" si="41"/>
        <v>SI</v>
      </c>
      <c r="O693" s="124">
        <f t="shared" si="42"/>
        <v>2</v>
      </c>
      <c r="P693" s="21" t="str">
        <f t="shared" si="43"/>
        <v>SI</v>
      </c>
      <c r="Q693" s="21" t="str">
        <f t="shared" si="44"/>
        <v>Baja</v>
      </c>
    </row>
    <row r="694" spans="1:17" ht="14.25" customHeight="1">
      <c r="A694" s="2" t="s">
        <v>472</v>
      </c>
      <c r="B694" s="2" t="s">
        <v>439</v>
      </c>
      <c r="C694" s="2" t="s">
        <v>527</v>
      </c>
      <c r="D694" s="2" t="s">
        <v>475</v>
      </c>
      <c r="E694" s="2" t="s">
        <v>436</v>
      </c>
      <c r="F694" s="11">
        <v>711629807</v>
      </c>
      <c r="G694" s="73">
        <v>44606</v>
      </c>
      <c r="H694" s="73">
        <v>44606</v>
      </c>
      <c r="I694" s="2">
        <v>6386</v>
      </c>
      <c r="J694" s="35">
        <v>81.73</v>
      </c>
      <c r="K694" s="74">
        <f t="shared" si="0"/>
        <v>521927.78</v>
      </c>
      <c r="M694" s="11">
        <v>711621654</v>
      </c>
      <c r="N694" s="21" t="str">
        <f t="shared" si="41"/>
        <v>NO</v>
      </c>
      <c r="O694" s="124">
        <f t="shared" si="42"/>
        <v>0</v>
      </c>
      <c r="P694" s="21" t="str">
        <f t="shared" si="43"/>
        <v>NO</v>
      </c>
      <c r="Q694" s="21" t="str">
        <f t="shared" si="44"/>
        <v>Baja</v>
      </c>
    </row>
    <row r="695" spans="1:17" ht="14.25" customHeight="1">
      <c r="A695" s="2" t="s">
        <v>484</v>
      </c>
      <c r="B695" s="2" t="s">
        <v>433</v>
      </c>
      <c r="C695" s="2" t="s">
        <v>612</v>
      </c>
      <c r="D695" s="2" t="s">
        <v>477</v>
      </c>
      <c r="E695" s="2" t="s">
        <v>436</v>
      </c>
      <c r="F695" s="11">
        <v>718301856</v>
      </c>
      <c r="G695" s="73">
        <v>44595</v>
      </c>
      <c r="H695" s="73">
        <v>44597</v>
      </c>
      <c r="I695" s="2">
        <v>8594</v>
      </c>
      <c r="J695" s="35">
        <v>668.27</v>
      </c>
      <c r="K695" s="74">
        <f t="shared" si="0"/>
        <v>5743112.3799999999</v>
      </c>
      <c r="M695" s="11">
        <v>718301856</v>
      </c>
      <c r="N695" s="21" t="str">
        <f t="shared" si="41"/>
        <v>SI</v>
      </c>
      <c r="O695" s="124">
        <f t="shared" si="42"/>
        <v>2</v>
      </c>
      <c r="P695" s="21" t="str">
        <f t="shared" si="43"/>
        <v>SI</v>
      </c>
      <c r="Q695" s="21" t="str">
        <f t="shared" si="44"/>
        <v>Alta</v>
      </c>
    </row>
    <row r="696" spans="1:17" ht="14.25" customHeight="1">
      <c r="A696" s="2" t="s">
        <v>458</v>
      </c>
      <c r="B696" s="2" t="s">
        <v>462</v>
      </c>
      <c r="C696" s="2" t="s">
        <v>643</v>
      </c>
      <c r="D696" s="2" t="s">
        <v>480</v>
      </c>
      <c r="E696" s="2" t="s">
        <v>436</v>
      </c>
      <c r="F696" s="11">
        <v>719055879</v>
      </c>
      <c r="G696" s="73">
        <v>44596</v>
      </c>
      <c r="H696" s="73">
        <v>44598</v>
      </c>
      <c r="I696" s="2">
        <v>2312</v>
      </c>
      <c r="J696" s="35">
        <v>651.21</v>
      </c>
      <c r="K696" s="74">
        <f t="shared" si="0"/>
        <v>1505597.52</v>
      </c>
      <c r="M696" s="11">
        <v>719055879</v>
      </c>
      <c r="N696" s="21" t="str">
        <f t="shared" si="41"/>
        <v>SI</v>
      </c>
      <c r="O696" s="124">
        <f t="shared" si="42"/>
        <v>2</v>
      </c>
      <c r="P696" s="21" t="str">
        <f t="shared" si="43"/>
        <v>SI</v>
      </c>
      <c r="Q696" s="21" t="str">
        <f t="shared" si="44"/>
        <v>Baja</v>
      </c>
    </row>
    <row r="697" spans="1:17" ht="14.25" customHeight="1">
      <c r="A697" s="2" t="s">
        <v>451</v>
      </c>
      <c r="B697" s="2" t="s">
        <v>433</v>
      </c>
      <c r="C697" s="2" t="s">
        <v>612</v>
      </c>
      <c r="D697" s="2" t="s">
        <v>464</v>
      </c>
      <c r="E697" s="2" t="s">
        <v>436</v>
      </c>
      <c r="F697" s="11">
        <v>719551551</v>
      </c>
      <c r="G697" s="73">
        <v>44616</v>
      </c>
      <c r="H697" s="73">
        <v>44618</v>
      </c>
      <c r="I697" s="2">
        <v>6326</v>
      </c>
      <c r="J697" s="35">
        <v>154.06</v>
      </c>
      <c r="K697" s="74">
        <f t="shared" si="0"/>
        <v>974583.56</v>
      </c>
      <c r="M697" s="11">
        <v>719551551</v>
      </c>
      <c r="N697" s="21" t="str">
        <f t="shared" si="41"/>
        <v>SI</v>
      </c>
      <c r="O697" s="124">
        <f t="shared" si="42"/>
        <v>2</v>
      </c>
      <c r="P697" s="21" t="str">
        <f t="shared" si="43"/>
        <v>SI</v>
      </c>
      <c r="Q697" s="21" t="str">
        <f t="shared" si="44"/>
        <v>Baja</v>
      </c>
    </row>
    <row r="698" spans="1:17" ht="14.25" customHeight="1">
      <c r="A698" s="2" t="s">
        <v>432</v>
      </c>
      <c r="B698" s="2" t="s">
        <v>439</v>
      </c>
      <c r="C698" s="2" t="s">
        <v>622</v>
      </c>
      <c r="D698" s="2" t="s">
        <v>475</v>
      </c>
      <c r="E698" s="2" t="s">
        <v>436</v>
      </c>
      <c r="F698" s="11">
        <v>719609487</v>
      </c>
      <c r="G698" s="73">
        <v>44617</v>
      </c>
      <c r="H698" s="73">
        <v>44617</v>
      </c>
      <c r="I698" s="2">
        <v>9584</v>
      </c>
      <c r="J698" s="35">
        <v>81.73</v>
      </c>
      <c r="K698" s="74">
        <f t="shared" si="0"/>
        <v>783300.32000000007</v>
      </c>
      <c r="M698" s="11">
        <v>719609487</v>
      </c>
      <c r="N698" s="21" t="str">
        <f t="shared" si="41"/>
        <v>NO</v>
      </c>
      <c r="O698" s="124">
        <f t="shared" si="42"/>
        <v>0</v>
      </c>
      <c r="P698" s="21" t="str">
        <f t="shared" si="43"/>
        <v>NO</v>
      </c>
      <c r="Q698" s="21" t="str">
        <f t="shared" si="44"/>
        <v>Baja</v>
      </c>
    </row>
    <row r="699" spans="1:17" ht="14.25" customHeight="1">
      <c r="A699" s="2" t="s">
        <v>444</v>
      </c>
      <c r="B699" s="2" t="s">
        <v>433</v>
      </c>
      <c r="C699" s="2" t="s">
        <v>560</v>
      </c>
      <c r="D699" s="2" t="s">
        <v>441</v>
      </c>
      <c r="E699" s="2" t="s">
        <v>442</v>
      </c>
      <c r="F699" s="11">
        <v>719784152</v>
      </c>
      <c r="G699" s="73">
        <v>44602</v>
      </c>
      <c r="H699" s="73">
        <v>44604</v>
      </c>
      <c r="I699" s="2">
        <v>4779</v>
      </c>
      <c r="J699" s="35">
        <v>9.33</v>
      </c>
      <c r="K699" s="74">
        <f t="shared" si="0"/>
        <v>44588.07</v>
      </c>
      <c r="M699" s="11">
        <v>791445052</v>
      </c>
      <c r="N699" s="21" t="str">
        <f t="shared" si="41"/>
        <v>SI</v>
      </c>
      <c r="O699" s="124">
        <f t="shared" si="42"/>
        <v>2</v>
      </c>
      <c r="P699" s="21" t="str">
        <f t="shared" si="43"/>
        <v>SI</v>
      </c>
      <c r="Q699" s="21" t="str">
        <f t="shared" si="44"/>
        <v>Baja</v>
      </c>
    </row>
    <row r="700" spans="1:17" ht="14.25" customHeight="1">
      <c r="A700" s="2" t="s">
        <v>444</v>
      </c>
      <c r="B700" s="2" t="s">
        <v>433</v>
      </c>
      <c r="C700" s="2" t="s">
        <v>522</v>
      </c>
      <c r="D700" s="2" t="s">
        <v>454</v>
      </c>
      <c r="E700" s="2" t="s">
        <v>442</v>
      </c>
      <c r="F700" s="11">
        <v>723019969</v>
      </c>
      <c r="G700" s="73">
        <v>44579</v>
      </c>
      <c r="H700" s="73">
        <v>44582</v>
      </c>
      <c r="I700" s="2">
        <v>2549</v>
      </c>
      <c r="J700" s="35">
        <v>152.58000000000001</v>
      </c>
      <c r="K700" s="74">
        <f t="shared" si="0"/>
        <v>388926.42000000004</v>
      </c>
      <c r="M700" s="11">
        <v>824643075</v>
      </c>
      <c r="N700" s="21" t="str">
        <f t="shared" si="41"/>
        <v>SI</v>
      </c>
      <c r="O700" s="124">
        <f t="shared" si="42"/>
        <v>3</v>
      </c>
      <c r="P700" s="21" t="str">
        <f t="shared" si="43"/>
        <v>SI</v>
      </c>
      <c r="Q700" s="21" t="str">
        <f t="shared" si="44"/>
        <v>Baja</v>
      </c>
    </row>
    <row r="701" spans="1:17" ht="14.25" customHeight="1">
      <c r="A701" s="2" t="s">
        <v>458</v>
      </c>
      <c r="B701" s="2" t="s">
        <v>467</v>
      </c>
      <c r="C701" s="2" t="s">
        <v>483</v>
      </c>
      <c r="D701" s="2" t="s">
        <v>477</v>
      </c>
      <c r="E701" s="2" t="s">
        <v>436</v>
      </c>
      <c r="F701" s="11">
        <v>723331964</v>
      </c>
      <c r="G701" s="73">
        <v>44625</v>
      </c>
      <c r="H701" s="73">
        <v>44625</v>
      </c>
      <c r="I701" s="2">
        <v>4315</v>
      </c>
      <c r="J701" s="35">
        <v>668.27</v>
      </c>
      <c r="K701" s="74">
        <f t="shared" si="0"/>
        <v>2883585.05</v>
      </c>
      <c r="M701" s="11">
        <v>723331964</v>
      </c>
      <c r="N701" s="21" t="str">
        <f t="shared" si="41"/>
        <v>NO</v>
      </c>
      <c r="O701" s="124">
        <f t="shared" si="42"/>
        <v>0</v>
      </c>
      <c r="P701" s="21" t="str">
        <f t="shared" si="43"/>
        <v>NO</v>
      </c>
      <c r="Q701" s="21" t="str">
        <f t="shared" si="44"/>
        <v>Media</v>
      </c>
    </row>
    <row r="702" spans="1:17" ht="14.25" customHeight="1">
      <c r="A702" s="2" t="s">
        <v>472</v>
      </c>
      <c r="B702" s="2" t="s">
        <v>452</v>
      </c>
      <c r="C702" s="2" t="s">
        <v>603</v>
      </c>
      <c r="D702" s="2" t="s">
        <v>469</v>
      </c>
      <c r="E702" s="2" t="s">
        <v>436</v>
      </c>
      <c r="F702" s="11">
        <v>724249923</v>
      </c>
      <c r="G702" s="73">
        <v>44615</v>
      </c>
      <c r="H702" s="73">
        <v>44617</v>
      </c>
      <c r="I702" s="2">
        <v>2580</v>
      </c>
      <c r="J702" s="35">
        <v>421.89</v>
      </c>
      <c r="K702" s="74">
        <f t="shared" si="0"/>
        <v>1088476.2</v>
      </c>
      <c r="M702" s="11">
        <v>724249923</v>
      </c>
      <c r="N702" s="21" t="str">
        <f t="shared" si="41"/>
        <v>SI</v>
      </c>
      <c r="O702" s="124">
        <f t="shared" si="42"/>
        <v>2</v>
      </c>
      <c r="P702" s="21" t="str">
        <f t="shared" si="43"/>
        <v>SI</v>
      </c>
      <c r="Q702" s="21" t="str">
        <f t="shared" si="44"/>
        <v>Baja</v>
      </c>
    </row>
    <row r="703" spans="1:17" ht="14.25" customHeight="1">
      <c r="A703" s="2" t="s">
        <v>465</v>
      </c>
      <c r="B703" s="2" t="s">
        <v>462</v>
      </c>
      <c r="C703" s="2" t="s">
        <v>592</v>
      </c>
      <c r="D703" s="2" t="s">
        <v>456</v>
      </c>
      <c r="E703" s="2" t="s">
        <v>442</v>
      </c>
      <c r="F703" s="11">
        <v>727281463</v>
      </c>
      <c r="G703" s="73">
        <v>44610</v>
      </c>
      <c r="H703" s="73">
        <v>44612</v>
      </c>
      <c r="I703" s="2">
        <v>4212</v>
      </c>
      <c r="J703" s="35">
        <v>109.28</v>
      </c>
      <c r="K703" s="74">
        <f t="shared" si="0"/>
        <v>460287.36</v>
      </c>
      <c r="M703" s="11">
        <v>727281463</v>
      </c>
      <c r="N703" s="21" t="str">
        <f t="shared" si="41"/>
        <v>SI</v>
      </c>
      <c r="O703" s="124">
        <f t="shared" si="42"/>
        <v>2</v>
      </c>
      <c r="P703" s="21" t="str">
        <f t="shared" si="43"/>
        <v>SI</v>
      </c>
      <c r="Q703" s="21" t="str">
        <f t="shared" si="44"/>
        <v>Baja</v>
      </c>
    </row>
    <row r="704" spans="1:17" ht="14.25" customHeight="1">
      <c r="A704" s="2" t="s">
        <v>438</v>
      </c>
      <c r="B704" s="2" t="s">
        <v>452</v>
      </c>
      <c r="C704" s="2" t="s">
        <v>565</v>
      </c>
      <c r="D704" s="2" t="s">
        <v>477</v>
      </c>
      <c r="E704" s="2" t="s">
        <v>442</v>
      </c>
      <c r="F704" s="11">
        <v>727367293</v>
      </c>
      <c r="G704" s="73">
        <v>44595</v>
      </c>
      <c r="H704" s="73">
        <v>44597</v>
      </c>
      <c r="I704" s="2">
        <v>3958</v>
      </c>
      <c r="J704" s="35">
        <v>668.27</v>
      </c>
      <c r="K704" s="74">
        <f t="shared" si="0"/>
        <v>2645012.66</v>
      </c>
      <c r="M704" s="11">
        <v>727367293</v>
      </c>
      <c r="N704" s="21" t="str">
        <f t="shared" si="41"/>
        <v>SI</v>
      </c>
      <c r="O704" s="124">
        <f t="shared" si="42"/>
        <v>2</v>
      </c>
      <c r="P704" s="21" t="str">
        <f t="shared" si="43"/>
        <v>SI</v>
      </c>
      <c r="Q704" s="21" t="str">
        <f t="shared" si="44"/>
        <v>Media</v>
      </c>
    </row>
    <row r="705" spans="1:17" ht="14.25" customHeight="1">
      <c r="A705" s="2" t="s">
        <v>432</v>
      </c>
      <c r="B705" s="2" t="s">
        <v>467</v>
      </c>
      <c r="C705" s="2" t="s">
        <v>600</v>
      </c>
      <c r="D705" s="2" t="s">
        <v>454</v>
      </c>
      <c r="E705" s="2" t="s">
        <v>436</v>
      </c>
      <c r="F705" s="11">
        <v>729238831</v>
      </c>
      <c r="G705" s="73">
        <v>44604</v>
      </c>
      <c r="H705" s="73">
        <v>44606</v>
      </c>
      <c r="I705" s="2">
        <v>6090</v>
      </c>
      <c r="J705" s="35">
        <v>152.58000000000001</v>
      </c>
      <c r="K705" s="74">
        <f t="shared" si="0"/>
        <v>929212.20000000007</v>
      </c>
      <c r="M705" s="11">
        <v>729238831</v>
      </c>
      <c r="N705" s="21" t="str">
        <f t="shared" si="41"/>
        <v>SI</v>
      </c>
      <c r="O705" s="124">
        <f t="shared" si="42"/>
        <v>2</v>
      </c>
      <c r="P705" s="21" t="str">
        <f t="shared" si="43"/>
        <v>SI</v>
      </c>
      <c r="Q705" s="21" t="str">
        <f t="shared" si="44"/>
        <v>Baja</v>
      </c>
    </row>
    <row r="706" spans="1:17" ht="14.25" customHeight="1">
      <c r="A706" s="2" t="s">
        <v>448</v>
      </c>
      <c r="B706" s="2" t="s">
        <v>439</v>
      </c>
      <c r="C706" s="2" t="s">
        <v>572</v>
      </c>
      <c r="D706" s="2" t="s">
        <v>477</v>
      </c>
      <c r="E706" s="2" t="s">
        <v>436</v>
      </c>
      <c r="F706" s="11">
        <v>729468429</v>
      </c>
      <c r="G706" s="73">
        <v>44599</v>
      </c>
      <c r="H706" s="73">
        <v>44602</v>
      </c>
      <c r="I706" s="2">
        <v>366</v>
      </c>
      <c r="J706" s="35">
        <v>668.27</v>
      </c>
      <c r="K706" s="74">
        <f t="shared" si="0"/>
        <v>244586.82</v>
      </c>
      <c r="M706" s="11">
        <v>729468429</v>
      </c>
      <c r="N706" s="21" t="str">
        <f t="shared" si="41"/>
        <v>SI</v>
      </c>
      <c r="O706" s="124">
        <f t="shared" si="42"/>
        <v>3</v>
      </c>
      <c r="P706" s="21" t="str">
        <f t="shared" si="43"/>
        <v>SI</v>
      </c>
      <c r="Q706" s="21" t="str">
        <f t="shared" si="44"/>
        <v>Baja</v>
      </c>
    </row>
    <row r="707" spans="1:17" ht="14.25" customHeight="1">
      <c r="A707" s="2" t="s">
        <v>465</v>
      </c>
      <c r="B707" s="2" t="s">
        <v>467</v>
      </c>
      <c r="C707" s="2" t="s">
        <v>633</v>
      </c>
      <c r="D707" s="2" t="s">
        <v>494</v>
      </c>
      <c r="E707" s="2" t="s">
        <v>442</v>
      </c>
      <c r="F707" s="11">
        <v>731011664</v>
      </c>
      <c r="G707" s="73">
        <v>44613</v>
      </c>
      <c r="H707" s="73">
        <v>44615</v>
      </c>
      <c r="I707" s="2">
        <v>4110</v>
      </c>
      <c r="J707" s="35">
        <v>47.45</v>
      </c>
      <c r="K707" s="74">
        <f t="shared" si="0"/>
        <v>195019.5</v>
      </c>
      <c r="M707" s="11">
        <v>731011664</v>
      </c>
      <c r="N707" s="21" t="str">
        <f t="shared" ref="N707:N770" si="45">+IF(G707=H707,"NO","SI")</f>
        <v>SI</v>
      </c>
      <c r="O707" s="124">
        <f t="shared" ref="O707:O770" si="46">+H707-G707</f>
        <v>2</v>
      </c>
      <c r="P707" s="21" t="str">
        <f t="shared" ref="P707:P770" si="47">+IF(O707&gt;1,"SI","NO")</f>
        <v>SI</v>
      </c>
      <c r="Q707" s="21" t="str">
        <f t="shared" ref="Q707:Q770" si="48">+IF(K707&lt;=2000000,$S$2,IF(K707&lt;=5000000,$S$3,IF(K707&lt;=10000000,$S$4,)))</f>
        <v>Baja</v>
      </c>
    </row>
    <row r="708" spans="1:17" ht="14.25" customHeight="1">
      <c r="A708" s="2" t="s">
        <v>448</v>
      </c>
      <c r="B708" s="2" t="s">
        <v>433</v>
      </c>
      <c r="C708" s="2" t="s">
        <v>528</v>
      </c>
      <c r="D708" s="2" t="s">
        <v>456</v>
      </c>
      <c r="E708" s="2" t="s">
        <v>442</v>
      </c>
      <c r="F708" s="11">
        <v>731539952</v>
      </c>
      <c r="G708" s="73">
        <v>44593</v>
      </c>
      <c r="H708" s="73">
        <v>44594</v>
      </c>
      <c r="I708" s="2">
        <v>3420</v>
      </c>
      <c r="J708" s="35">
        <v>109.28</v>
      </c>
      <c r="K708" s="74">
        <f t="shared" si="0"/>
        <v>373737.6</v>
      </c>
      <c r="M708" s="11">
        <v>731539952</v>
      </c>
      <c r="N708" s="21" t="str">
        <f t="shared" si="45"/>
        <v>SI</v>
      </c>
      <c r="O708" s="124">
        <f t="shared" si="46"/>
        <v>1</v>
      </c>
      <c r="P708" s="21" t="str">
        <f t="shared" si="47"/>
        <v>NO</v>
      </c>
      <c r="Q708" s="21" t="str">
        <f t="shared" si="48"/>
        <v>Baja</v>
      </c>
    </row>
    <row r="709" spans="1:17" ht="14.25" customHeight="1">
      <c r="A709" s="2" t="s">
        <v>458</v>
      </c>
      <c r="B709" s="2" t="s">
        <v>433</v>
      </c>
      <c r="C709" s="2" t="s">
        <v>455</v>
      </c>
      <c r="D709" s="2" t="s">
        <v>464</v>
      </c>
      <c r="E709" s="2" t="s">
        <v>442</v>
      </c>
      <c r="F709" s="11">
        <v>731806886</v>
      </c>
      <c r="G709" s="73">
        <v>44595</v>
      </c>
      <c r="H709" s="73">
        <v>44596</v>
      </c>
      <c r="I709" s="2">
        <v>91</v>
      </c>
      <c r="J709" s="35">
        <v>154.06</v>
      </c>
      <c r="K709" s="74">
        <f t="shared" si="0"/>
        <v>14019.460000000001</v>
      </c>
      <c r="M709" s="11">
        <v>731806886</v>
      </c>
      <c r="N709" s="21" t="str">
        <f t="shared" si="45"/>
        <v>SI</v>
      </c>
      <c r="O709" s="124">
        <f t="shared" si="46"/>
        <v>1</v>
      </c>
      <c r="P709" s="21" t="str">
        <f t="shared" si="47"/>
        <v>NO</v>
      </c>
      <c r="Q709" s="21" t="str">
        <f t="shared" si="48"/>
        <v>Baja</v>
      </c>
    </row>
    <row r="710" spans="1:17" ht="14.25" customHeight="1">
      <c r="A710" s="2" t="s">
        <v>472</v>
      </c>
      <c r="B710" s="2" t="s">
        <v>433</v>
      </c>
      <c r="C710" s="2" t="s">
        <v>508</v>
      </c>
      <c r="D710" s="2" t="s">
        <v>435</v>
      </c>
      <c r="E710" s="2" t="s">
        <v>436</v>
      </c>
      <c r="F710" s="11">
        <v>732551896</v>
      </c>
      <c r="G710" s="73">
        <v>44601</v>
      </c>
      <c r="H710" s="73">
        <v>44602</v>
      </c>
      <c r="I710" s="2">
        <v>4232</v>
      </c>
      <c r="J710" s="35">
        <v>255.28</v>
      </c>
      <c r="K710" s="74">
        <f t="shared" si="0"/>
        <v>1080344.96</v>
      </c>
      <c r="M710" s="11">
        <v>732551896</v>
      </c>
      <c r="N710" s="21" t="str">
        <f t="shared" si="45"/>
        <v>SI</v>
      </c>
      <c r="O710" s="124">
        <f t="shared" si="46"/>
        <v>1</v>
      </c>
      <c r="P710" s="21" t="str">
        <f t="shared" si="47"/>
        <v>NO</v>
      </c>
      <c r="Q710" s="21" t="str">
        <f t="shared" si="48"/>
        <v>Baja</v>
      </c>
    </row>
    <row r="711" spans="1:17" ht="14.25" customHeight="1">
      <c r="A711" s="2" t="s">
        <v>444</v>
      </c>
      <c r="B711" s="2" t="s">
        <v>433</v>
      </c>
      <c r="C711" s="2" t="s">
        <v>474</v>
      </c>
      <c r="D711" s="2" t="s">
        <v>494</v>
      </c>
      <c r="E711" s="2" t="s">
        <v>442</v>
      </c>
      <c r="F711" s="11">
        <v>733834207</v>
      </c>
      <c r="G711" s="73">
        <v>44619</v>
      </c>
      <c r="H711" s="73">
        <v>44622</v>
      </c>
      <c r="I711" s="2">
        <v>8787</v>
      </c>
      <c r="J711" s="35">
        <v>47.45</v>
      </c>
      <c r="K711" s="74">
        <f t="shared" si="0"/>
        <v>416943.15</v>
      </c>
      <c r="M711" s="11">
        <v>824964940</v>
      </c>
      <c r="N711" s="21" t="str">
        <f t="shared" si="45"/>
        <v>SI</v>
      </c>
      <c r="O711" s="124">
        <f t="shared" si="46"/>
        <v>3</v>
      </c>
      <c r="P711" s="21" t="str">
        <f t="shared" si="47"/>
        <v>SI</v>
      </c>
      <c r="Q711" s="21" t="str">
        <f t="shared" si="48"/>
        <v>Baja</v>
      </c>
    </row>
    <row r="712" spans="1:17" ht="14.25" customHeight="1">
      <c r="A712" s="2" t="s">
        <v>484</v>
      </c>
      <c r="B712" s="2" t="s">
        <v>462</v>
      </c>
      <c r="C712" s="2" t="s">
        <v>643</v>
      </c>
      <c r="D712" s="2" t="s">
        <v>454</v>
      </c>
      <c r="E712" s="2" t="s">
        <v>442</v>
      </c>
      <c r="F712" s="11">
        <v>734153497</v>
      </c>
      <c r="G712" s="73">
        <v>44633</v>
      </c>
      <c r="H712" s="73">
        <v>44635</v>
      </c>
      <c r="I712" s="2">
        <v>1215</v>
      </c>
      <c r="J712" s="35">
        <v>152.58000000000001</v>
      </c>
      <c r="K712" s="74">
        <f t="shared" si="0"/>
        <v>185384.7</v>
      </c>
      <c r="M712" s="11">
        <v>734153497</v>
      </c>
      <c r="N712" s="21" t="str">
        <f t="shared" si="45"/>
        <v>SI</v>
      </c>
      <c r="O712" s="124">
        <f t="shared" si="46"/>
        <v>2</v>
      </c>
      <c r="P712" s="21" t="str">
        <f t="shared" si="47"/>
        <v>SI</v>
      </c>
      <c r="Q712" s="21" t="str">
        <f t="shared" si="48"/>
        <v>Baja</v>
      </c>
    </row>
    <row r="713" spans="1:17" ht="14.25" customHeight="1">
      <c r="A713" s="2" t="s">
        <v>472</v>
      </c>
      <c r="B713" s="2" t="s">
        <v>462</v>
      </c>
      <c r="C713" s="2" t="s">
        <v>531</v>
      </c>
      <c r="D713" s="2" t="s">
        <v>469</v>
      </c>
      <c r="E713" s="2" t="s">
        <v>442</v>
      </c>
      <c r="F713" s="11">
        <v>735576570</v>
      </c>
      <c r="G713" s="73">
        <v>44613</v>
      </c>
      <c r="H713" s="73">
        <v>44613</v>
      </c>
      <c r="I713" s="2">
        <v>4087</v>
      </c>
      <c r="J713" s="35">
        <v>421.89</v>
      </c>
      <c r="K713" s="74">
        <f t="shared" si="0"/>
        <v>1724264.43</v>
      </c>
      <c r="M713" s="11">
        <v>735576570</v>
      </c>
      <c r="N713" s="21" t="str">
        <f t="shared" si="45"/>
        <v>NO</v>
      </c>
      <c r="O713" s="124">
        <f t="shared" si="46"/>
        <v>0</v>
      </c>
      <c r="P713" s="21" t="str">
        <f t="shared" si="47"/>
        <v>NO</v>
      </c>
      <c r="Q713" s="21" t="str">
        <f t="shared" si="48"/>
        <v>Baja</v>
      </c>
    </row>
    <row r="714" spans="1:17" ht="14.25" customHeight="1">
      <c r="A714" s="2" t="s">
        <v>458</v>
      </c>
      <c r="B714" s="2" t="s">
        <v>433</v>
      </c>
      <c r="C714" s="2" t="s">
        <v>492</v>
      </c>
      <c r="D714" s="2" t="s">
        <v>450</v>
      </c>
      <c r="E714" s="2" t="s">
        <v>442</v>
      </c>
      <c r="F714" s="11">
        <v>735875689</v>
      </c>
      <c r="G714" s="73">
        <v>44599</v>
      </c>
      <c r="H714" s="73">
        <v>44602</v>
      </c>
      <c r="I714" s="2">
        <v>7524</v>
      </c>
      <c r="J714" s="35">
        <v>205.7</v>
      </c>
      <c r="K714" s="74">
        <f t="shared" si="0"/>
        <v>1547686.7999999998</v>
      </c>
      <c r="M714" s="11">
        <v>735875689</v>
      </c>
      <c r="N714" s="21" t="str">
        <f t="shared" si="45"/>
        <v>SI</v>
      </c>
      <c r="O714" s="124">
        <f t="shared" si="46"/>
        <v>3</v>
      </c>
      <c r="P714" s="21" t="str">
        <f t="shared" si="47"/>
        <v>SI</v>
      </c>
      <c r="Q714" s="21" t="str">
        <f t="shared" si="48"/>
        <v>Baja</v>
      </c>
    </row>
    <row r="715" spans="1:17" ht="14.25" customHeight="1">
      <c r="A715" s="2" t="s">
        <v>448</v>
      </c>
      <c r="B715" s="2" t="s">
        <v>439</v>
      </c>
      <c r="C715" s="2" t="s">
        <v>617</v>
      </c>
      <c r="D715" s="2" t="s">
        <v>435</v>
      </c>
      <c r="E715" s="2" t="s">
        <v>436</v>
      </c>
      <c r="F715" s="11">
        <v>736193692</v>
      </c>
      <c r="G715" s="73">
        <v>44629</v>
      </c>
      <c r="H715" s="73">
        <v>44631</v>
      </c>
      <c r="I715" s="2">
        <v>9912</v>
      </c>
      <c r="J715" s="35">
        <v>255.28</v>
      </c>
      <c r="K715" s="74">
        <f t="shared" si="0"/>
        <v>2530335.36</v>
      </c>
      <c r="M715" s="11">
        <v>736193692</v>
      </c>
      <c r="N715" s="21" t="str">
        <f t="shared" si="45"/>
        <v>SI</v>
      </c>
      <c r="O715" s="124">
        <f t="shared" si="46"/>
        <v>2</v>
      </c>
      <c r="P715" s="21" t="str">
        <f t="shared" si="47"/>
        <v>SI</v>
      </c>
      <c r="Q715" s="21" t="str">
        <f t="shared" si="48"/>
        <v>Media</v>
      </c>
    </row>
    <row r="716" spans="1:17" ht="14.25" customHeight="1">
      <c r="A716" s="2" t="s">
        <v>458</v>
      </c>
      <c r="B716" s="2" t="s">
        <v>452</v>
      </c>
      <c r="C716" s="2" t="s">
        <v>644</v>
      </c>
      <c r="D716" s="2" t="s">
        <v>456</v>
      </c>
      <c r="E716" s="2" t="s">
        <v>436</v>
      </c>
      <c r="F716" s="11">
        <v>737893569</v>
      </c>
      <c r="G716" s="73">
        <v>44635</v>
      </c>
      <c r="H716" s="73">
        <v>44635</v>
      </c>
      <c r="I716" s="2">
        <v>9627</v>
      </c>
      <c r="J716" s="35">
        <v>109.28</v>
      </c>
      <c r="K716" s="74">
        <f t="shared" si="0"/>
        <v>1052038.56</v>
      </c>
      <c r="M716" s="11">
        <v>737893569</v>
      </c>
      <c r="N716" s="21" t="str">
        <f t="shared" si="45"/>
        <v>NO</v>
      </c>
      <c r="O716" s="124">
        <f t="shared" si="46"/>
        <v>0</v>
      </c>
      <c r="P716" s="21" t="str">
        <f t="shared" si="47"/>
        <v>NO</v>
      </c>
      <c r="Q716" s="21" t="str">
        <f t="shared" si="48"/>
        <v>Baja</v>
      </c>
    </row>
    <row r="717" spans="1:17" ht="14.25" customHeight="1">
      <c r="A717" s="2" t="s">
        <v>482</v>
      </c>
      <c r="B717" s="2" t="s">
        <v>433</v>
      </c>
      <c r="C717" s="2" t="s">
        <v>637</v>
      </c>
      <c r="D717" s="2" t="s">
        <v>446</v>
      </c>
      <c r="E717" s="2" t="s">
        <v>442</v>
      </c>
      <c r="F717" s="11">
        <v>738479363</v>
      </c>
      <c r="G717" s="73">
        <v>44595</v>
      </c>
      <c r="H717" s="73">
        <v>44595</v>
      </c>
      <c r="I717" s="2">
        <v>7129</v>
      </c>
      <c r="J717" s="35">
        <v>437.2</v>
      </c>
      <c r="K717" s="74">
        <f t="shared" si="0"/>
        <v>3116798.8</v>
      </c>
      <c r="M717" s="11">
        <v>738479363</v>
      </c>
      <c r="N717" s="21" t="str">
        <f t="shared" si="45"/>
        <v>NO</v>
      </c>
      <c r="O717" s="124">
        <f t="shared" si="46"/>
        <v>0</v>
      </c>
      <c r="P717" s="21" t="str">
        <f t="shared" si="47"/>
        <v>NO</v>
      </c>
      <c r="Q717" s="21" t="str">
        <f t="shared" si="48"/>
        <v>Media</v>
      </c>
    </row>
    <row r="718" spans="1:17" ht="14.25" customHeight="1">
      <c r="A718" s="2" t="s">
        <v>458</v>
      </c>
      <c r="B718" s="2" t="s">
        <v>462</v>
      </c>
      <c r="C718" s="2" t="s">
        <v>624</v>
      </c>
      <c r="D718" s="2" t="s">
        <v>477</v>
      </c>
      <c r="E718" s="2" t="s">
        <v>442</v>
      </c>
      <c r="F718" s="11">
        <v>738596522</v>
      </c>
      <c r="G718" s="73">
        <v>44595</v>
      </c>
      <c r="H718" s="73">
        <v>44595</v>
      </c>
      <c r="I718" s="2">
        <v>1080</v>
      </c>
      <c r="J718" s="35">
        <v>668.27</v>
      </c>
      <c r="K718" s="74">
        <f t="shared" si="0"/>
        <v>721731.6</v>
      </c>
      <c r="M718" s="11">
        <v>738596522</v>
      </c>
      <c r="N718" s="21" t="str">
        <f t="shared" si="45"/>
        <v>NO</v>
      </c>
      <c r="O718" s="124">
        <f t="shared" si="46"/>
        <v>0</v>
      </c>
      <c r="P718" s="21" t="str">
        <f t="shared" si="47"/>
        <v>NO</v>
      </c>
      <c r="Q718" s="21" t="str">
        <f t="shared" si="48"/>
        <v>Baja</v>
      </c>
    </row>
    <row r="719" spans="1:17" ht="14.25" customHeight="1">
      <c r="A719" s="2" t="s">
        <v>465</v>
      </c>
      <c r="B719" s="2" t="s">
        <v>462</v>
      </c>
      <c r="C719" s="2" t="s">
        <v>574</v>
      </c>
      <c r="D719" s="2" t="s">
        <v>494</v>
      </c>
      <c r="E719" s="2" t="s">
        <v>436</v>
      </c>
      <c r="F719" s="11">
        <v>739964663</v>
      </c>
      <c r="G719" s="73">
        <v>44604</v>
      </c>
      <c r="H719" s="73">
        <v>44604</v>
      </c>
      <c r="I719" s="2">
        <v>8219</v>
      </c>
      <c r="J719" s="35">
        <v>47.45</v>
      </c>
      <c r="K719" s="74">
        <f t="shared" si="0"/>
        <v>389991.55000000005</v>
      </c>
      <c r="M719" s="11">
        <v>739964663</v>
      </c>
      <c r="N719" s="21" t="str">
        <f t="shared" si="45"/>
        <v>NO</v>
      </c>
      <c r="O719" s="124">
        <f t="shared" si="46"/>
        <v>0</v>
      </c>
      <c r="P719" s="21" t="str">
        <f t="shared" si="47"/>
        <v>NO</v>
      </c>
      <c r="Q719" s="21" t="str">
        <f t="shared" si="48"/>
        <v>Baja</v>
      </c>
    </row>
    <row r="720" spans="1:17" ht="14.25" customHeight="1">
      <c r="A720" s="2" t="s">
        <v>448</v>
      </c>
      <c r="B720" s="2" t="s">
        <v>439</v>
      </c>
      <c r="C720" s="2" t="s">
        <v>449</v>
      </c>
      <c r="D720" s="2" t="s">
        <v>450</v>
      </c>
      <c r="E720" s="2" t="s">
        <v>442</v>
      </c>
      <c r="F720" s="11">
        <v>740614831</v>
      </c>
      <c r="G720" s="73">
        <v>44621</v>
      </c>
      <c r="H720" s="73">
        <v>44624</v>
      </c>
      <c r="I720" s="2">
        <v>2187</v>
      </c>
      <c r="J720" s="35">
        <v>205.7</v>
      </c>
      <c r="K720" s="74">
        <f t="shared" si="0"/>
        <v>449865.89999999997</v>
      </c>
      <c r="M720" s="11">
        <v>740614831</v>
      </c>
      <c r="N720" s="21" t="str">
        <f t="shared" si="45"/>
        <v>SI</v>
      </c>
      <c r="O720" s="124">
        <f t="shared" si="46"/>
        <v>3</v>
      </c>
      <c r="P720" s="21" t="str">
        <f t="shared" si="47"/>
        <v>SI</v>
      </c>
      <c r="Q720" s="21" t="str">
        <f t="shared" si="48"/>
        <v>Baja</v>
      </c>
    </row>
    <row r="721" spans="1:17" ht="14.25" customHeight="1">
      <c r="A721" s="2" t="s">
        <v>458</v>
      </c>
      <c r="B721" s="2" t="s">
        <v>433</v>
      </c>
      <c r="C721" s="2" t="s">
        <v>564</v>
      </c>
      <c r="D721" s="2" t="s">
        <v>475</v>
      </c>
      <c r="E721" s="2" t="s">
        <v>436</v>
      </c>
      <c r="F721" s="11">
        <v>741649949</v>
      </c>
      <c r="G721" s="73">
        <v>44632</v>
      </c>
      <c r="H721" s="73">
        <v>44635</v>
      </c>
      <c r="I721" s="2">
        <v>7761</v>
      </c>
      <c r="J721" s="35">
        <v>81.73</v>
      </c>
      <c r="K721" s="74">
        <f t="shared" si="0"/>
        <v>634306.53</v>
      </c>
      <c r="M721" s="11">
        <v>741649949</v>
      </c>
      <c r="N721" s="21" t="str">
        <f t="shared" si="45"/>
        <v>SI</v>
      </c>
      <c r="O721" s="124">
        <f t="shared" si="46"/>
        <v>3</v>
      </c>
      <c r="P721" s="21" t="str">
        <f t="shared" si="47"/>
        <v>SI</v>
      </c>
      <c r="Q721" s="21" t="str">
        <f t="shared" si="48"/>
        <v>Baja</v>
      </c>
    </row>
    <row r="722" spans="1:17" ht="14.25" customHeight="1">
      <c r="A722" s="2" t="s">
        <v>472</v>
      </c>
      <c r="B722" s="2" t="s">
        <v>452</v>
      </c>
      <c r="C722" s="2" t="s">
        <v>539</v>
      </c>
      <c r="D722" s="2" t="s">
        <v>477</v>
      </c>
      <c r="E722" s="2" t="s">
        <v>442</v>
      </c>
      <c r="F722" s="11">
        <v>743553245</v>
      </c>
      <c r="G722" s="73">
        <v>44621</v>
      </c>
      <c r="H722" s="73">
        <v>44622</v>
      </c>
      <c r="I722" s="2">
        <v>3641</v>
      </c>
      <c r="J722" s="35">
        <v>668.27</v>
      </c>
      <c r="K722" s="74">
        <f t="shared" si="0"/>
        <v>2433171.0699999998</v>
      </c>
      <c r="M722" s="11">
        <v>743553245</v>
      </c>
      <c r="N722" s="21" t="str">
        <f t="shared" si="45"/>
        <v>SI</v>
      </c>
      <c r="O722" s="124">
        <f t="shared" si="46"/>
        <v>1</v>
      </c>
      <c r="P722" s="21" t="str">
        <f t="shared" si="47"/>
        <v>NO</v>
      </c>
      <c r="Q722" s="21" t="str">
        <f t="shared" si="48"/>
        <v>Media</v>
      </c>
    </row>
    <row r="723" spans="1:17" ht="14.25" customHeight="1">
      <c r="A723" s="2" t="s">
        <v>458</v>
      </c>
      <c r="B723" s="2" t="s">
        <v>433</v>
      </c>
      <c r="C723" s="2" t="s">
        <v>613</v>
      </c>
      <c r="D723" s="2" t="s">
        <v>494</v>
      </c>
      <c r="E723" s="2" t="s">
        <v>442</v>
      </c>
      <c r="F723" s="11">
        <v>745095622</v>
      </c>
      <c r="G723" s="73">
        <v>44627</v>
      </c>
      <c r="H723" s="73">
        <v>44627</v>
      </c>
      <c r="I723" s="2">
        <v>1732</v>
      </c>
      <c r="J723" s="35">
        <v>47.45</v>
      </c>
      <c r="K723" s="74">
        <f t="shared" si="0"/>
        <v>82183.400000000009</v>
      </c>
      <c r="M723" s="11">
        <v>745095622</v>
      </c>
      <c r="N723" s="21" t="str">
        <f t="shared" si="45"/>
        <v>NO</v>
      </c>
      <c r="O723" s="124">
        <f t="shared" si="46"/>
        <v>0</v>
      </c>
      <c r="P723" s="21" t="str">
        <f t="shared" si="47"/>
        <v>NO</v>
      </c>
      <c r="Q723" s="21" t="str">
        <f t="shared" si="48"/>
        <v>Baja</v>
      </c>
    </row>
    <row r="724" spans="1:17" ht="14.25" customHeight="1">
      <c r="A724" s="2" t="s">
        <v>484</v>
      </c>
      <c r="B724" s="2" t="s">
        <v>462</v>
      </c>
      <c r="C724" s="2" t="s">
        <v>552</v>
      </c>
      <c r="D724" s="2" t="s">
        <v>469</v>
      </c>
      <c r="E724" s="2" t="s">
        <v>442</v>
      </c>
      <c r="F724" s="11">
        <v>745633351</v>
      </c>
      <c r="G724" s="73">
        <v>44602</v>
      </c>
      <c r="H724" s="73">
        <v>44605</v>
      </c>
      <c r="I724" s="2">
        <v>4325</v>
      </c>
      <c r="J724" s="35">
        <v>421.89</v>
      </c>
      <c r="K724" s="74">
        <f t="shared" si="0"/>
        <v>1824674.25</v>
      </c>
      <c r="M724" s="11">
        <v>745633351</v>
      </c>
      <c r="N724" s="21" t="str">
        <f t="shared" si="45"/>
        <v>SI</v>
      </c>
      <c r="O724" s="124">
        <f t="shared" si="46"/>
        <v>3</v>
      </c>
      <c r="P724" s="21" t="str">
        <f t="shared" si="47"/>
        <v>SI</v>
      </c>
      <c r="Q724" s="21" t="str">
        <f t="shared" si="48"/>
        <v>Baja</v>
      </c>
    </row>
    <row r="725" spans="1:17" ht="14.25" customHeight="1">
      <c r="A725" s="2" t="s">
        <v>472</v>
      </c>
      <c r="B725" s="2" t="s">
        <v>462</v>
      </c>
      <c r="C725" s="2" t="s">
        <v>517</v>
      </c>
      <c r="D725" s="2" t="s">
        <v>475</v>
      </c>
      <c r="E725" s="2" t="s">
        <v>442</v>
      </c>
      <c r="F725" s="11">
        <v>745765960</v>
      </c>
      <c r="G725" s="73">
        <v>44634</v>
      </c>
      <c r="H725" s="73">
        <v>44636</v>
      </c>
      <c r="I725" s="2">
        <v>6454</v>
      </c>
      <c r="J725" s="35">
        <v>81.73</v>
      </c>
      <c r="K725" s="74">
        <f t="shared" si="0"/>
        <v>527485.42000000004</v>
      </c>
      <c r="M725" s="11">
        <v>745765960</v>
      </c>
      <c r="N725" s="21" t="str">
        <f t="shared" si="45"/>
        <v>SI</v>
      </c>
      <c r="O725" s="124">
        <f t="shared" si="46"/>
        <v>2</v>
      </c>
      <c r="P725" s="21" t="str">
        <f t="shared" si="47"/>
        <v>SI</v>
      </c>
      <c r="Q725" s="21" t="str">
        <f t="shared" si="48"/>
        <v>Baja</v>
      </c>
    </row>
    <row r="726" spans="1:17" ht="14.25" customHeight="1">
      <c r="A726" s="2" t="s">
        <v>472</v>
      </c>
      <c r="B726" s="2" t="s">
        <v>433</v>
      </c>
      <c r="C726" s="2" t="s">
        <v>457</v>
      </c>
      <c r="D726" s="2" t="s">
        <v>464</v>
      </c>
      <c r="E726" s="2" t="s">
        <v>436</v>
      </c>
      <c r="F726" s="11">
        <v>745996844</v>
      </c>
      <c r="G726" s="73">
        <v>44596</v>
      </c>
      <c r="H726" s="73">
        <v>44599</v>
      </c>
      <c r="I726" s="2">
        <v>1057</v>
      </c>
      <c r="J726" s="35">
        <v>154.06</v>
      </c>
      <c r="K726" s="74">
        <f t="shared" si="0"/>
        <v>162841.42000000001</v>
      </c>
      <c r="M726" s="11">
        <v>745996844</v>
      </c>
      <c r="N726" s="21" t="str">
        <f t="shared" si="45"/>
        <v>SI</v>
      </c>
      <c r="O726" s="124">
        <f t="shared" si="46"/>
        <v>3</v>
      </c>
      <c r="P726" s="21" t="str">
        <f t="shared" si="47"/>
        <v>SI</v>
      </c>
      <c r="Q726" s="21" t="str">
        <f t="shared" si="48"/>
        <v>Baja</v>
      </c>
    </row>
    <row r="727" spans="1:17" ht="14.25" customHeight="1">
      <c r="A727" s="2" t="s">
        <v>472</v>
      </c>
      <c r="B727" s="2" t="s">
        <v>433</v>
      </c>
      <c r="C727" s="2" t="s">
        <v>535</v>
      </c>
      <c r="D727" s="2" t="s">
        <v>469</v>
      </c>
      <c r="E727" s="2" t="s">
        <v>442</v>
      </c>
      <c r="F727" s="11">
        <v>747025954</v>
      </c>
      <c r="G727" s="73">
        <v>44621</v>
      </c>
      <c r="H727" s="73">
        <v>44623</v>
      </c>
      <c r="I727" s="2">
        <v>1417</v>
      </c>
      <c r="J727" s="35">
        <v>421.89</v>
      </c>
      <c r="K727" s="74">
        <f t="shared" si="0"/>
        <v>597818.13</v>
      </c>
      <c r="M727" s="11">
        <v>747025954</v>
      </c>
      <c r="N727" s="21" t="str">
        <f t="shared" si="45"/>
        <v>SI</v>
      </c>
      <c r="O727" s="124">
        <f t="shared" si="46"/>
        <v>2</v>
      </c>
      <c r="P727" s="21" t="str">
        <f t="shared" si="47"/>
        <v>SI</v>
      </c>
      <c r="Q727" s="21" t="str">
        <f t="shared" si="48"/>
        <v>Baja</v>
      </c>
    </row>
    <row r="728" spans="1:17" ht="14.25" customHeight="1">
      <c r="A728" s="2" t="s">
        <v>458</v>
      </c>
      <c r="B728" s="2" t="s">
        <v>433</v>
      </c>
      <c r="C728" s="2" t="s">
        <v>619</v>
      </c>
      <c r="D728" s="2" t="s">
        <v>435</v>
      </c>
      <c r="E728" s="2" t="s">
        <v>442</v>
      </c>
      <c r="F728" s="11">
        <v>749748504</v>
      </c>
      <c r="G728" s="73">
        <v>44626</v>
      </c>
      <c r="H728" s="73">
        <v>44627</v>
      </c>
      <c r="I728" s="2">
        <v>5222</v>
      </c>
      <c r="J728" s="35">
        <v>255.28</v>
      </c>
      <c r="K728" s="74">
        <f t="shared" si="0"/>
        <v>1333072.1599999999</v>
      </c>
      <c r="M728" s="11">
        <v>749748504</v>
      </c>
      <c r="N728" s="21" t="str">
        <f t="shared" si="45"/>
        <v>SI</v>
      </c>
      <c r="O728" s="124">
        <f t="shared" si="46"/>
        <v>1</v>
      </c>
      <c r="P728" s="21" t="str">
        <f t="shared" si="47"/>
        <v>NO</v>
      </c>
      <c r="Q728" s="21" t="str">
        <f t="shared" si="48"/>
        <v>Baja</v>
      </c>
    </row>
    <row r="729" spans="1:17" ht="14.25" customHeight="1">
      <c r="A729" s="2" t="s">
        <v>432</v>
      </c>
      <c r="B729" s="2" t="s">
        <v>462</v>
      </c>
      <c r="C729" s="2" t="s">
        <v>479</v>
      </c>
      <c r="D729" s="2" t="s">
        <v>469</v>
      </c>
      <c r="E729" s="2" t="s">
        <v>442</v>
      </c>
      <c r="F729" s="11">
        <v>749981534</v>
      </c>
      <c r="G729" s="73">
        <v>44626</v>
      </c>
      <c r="H729" s="73">
        <v>44626</v>
      </c>
      <c r="I729" s="2">
        <v>8591</v>
      </c>
      <c r="J729" s="35">
        <v>421.89</v>
      </c>
      <c r="K729" s="74">
        <f t="shared" si="0"/>
        <v>3624456.9899999998</v>
      </c>
      <c r="M729" s="11">
        <v>749981534</v>
      </c>
      <c r="N729" s="21" t="str">
        <f t="shared" si="45"/>
        <v>NO</v>
      </c>
      <c r="O729" s="124">
        <f t="shared" si="46"/>
        <v>0</v>
      </c>
      <c r="P729" s="21" t="str">
        <f t="shared" si="47"/>
        <v>NO</v>
      </c>
      <c r="Q729" s="21" t="str">
        <f t="shared" si="48"/>
        <v>Media</v>
      </c>
    </row>
    <row r="730" spans="1:17" ht="14.25" customHeight="1">
      <c r="A730" s="2" t="s">
        <v>451</v>
      </c>
      <c r="B730" s="2" t="s">
        <v>439</v>
      </c>
      <c r="C730" s="2" t="s">
        <v>618</v>
      </c>
      <c r="D730" s="2" t="s">
        <v>480</v>
      </c>
      <c r="E730" s="2" t="s">
        <v>442</v>
      </c>
      <c r="F730" s="11">
        <v>750512397</v>
      </c>
      <c r="G730" s="73">
        <v>44648</v>
      </c>
      <c r="H730" s="73">
        <v>44649</v>
      </c>
      <c r="I730" s="2">
        <v>333</v>
      </c>
      <c r="J730" s="35">
        <v>651.21</v>
      </c>
      <c r="K730" s="74">
        <f t="shared" si="0"/>
        <v>216852.93000000002</v>
      </c>
      <c r="M730" s="11">
        <v>750512397</v>
      </c>
      <c r="N730" s="21" t="str">
        <f t="shared" si="45"/>
        <v>SI</v>
      </c>
      <c r="O730" s="124">
        <f t="shared" si="46"/>
        <v>1</v>
      </c>
      <c r="P730" s="21" t="str">
        <f t="shared" si="47"/>
        <v>NO</v>
      </c>
      <c r="Q730" s="21" t="str">
        <f t="shared" si="48"/>
        <v>Baja</v>
      </c>
    </row>
    <row r="731" spans="1:17" ht="14.25" customHeight="1">
      <c r="A731" s="2" t="s">
        <v>465</v>
      </c>
      <c r="B731" s="2" t="s">
        <v>439</v>
      </c>
      <c r="C731" s="2" t="s">
        <v>559</v>
      </c>
      <c r="D731" s="2" t="s">
        <v>454</v>
      </c>
      <c r="E731" s="2" t="s">
        <v>442</v>
      </c>
      <c r="F731" s="11">
        <v>751302039</v>
      </c>
      <c r="G731" s="73">
        <v>44616</v>
      </c>
      <c r="H731" s="73">
        <v>44619</v>
      </c>
      <c r="I731" s="2">
        <v>9049</v>
      </c>
      <c r="J731" s="35">
        <v>152.58000000000001</v>
      </c>
      <c r="K731" s="74">
        <f t="shared" si="0"/>
        <v>1380696.4200000002</v>
      </c>
      <c r="M731" s="11">
        <v>751302039</v>
      </c>
      <c r="N731" s="21" t="str">
        <f t="shared" si="45"/>
        <v>SI</v>
      </c>
      <c r="O731" s="124">
        <f t="shared" si="46"/>
        <v>3</v>
      </c>
      <c r="P731" s="21" t="str">
        <f t="shared" si="47"/>
        <v>SI</v>
      </c>
      <c r="Q731" s="21" t="str">
        <f t="shared" si="48"/>
        <v>Baja</v>
      </c>
    </row>
    <row r="732" spans="1:17" ht="14.25" customHeight="1">
      <c r="A732" s="2" t="s">
        <v>451</v>
      </c>
      <c r="B732" s="2" t="s">
        <v>433</v>
      </c>
      <c r="C732" s="2" t="s">
        <v>533</v>
      </c>
      <c r="D732" s="2" t="s">
        <v>494</v>
      </c>
      <c r="E732" s="2" t="s">
        <v>442</v>
      </c>
      <c r="F732" s="11">
        <v>754117715</v>
      </c>
      <c r="G732" s="73">
        <v>44601</v>
      </c>
      <c r="H732" s="73">
        <v>44602</v>
      </c>
      <c r="I732" s="2">
        <v>7783</v>
      </c>
      <c r="J732" s="35">
        <v>47.45</v>
      </c>
      <c r="K732" s="74">
        <f t="shared" si="0"/>
        <v>369303.35000000003</v>
      </c>
      <c r="M732" s="11">
        <v>754117715</v>
      </c>
      <c r="N732" s="21" t="str">
        <f t="shared" si="45"/>
        <v>SI</v>
      </c>
      <c r="O732" s="124">
        <f t="shared" si="46"/>
        <v>1</v>
      </c>
      <c r="P732" s="21" t="str">
        <f t="shared" si="47"/>
        <v>NO</v>
      </c>
      <c r="Q732" s="21" t="str">
        <f t="shared" si="48"/>
        <v>Baja</v>
      </c>
    </row>
    <row r="733" spans="1:17" ht="14.25" customHeight="1">
      <c r="A733" s="2" t="s">
        <v>484</v>
      </c>
      <c r="B733" s="2" t="s">
        <v>462</v>
      </c>
      <c r="C733" s="2" t="s">
        <v>557</v>
      </c>
      <c r="D733" s="2" t="s">
        <v>494</v>
      </c>
      <c r="E733" s="2" t="s">
        <v>442</v>
      </c>
      <c r="F733" s="11">
        <v>755614173</v>
      </c>
      <c r="G733" s="73">
        <v>44607</v>
      </c>
      <c r="H733" s="73">
        <v>44610</v>
      </c>
      <c r="I733" s="2">
        <v>5140</v>
      </c>
      <c r="J733" s="35">
        <v>47.45</v>
      </c>
      <c r="K733" s="74">
        <f t="shared" si="0"/>
        <v>243893.00000000003</v>
      </c>
      <c r="M733" s="11">
        <v>755614173</v>
      </c>
      <c r="N733" s="21" t="str">
        <f t="shared" si="45"/>
        <v>SI</v>
      </c>
      <c r="O733" s="124">
        <f t="shared" si="46"/>
        <v>3</v>
      </c>
      <c r="P733" s="21" t="str">
        <f t="shared" si="47"/>
        <v>SI</v>
      </c>
      <c r="Q733" s="21" t="str">
        <f t="shared" si="48"/>
        <v>Baja</v>
      </c>
    </row>
    <row r="734" spans="1:17" ht="14.25" customHeight="1">
      <c r="A734" s="2" t="s">
        <v>484</v>
      </c>
      <c r="B734" s="2" t="s">
        <v>462</v>
      </c>
      <c r="C734" s="2" t="s">
        <v>634</v>
      </c>
      <c r="D734" s="2" t="s">
        <v>454</v>
      </c>
      <c r="E734" s="2" t="s">
        <v>442</v>
      </c>
      <c r="F734" s="11">
        <v>755752360</v>
      </c>
      <c r="G734" s="73">
        <v>44634</v>
      </c>
      <c r="H734" s="73">
        <v>44636</v>
      </c>
      <c r="I734" s="2">
        <v>3474</v>
      </c>
      <c r="J734" s="35">
        <v>152.58000000000001</v>
      </c>
      <c r="K734" s="74">
        <f t="shared" si="0"/>
        <v>530062.92000000004</v>
      </c>
      <c r="M734" s="11">
        <v>755752360</v>
      </c>
      <c r="N734" s="21" t="str">
        <f t="shared" si="45"/>
        <v>SI</v>
      </c>
      <c r="O734" s="124">
        <f t="shared" si="46"/>
        <v>2</v>
      </c>
      <c r="P734" s="21" t="str">
        <f t="shared" si="47"/>
        <v>SI</v>
      </c>
      <c r="Q734" s="21" t="str">
        <f t="shared" si="48"/>
        <v>Baja</v>
      </c>
    </row>
    <row r="735" spans="1:17" ht="14.25" customHeight="1">
      <c r="A735" s="2" t="s">
        <v>432</v>
      </c>
      <c r="B735" s="2" t="s">
        <v>433</v>
      </c>
      <c r="C735" s="2" t="s">
        <v>589</v>
      </c>
      <c r="D735" s="2" t="s">
        <v>469</v>
      </c>
      <c r="E735" s="2" t="s">
        <v>436</v>
      </c>
      <c r="F735" s="11">
        <v>760131013</v>
      </c>
      <c r="G735" s="73">
        <v>44606</v>
      </c>
      <c r="H735" s="73">
        <v>44607</v>
      </c>
      <c r="I735" s="2">
        <v>1417</v>
      </c>
      <c r="J735" s="35">
        <v>421.89</v>
      </c>
      <c r="K735" s="74">
        <f t="shared" si="0"/>
        <v>597818.13</v>
      </c>
      <c r="M735" s="11">
        <v>760131013</v>
      </c>
      <c r="N735" s="21" t="str">
        <f t="shared" si="45"/>
        <v>SI</v>
      </c>
      <c r="O735" s="124">
        <f t="shared" si="46"/>
        <v>1</v>
      </c>
      <c r="P735" s="21" t="str">
        <f t="shared" si="47"/>
        <v>NO</v>
      </c>
      <c r="Q735" s="21" t="str">
        <f t="shared" si="48"/>
        <v>Baja</v>
      </c>
    </row>
    <row r="736" spans="1:17" ht="14.25" customHeight="1">
      <c r="A736" s="2" t="s">
        <v>465</v>
      </c>
      <c r="B736" s="2" t="s">
        <v>433</v>
      </c>
      <c r="C736" s="2" t="s">
        <v>564</v>
      </c>
      <c r="D736" s="2" t="s">
        <v>446</v>
      </c>
      <c r="E736" s="2" t="s">
        <v>442</v>
      </c>
      <c r="F736" s="11">
        <v>760907781</v>
      </c>
      <c r="G736" s="73">
        <v>44620</v>
      </c>
      <c r="H736" s="73">
        <v>44620</v>
      </c>
      <c r="I736" s="2">
        <v>6615</v>
      </c>
      <c r="J736" s="35">
        <v>437.2</v>
      </c>
      <c r="K736" s="74">
        <f t="shared" si="0"/>
        <v>2892078</v>
      </c>
      <c r="M736" s="11">
        <v>760907781</v>
      </c>
      <c r="N736" s="21" t="str">
        <f t="shared" si="45"/>
        <v>NO</v>
      </c>
      <c r="O736" s="124">
        <f t="shared" si="46"/>
        <v>0</v>
      </c>
      <c r="P736" s="21" t="str">
        <f t="shared" si="47"/>
        <v>NO</v>
      </c>
      <c r="Q736" s="21" t="str">
        <f t="shared" si="48"/>
        <v>Media</v>
      </c>
    </row>
    <row r="737" spans="1:17" ht="14.25" customHeight="1">
      <c r="A737" s="2" t="s">
        <v>438</v>
      </c>
      <c r="B737" s="2" t="s">
        <v>433</v>
      </c>
      <c r="C737" s="2" t="s">
        <v>528</v>
      </c>
      <c r="D737" s="2" t="s">
        <v>446</v>
      </c>
      <c r="E737" s="2" t="s">
        <v>436</v>
      </c>
      <c r="F737" s="11">
        <v>763501155</v>
      </c>
      <c r="G737" s="73">
        <v>44644</v>
      </c>
      <c r="H737" s="73">
        <v>44647</v>
      </c>
      <c r="I737" s="2">
        <v>7221</v>
      </c>
      <c r="J737" s="35">
        <v>437.2</v>
      </c>
      <c r="K737" s="74">
        <f t="shared" si="0"/>
        <v>3157021.1999999997</v>
      </c>
      <c r="M737" s="11">
        <v>763501155</v>
      </c>
      <c r="N737" s="21" t="str">
        <f t="shared" si="45"/>
        <v>SI</v>
      </c>
      <c r="O737" s="124">
        <f t="shared" si="46"/>
        <v>3</v>
      </c>
      <c r="P737" s="21" t="str">
        <f t="shared" si="47"/>
        <v>SI</v>
      </c>
      <c r="Q737" s="21" t="str">
        <f t="shared" si="48"/>
        <v>Media</v>
      </c>
    </row>
    <row r="738" spans="1:17" ht="14.25" customHeight="1">
      <c r="A738" s="2" t="s">
        <v>472</v>
      </c>
      <c r="B738" s="2" t="s">
        <v>439</v>
      </c>
      <c r="C738" s="2" t="s">
        <v>615</v>
      </c>
      <c r="D738" s="2" t="s">
        <v>456</v>
      </c>
      <c r="E738" s="2" t="s">
        <v>442</v>
      </c>
      <c r="F738" s="11">
        <v>765228068</v>
      </c>
      <c r="G738" s="73">
        <v>44624</v>
      </c>
      <c r="H738" s="73">
        <v>44627</v>
      </c>
      <c r="I738" s="2">
        <v>2151</v>
      </c>
      <c r="J738" s="35">
        <v>109.28</v>
      </c>
      <c r="K738" s="74">
        <f t="shared" si="0"/>
        <v>235061.28</v>
      </c>
      <c r="M738" s="11">
        <v>765228068</v>
      </c>
      <c r="N738" s="21" t="str">
        <f t="shared" si="45"/>
        <v>SI</v>
      </c>
      <c r="O738" s="124">
        <f t="shared" si="46"/>
        <v>3</v>
      </c>
      <c r="P738" s="21" t="str">
        <f t="shared" si="47"/>
        <v>SI</v>
      </c>
      <c r="Q738" s="21" t="str">
        <f t="shared" si="48"/>
        <v>Baja</v>
      </c>
    </row>
    <row r="739" spans="1:17" ht="14.25" customHeight="1">
      <c r="A739" s="2" t="s">
        <v>432</v>
      </c>
      <c r="B739" s="2" t="s">
        <v>433</v>
      </c>
      <c r="C739" s="2" t="s">
        <v>646</v>
      </c>
      <c r="D739" s="2" t="s">
        <v>450</v>
      </c>
      <c r="E739" s="2" t="s">
        <v>442</v>
      </c>
      <c r="F739" s="11">
        <v>765423762</v>
      </c>
      <c r="G739" s="73">
        <v>44656</v>
      </c>
      <c r="H739" s="73">
        <v>44658</v>
      </c>
      <c r="I739" s="2">
        <v>3112</v>
      </c>
      <c r="J739" s="35">
        <v>205.7</v>
      </c>
      <c r="K739" s="74">
        <f t="shared" si="0"/>
        <v>640138.39999999991</v>
      </c>
      <c r="M739" s="11">
        <v>765423762</v>
      </c>
      <c r="N739" s="21" t="str">
        <f t="shared" si="45"/>
        <v>SI</v>
      </c>
      <c r="O739" s="124">
        <f t="shared" si="46"/>
        <v>2</v>
      </c>
      <c r="P739" s="21" t="str">
        <f t="shared" si="47"/>
        <v>SI</v>
      </c>
      <c r="Q739" s="21" t="str">
        <f t="shared" si="48"/>
        <v>Baja</v>
      </c>
    </row>
    <row r="740" spans="1:17" ht="14.25" customHeight="1">
      <c r="A740" s="2" t="s">
        <v>444</v>
      </c>
      <c r="B740" s="2" t="s">
        <v>462</v>
      </c>
      <c r="C740" s="2" t="s">
        <v>534</v>
      </c>
      <c r="D740" s="2" t="s">
        <v>464</v>
      </c>
      <c r="E740" s="2" t="s">
        <v>442</v>
      </c>
      <c r="F740" s="11">
        <v>765571820</v>
      </c>
      <c r="G740" s="73">
        <v>44611</v>
      </c>
      <c r="H740" s="73">
        <v>44613</v>
      </c>
      <c r="I740" s="2">
        <v>5033</v>
      </c>
      <c r="J740" s="35">
        <v>154.06</v>
      </c>
      <c r="K740" s="74">
        <f t="shared" si="0"/>
        <v>775383.98</v>
      </c>
      <c r="M740" s="11">
        <v>959272372</v>
      </c>
      <c r="N740" s="21" t="str">
        <f t="shared" si="45"/>
        <v>SI</v>
      </c>
      <c r="O740" s="124">
        <f t="shared" si="46"/>
        <v>2</v>
      </c>
      <c r="P740" s="21" t="str">
        <f t="shared" si="47"/>
        <v>SI</v>
      </c>
      <c r="Q740" s="21" t="str">
        <f t="shared" si="48"/>
        <v>Baja</v>
      </c>
    </row>
    <row r="741" spans="1:17" ht="14.25" customHeight="1">
      <c r="A741" s="2" t="s">
        <v>438</v>
      </c>
      <c r="B741" s="2" t="s">
        <v>452</v>
      </c>
      <c r="C741" s="2" t="s">
        <v>539</v>
      </c>
      <c r="D741" s="2" t="s">
        <v>450</v>
      </c>
      <c r="E741" s="2" t="s">
        <v>436</v>
      </c>
      <c r="F741" s="11">
        <v>765843474</v>
      </c>
      <c r="G741" s="73">
        <v>44658</v>
      </c>
      <c r="H741" s="73">
        <v>44660</v>
      </c>
      <c r="I741" s="2">
        <v>4487</v>
      </c>
      <c r="J741" s="35">
        <v>205.7</v>
      </c>
      <c r="K741" s="74">
        <f t="shared" si="0"/>
        <v>922975.89999999991</v>
      </c>
      <c r="M741" s="11">
        <v>765843474</v>
      </c>
      <c r="N741" s="21" t="str">
        <f t="shared" si="45"/>
        <v>SI</v>
      </c>
      <c r="O741" s="124">
        <f t="shared" si="46"/>
        <v>2</v>
      </c>
      <c r="P741" s="21" t="str">
        <f t="shared" si="47"/>
        <v>SI</v>
      </c>
      <c r="Q741" s="21" t="str">
        <f t="shared" si="48"/>
        <v>Baja</v>
      </c>
    </row>
    <row r="742" spans="1:17" ht="14.25" customHeight="1">
      <c r="A742" s="2" t="s">
        <v>484</v>
      </c>
      <c r="B742" s="2" t="s">
        <v>433</v>
      </c>
      <c r="C742" s="2" t="s">
        <v>493</v>
      </c>
      <c r="D742" s="2" t="s">
        <v>475</v>
      </c>
      <c r="E742" s="2" t="s">
        <v>442</v>
      </c>
      <c r="F742" s="11">
        <v>766228854</v>
      </c>
      <c r="G742" s="73">
        <v>44613</v>
      </c>
      <c r="H742" s="73">
        <v>44616</v>
      </c>
      <c r="I742" s="2">
        <v>9043</v>
      </c>
      <c r="J742" s="35">
        <v>81.73</v>
      </c>
      <c r="K742" s="74">
        <f t="shared" si="0"/>
        <v>739084.39</v>
      </c>
      <c r="M742" s="11">
        <v>766228854</v>
      </c>
      <c r="N742" s="21" t="str">
        <f t="shared" si="45"/>
        <v>SI</v>
      </c>
      <c r="O742" s="124">
        <f t="shared" si="46"/>
        <v>3</v>
      </c>
      <c r="P742" s="21" t="str">
        <f t="shared" si="47"/>
        <v>SI</v>
      </c>
      <c r="Q742" s="21" t="str">
        <f t="shared" si="48"/>
        <v>Baja</v>
      </c>
    </row>
    <row r="743" spans="1:17" ht="14.25" customHeight="1">
      <c r="A743" s="2" t="s">
        <v>432</v>
      </c>
      <c r="B743" s="2" t="s">
        <v>452</v>
      </c>
      <c r="C743" s="2" t="s">
        <v>644</v>
      </c>
      <c r="D743" s="2" t="s">
        <v>454</v>
      </c>
      <c r="E743" s="2" t="s">
        <v>442</v>
      </c>
      <c r="F743" s="11">
        <v>766409099</v>
      </c>
      <c r="G743" s="73">
        <v>44619</v>
      </c>
      <c r="H743" s="73">
        <v>44622</v>
      </c>
      <c r="I743" s="2">
        <v>4056</v>
      </c>
      <c r="J743" s="35">
        <v>152.58000000000001</v>
      </c>
      <c r="K743" s="74">
        <f t="shared" si="0"/>
        <v>618864.4800000001</v>
      </c>
      <c r="M743" s="11">
        <v>766409099</v>
      </c>
      <c r="N743" s="21" t="str">
        <f t="shared" si="45"/>
        <v>SI</v>
      </c>
      <c r="O743" s="124">
        <f t="shared" si="46"/>
        <v>3</v>
      </c>
      <c r="P743" s="21" t="str">
        <f t="shared" si="47"/>
        <v>SI</v>
      </c>
      <c r="Q743" s="21" t="str">
        <f t="shared" si="48"/>
        <v>Baja</v>
      </c>
    </row>
    <row r="744" spans="1:17" ht="14.25" customHeight="1">
      <c r="A744" s="2" t="s">
        <v>465</v>
      </c>
      <c r="B744" s="2" t="s">
        <v>433</v>
      </c>
      <c r="C744" s="2" t="s">
        <v>525</v>
      </c>
      <c r="D744" s="2" t="s">
        <v>435</v>
      </c>
      <c r="E744" s="2" t="s">
        <v>436</v>
      </c>
      <c r="F744" s="11">
        <v>770169770</v>
      </c>
      <c r="G744" s="73">
        <v>44630</v>
      </c>
      <c r="H744" s="73">
        <v>44632</v>
      </c>
      <c r="I744" s="2">
        <v>7575</v>
      </c>
      <c r="J744" s="35">
        <v>255.28</v>
      </c>
      <c r="K744" s="74">
        <f t="shared" si="0"/>
        <v>1933746</v>
      </c>
      <c r="M744" s="11">
        <v>770169770</v>
      </c>
      <c r="N744" s="21" t="str">
        <f t="shared" si="45"/>
        <v>SI</v>
      </c>
      <c r="O744" s="124">
        <f t="shared" si="46"/>
        <v>2</v>
      </c>
      <c r="P744" s="21" t="str">
        <f t="shared" si="47"/>
        <v>SI</v>
      </c>
      <c r="Q744" s="21" t="str">
        <f t="shared" si="48"/>
        <v>Baja</v>
      </c>
    </row>
    <row r="745" spans="1:17" ht="14.25" customHeight="1">
      <c r="A745" s="2" t="s">
        <v>465</v>
      </c>
      <c r="B745" s="2" t="s">
        <v>452</v>
      </c>
      <c r="C745" s="2" t="s">
        <v>608</v>
      </c>
      <c r="D745" s="2" t="s">
        <v>464</v>
      </c>
      <c r="E745" s="2" t="s">
        <v>436</v>
      </c>
      <c r="F745" s="11">
        <v>772660577</v>
      </c>
      <c r="G745" s="73">
        <v>44629</v>
      </c>
      <c r="H745" s="73">
        <v>44632</v>
      </c>
      <c r="I745" s="2">
        <v>6948</v>
      </c>
      <c r="J745" s="35">
        <v>154.06</v>
      </c>
      <c r="K745" s="74">
        <f t="shared" si="0"/>
        <v>1070408.8800000001</v>
      </c>
      <c r="M745" s="11">
        <v>772660577</v>
      </c>
      <c r="N745" s="21" t="str">
        <f t="shared" si="45"/>
        <v>SI</v>
      </c>
      <c r="O745" s="124">
        <f t="shared" si="46"/>
        <v>3</v>
      </c>
      <c r="P745" s="21" t="str">
        <f t="shared" si="47"/>
        <v>SI</v>
      </c>
      <c r="Q745" s="21" t="str">
        <f t="shared" si="48"/>
        <v>Baja</v>
      </c>
    </row>
    <row r="746" spans="1:17" ht="14.25" customHeight="1">
      <c r="A746" s="2" t="s">
        <v>465</v>
      </c>
      <c r="B746" s="2" t="s">
        <v>433</v>
      </c>
      <c r="C746" s="2" t="s">
        <v>524</v>
      </c>
      <c r="D746" s="2" t="s">
        <v>441</v>
      </c>
      <c r="E746" s="2" t="s">
        <v>442</v>
      </c>
      <c r="F746" s="11">
        <v>772954547</v>
      </c>
      <c r="G746" s="73">
        <v>44654</v>
      </c>
      <c r="H746" s="73">
        <v>44656</v>
      </c>
      <c r="I746" s="2">
        <v>8333</v>
      </c>
      <c r="J746" s="35">
        <v>9.33</v>
      </c>
      <c r="K746" s="74">
        <f t="shared" si="0"/>
        <v>77746.89</v>
      </c>
      <c r="M746" s="11">
        <v>772954547</v>
      </c>
      <c r="N746" s="21" t="str">
        <f t="shared" si="45"/>
        <v>SI</v>
      </c>
      <c r="O746" s="124">
        <f t="shared" si="46"/>
        <v>2</v>
      </c>
      <c r="P746" s="21" t="str">
        <f t="shared" si="47"/>
        <v>SI</v>
      </c>
      <c r="Q746" s="21" t="str">
        <f t="shared" si="48"/>
        <v>Baja</v>
      </c>
    </row>
    <row r="747" spans="1:17" ht="14.25" customHeight="1">
      <c r="A747" s="2" t="s">
        <v>482</v>
      </c>
      <c r="B747" s="2" t="s">
        <v>502</v>
      </c>
      <c r="C747" s="2" t="s">
        <v>563</v>
      </c>
      <c r="D747" s="2" t="s">
        <v>494</v>
      </c>
      <c r="E747" s="2" t="s">
        <v>442</v>
      </c>
      <c r="F747" s="11">
        <v>774712789</v>
      </c>
      <c r="G747" s="73">
        <v>44619</v>
      </c>
      <c r="H747" s="73">
        <v>44619</v>
      </c>
      <c r="I747" s="2">
        <v>6239</v>
      </c>
      <c r="J747" s="35">
        <v>47.45</v>
      </c>
      <c r="K747" s="74">
        <f t="shared" si="0"/>
        <v>296040.55000000005</v>
      </c>
      <c r="M747" s="11">
        <v>774712789</v>
      </c>
      <c r="N747" s="21" t="str">
        <f t="shared" si="45"/>
        <v>NO</v>
      </c>
      <c r="O747" s="124">
        <f t="shared" si="46"/>
        <v>0</v>
      </c>
      <c r="P747" s="21" t="str">
        <f t="shared" si="47"/>
        <v>NO</v>
      </c>
      <c r="Q747" s="21" t="str">
        <f t="shared" si="48"/>
        <v>Baja</v>
      </c>
    </row>
    <row r="748" spans="1:17" ht="14.25" customHeight="1">
      <c r="A748" s="2" t="s">
        <v>451</v>
      </c>
      <c r="B748" s="2" t="s">
        <v>433</v>
      </c>
      <c r="C748" s="2" t="s">
        <v>461</v>
      </c>
      <c r="D748" s="2" t="s">
        <v>477</v>
      </c>
      <c r="E748" s="2" t="s">
        <v>442</v>
      </c>
      <c r="F748" s="11">
        <v>775119197</v>
      </c>
      <c r="G748" s="73">
        <v>44625</v>
      </c>
      <c r="H748" s="73">
        <v>44626</v>
      </c>
      <c r="I748" s="2">
        <v>4025</v>
      </c>
      <c r="J748" s="35">
        <v>668.27</v>
      </c>
      <c r="K748" s="74">
        <f t="shared" si="0"/>
        <v>2689786.75</v>
      </c>
      <c r="M748" s="11">
        <v>775119197</v>
      </c>
      <c r="N748" s="21" t="str">
        <f t="shared" si="45"/>
        <v>SI</v>
      </c>
      <c r="O748" s="124">
        <f t="shared" si="46"/>
        <v>1</v>
      </c>
      <c r="P748" s="21" t="str">
        <f t="shared" si="47"/>
        <v>NO</v>
      </c>
      <c r="Q748" s="21" t="str">
        <f t="shared" si="48"/>
        <v>Media</v>
      </c>
    </row>
    <row r="749" spans="1:17" ht="14.25" customHeight="1">
      <c r="A749" s="2" t="s">
        <v>472</v>
      </c>
      <c r="B749" s="2" t="s">
        <v>433</v>
      </c>
      <c r="C749" s="2" t="s">
        <v>606</v>
      </c>
      <c r="D749" s="2" t="s">
        <v>494</v>
      </c>
      <c r="E749" s="2" t="s">
        <v>442</v>
      </c>
      <c r="F749" s="11">
        <v>776895892</v>
      </c>
      <c r="G749" s="73">
        <v>44620</v>
      </c>
      <c r="H749" s="73">
        <v>44623</v>
      </c>
      <c r="I749" s="2">
        <v>1827</v>
      </c>
      <c r="J749" s="35">
        <v>47.45</v>
      </c>
      <c r="K749" s="74">
        <f t="shared" si="0"/>
        <v>86691.150000000009</v>
      </c>
      <c r="M749" s="11">
        <v>776895892</v>
      </c>
      <c r="N749" s="21" t="str">
        <f t="shared" si="45"/>
        <v>SI</v>
      </c>
      <c r="O749" s="124">
        <f t="shared" si="46"/>
        <v>3</v>
      </c>
      <c r="P749" s="21" t="str">
        <f t="shared" si="47"/>
        <v>SI</v>
      </c>
      <c r="Q749" s="21" t="str">
        <f t="shared" si="48"/>
        <v>Baja</v>
      </c>
    </row>
    <row r="750" spans="1:17" ht="14.25" customHeight="1">
      <c r="A750" s="2" t="s">
        <v>432</v>
      </c>
      <c r="B750" s="2" t="s">
        <v>462</v>
      </c>
      <c r="C750" s="2" t="s">
        <v>598</v>
      </c>
      <c r="D750" s="2" t="s">
        <v>477</v>
      </c>
      <c r="E750" s="2" t="s">
        <v>442</v>
      </c>
      <c r="F750" s="11">
        <v>777065837</v>
      </c>
      <c r="G750" s="73">
        <v>44631</v>
      </c>
      <c r="H750" s="73">
        <v>44631</v>
      </c>
      <c r="I750" s="2">
        <v>3723</v>
      </c>
      <c r="J750" s="35">
        <v>668.27</v>
      </c>
      <c r="K750" s="74">
        <f t="shared" si="0"/>
        <v>2487969.21</v>
      </c>
      <c r="M750" s="11">
        <v>777065837</v>
      </c>
      <c r="N750" s="21" t="str">
        <f t="shared" si="45"/>
        <v>NO</v>
      </c>
      <c r="O750" s="124">
        <f t="shared" si="46"/>
        <v>0</v>
      </c>
      <c r="P750" s="21" t="str">
        <f t="shared" si="47"/>
        <v>NO</v>
      </c>
      <c r="Q750" s="21" t="str">
        <f t="shared" si="48"/>
        <v>Media</v>
      </c>
    </row>
    <row r="751" spans="1:17" ht="14.25" customHeight="1">
      <c r="A751" s="2" t="s">
        <v>438</v>
      </c>
      <c r="B751" s="2" t="s">
        <v>433</v>
      </c>
      <c r="C751" s="2" t="s">
        <v>589</v>
      </c>
      <c r="D751" s="2" t="s">
        <v>456</v>
      </c>
      <c r="E751" s="2" t="s">
        <v>436</v>
      </c>
      <c r="F751" s="11">
        <v>778371751</v>
      </c>
      <c r="G751" s="73">
        <v>44666</v>
      </c>
      <c r="H751" s="73">
        <v>44669</v>
      </c>
      <c r="I751" s="2">
        <v>8005</v>
      </c>
      <c r="J751" s="35">
        <v>109.28</v>
      </c>
      <c r="K751" s="74">
        <f t="shared" si="0"/>
        <v>874786.4</v>
      </c>
      <c r="M751" s="11">
        <v>778371751</v>
      </c>
      <c r="N751" s="21" t="str">
        <f t="shared" si="45"/>
        <v>SI</v>
      </c>
      <c r="O751" s="124">
        <f t="shared" si="46"/>
        <v>3</v>
      </c>
      <c r="P751" s="21" t="str">
        <f t="shared" si="47"/>
        <v>SI</v>
      </c>
      <c r="Q751" s="21" t="str">
        <f t="shared" si="48"/>
        <v>Baja</v>
      </c>
    </row>
    <row r="752" spans="1:17" ht="14.25" customHeight="1">
      <c r="A752" s="2" t="s">
        <v>438</v>
      </c>
      <c r="B752" s="2" t="s">
        <v>439</v>
      </c>
      <c r="C752" s="2" t="s">
        <v>509</v>
      </c>
      <c r="D752" s="2" t="s">
        <v>446</v>
      </c>
      <c r="E752" s="2" t="s">
        <v>436</v>
      </c>
      <c r="F752" s="11">
        <v>778528392</v>
      </c>
      <c r="G752" s="73">
        <v>44643</v>
      </c>
      <c r="H752" s="73">
        <v>44646</v>
      </c>
      <c r="I752" s="2">
        <v>6813</v>
      </c>
      <c r="J752" s="35">
        <v>437.2</v>
      </c>
      <c r="K752" s="74">
        <f t="shared" si="0"/>
        <v>2978643.6</v>
      </c>
      <c r="M752" s="11">
        <v>778540408</v>
      </c>
      <c r="N752" s="21" t="str">
        <f t="shared" si="45"/>
        <v>SI</v>
      </c>
      <c r="O752" s="124">
        <f t="shared" si="46"/>
        <v>3</v>
      </c>
      <c r="P752" s="21" t="str">
        <f t="shared" si="47"/>
        <v>SI</v>
      </c>
      <c r="Q752" s="21" t="str">
        <f t="shared" si="48"/>
        <v>Media</v>
      </c>
    </row>
    <row r="753" spans="1:17" ht="14.25" customHeight="1">
      <c r="A753" s="2" t="s">
        <v>472</v>
      </c>
      <c r="B753" s="2" t="s">
        <v>452</v>
      </c>
      <c r="C753" s="2" t="s">
        <v>620</v>
      </c>
      <c r="D753" s="2" t="s">
        <v>469</v>
      </c>
      <c r="E753" s="2" t="s">
        <v>436</v>
      </c>
      <c r="F753" s="11">
        <v>778540408</v>
      </c>
      <c r="G753" s="73">
        <v>44628</v>
      </c>
      <c r="H753" s="73">
        <v>44630</v>
      </c>
      <c r="I753" s="2">
        <v>7601</v>
      </c>
      <c r="J753" s="35">
        <v>421.89</v>
      </c>
      <c r="K753" s="74">
        <f t="shared" si="0"/>
        <v>3206785.8899999997</v>
      </c>
      <c r="M753" s="11">
        <v>778528392</v>
      </c>
      <c r="N753" s="21" t="str">
        <f t="shared" si="45"/>
        <v>SI</v>
      </c>
      <c r="O753" s="124">
        <f t="shared" si="46"/>
        <v>2</v>
      </c>
      <c r="P753" s="21" t="str">
        <f t="shared" si="47"/>
        <v>SI</v>
      </c>
      <c r="Q753" s="21" t="str">
        <f t="shared" si="48"/>
        <v>Media</v>
      </c>
    </row>
    <row r="754" spans="1:17" ht="14.25" customHeight="1">
      <c r="A754" s="2" t="s">
        <v>448</v>
      </c>
      <c r="B754" s="2" t="s">
        <v>502</v>
      </c>
      <c r="C754" s="2" t="s">
        <v>503</v>
      </c>
      <c r="D754" s="2" t="s">
        <v>475</v>
      </c>
      <c r="E754" s="2" t="s">
        <v>442</v>
      </c>
      <c r="F754" s="11">
        <v>778919780</v>
      </c>
      <c r="G754" s="73">
        <v>44663</v>
      </c>
      <c r="H754" s="73">
        <v>44663</v>
      </c>
      <c r="I754" s="2">
        <v>4393</v>
      </c>
      <c r="J754" s="35">
        <v>81.73</v>
      </c>
      <c r="K754" s="74">
        <f t="shared" si="0"/>
        <v>359039.89</v>
      </c>
      <c r="M754" s="11">
        <v>778919780</v>
      </c>
      <c r="N754" s="21" t="str">
        <f t="shared" si="45"/>
        <v>NO</v>
      </c>
      <c r="O754" s="124">
        <f t="shared" si="46"/>
        <v>0</v>
      </c>
      <c r="P754" s="21" t="str">
        <f t="shared" si="47"/>
        <v>NO</v>
      </c>
      <c r="Q754" s="21" t="str">
        <f t="shared" si="48"/>
        <v>Baja</v>
      </c>
    </row>
    <row r="755" spans="1:17" ht="14.25" customHeight="1">
      <c r="A755" s="2" t="s">
        <v>484</v>
      </c>
      <c r="B755" s="2" t="s">
        <v>433</v>
      </c>
      <c r="C755" s="2" t="s">
        <v>471</v>
      </c>
      <c r="D755" s="2" t="s">
        <v>441</v>
      </c>
      <c r="E755" s="2" t="s">
        <v>436</v>
      </c>
      <c r="F755" s="11">
        <v>779882800</v>
      </c>
      <c r="G755" s="73">
        <v>44645</v>
      </c>
      <c r="H755" s="73">
        <v>44648</v>
      </c>
      <c r="I755" s="2">
        <v>7846</v>
      </c>
      <c r="J755" s="35">
        <v>9.33</v>
      </c>
      <c r="K755" s="74">
        <f t="shared" si="0"/>
        <v>73203.180000000008</v>
      </c>
      <c r="M755" s="11">
        <v>779882800</v>
      </c>
      <c r="N755" s="21" t="str">
        <f t="shared" si="45"/>
        <v>SI</v>
      </c>
      <c r="O755" s="124">
        <f t="shared" si="46"/>
        <v>3</v>
      </c>
      <c r="P755" s="21" t="str">
        <f t="shared" si="47"/>
        <v>SI</v>
      </c>
      <c r="Q755" s="21" t="str">
        <f t="shared" si="48"/>
        <v>Baja</v>
      </c>
    </row>
    <row r="756" spans="1:17" ht="14.25" customHeight="1">
      <c r="A756" s="2" t="s">
        <v>484</v>
      </c>
      <c r="B756" s="2" t="s">
        <v>439</v>
      </c>
      <c r="C756" s="2" t="s">
        <v>567</v>
      </c>
      <c r="D756" s="2" t="s">
        <v>435</v>
      </c>
      <c r="E756" s="2" t="s">
        <v>436</v>
      </c>
      <c r="F756" s="11">
        <v>780243289</v>
      </c>
      <c r="G756" s="73">
        <v>44662</v>
      </c>
      <c r="H756" s="73">
        <v>44663</v>
      </c>
      <c r="I756" s="2">
        <v>9014</v>
      </c>
      <c r="J756" s="35">
        <v>255.28</v>
      </c>
      <c r="K756" s="74">
        <f t="shared" si="0"/>
        <v>2301093.92</v>
      </c>
      <c r="M756" s="11">
        <v>780243289</v>
      </c>
      <c r="N756" s="21" t="str">
        <f t="shared" si="45"/>
        <v>SI</v>
      </c>
      <c r="O756" s="124">
        <f t="shared" si="46"/>
        <v>1</v>
      </c>
      <c r="P756" s="21" t="str">
        <f t="shared" si="47"/>
        <v>NO</v>
      </c>
      <c r="Q756" s="21" t="str">
        <f t="shared" si="48"/>
        <v>Media</v>
      </c>
    </row>
    <row r="757" spans="1:17" ht="14.25" customHeight="1">
      <c r="A757" s="2" t="s">
        <v>451</v>
      </c>
      <c r="B757" s="2" t="s">
        <v>433</v>
      </c>
      <c r="C757" s="2" t="s">
        <v>571</v>
      </c>
      <c r="D757" s="2" t="s">
        <v>475</v>
      </c>
      <c r="E757" s="2" t="s">
        <v>436</v>
      </c>
      <c r="F757" s="11">
        <v>781385266</v>
      </c>
      <c r="G757" s="73">
        <v>44661</v>
      </c>
      <c r="H757" s="73">
        <v>44664</v>
      </c>
      <c r="I757" s="2">
        <v>6468</v>
      </c>
      <c r="J757" s="35">
        <v>81.73</v>
      </c>
      <c r="K757" s="74">
        <f t="shared" si="0"/>
        <v>528629.64</v>
      </c>
      <c r="M757" s="11">
        <v>781385266</v>
      </c>
      <c r="N757" s="21" t="str">
        <f t="shared" si="45"/>
        <v>SI</v>
      </c>
      <c r="O757" s="124">
        <f t="shared" si="46"/>
        <v>3</v>
      </c>
      <c r="P757" s="21" t="str">
        <f t="shared" si="47"/>
        <v>SI</v>
      </c>
      <c r="Q757" s="21" t="str">
        <f t="shared" si="48"/>
        <v>Baja</v>
      </c>
    </row>
    <row r="758" spans="1:17" ht="14.25" customHeight="1">
      <c r="A758" s="2" t="s">
        <v>472</v>
      </c>
      <c r="B758" s="2" t="s">
        <v>467</v>
      </c>
      <c r="C758" s="2" t="s">
        <v>587</v>
      </c>
      <c r="D758" s="2" t="s">
        <v>441</v>
      </c>
      <c r="E758" s="2" t="s">
        <v>442</v>
      </c>
      <c r="F758" s="11">
        <v>781615293</v>
      </c>
      <c r="G758" s="73">
        <v>44635</v>
      </c>
      <c r="H758" s="73">
        <v>44636</v>
      </c>
      <c r="I758" s="2">
        <v>4622</v>
      </c>
      <c r="J758" s="35">
        <v>9.33</v>
      </c>
      <c r="K758" s="74">
        <f t="shared" si="0"/>
        <v>43123.26</v>
      </c>
      <c r="M758" s="11">
        <v>781615293</v>
      </c>
      <c r="N758" s="21" t="str">
        <f t="shared" si="45"/>
        <v>SI</v>
      </c>
      <c r="O758" s="124">
        <f t="shared" si="46"/>
        <v>1</v>
      </c>
      <c r="P758" s="21" t="str">
        <f t="shared" si="47"/>
        <v>NO</v>
      </c>
      <c r="Q758" s="21" t="str">
        <f t="shared" si="48"/>
        <v>Baja</v>
      </c>
    </row>
    <row r="759" spans="1:17" ht="14.25" customHeight="1">
      <c r="A759" s="2" t="s">
        <v>432</v>
      </c>
      <c r="B759" s="2" t="s">
        <v>433</v>
      </c>
      <c r="C759" s="2" t="s">
        <v>636</v>
      </c>
      <c r="D759" s="2" t="s">
        <v>477</v>
      </c>
      <c r="E759" s="2" t="s">
        <v>442</v>
      </c>
      <c r="F759" s="11">
        <v>782047021</v>
      </c>
      <c r="G759" s="73">
        <v>44670</v>
      </c>
      <c r="H759" s="73">
        <v>44670</v>
      </c>
      <c r="I759" s="2">
        <v>9468</v>
      </c>
      <c r="J759" s="35">
        <v>668.27</v>
      </c>
      <c r="K759" s="74">
        <f t="shared" si="0"/>
        <v>6327180.3599999994</v>
      </c>
      <c r="M759" s="11">
        <v>782047021</v>
      </c>
      <c r="N759" s="21" t="str">
        <f t="shared" si="45"/>
        <v>NO</v>
      </c>
      <c r="O759" s="124">
        <f t="shared" si="46"/>
        <v>0</v>
      </c>
      <c r="P759" s="21" t="str">
        <f t="shared" si="47"/>
        <v>NO</v>
      </c>
      <c r="Q759" s="21" t="str">
        <f t="shared" si="48"/>
        <v>Alta</v>
      </c>
    </row>
    <row r="760" spans="1:17" ht="14.25" customHeight="1">
      <c r="A760" s="2" t="s">
        <v>465</v>
      </c>
      <c r="B760" s="2" t="s">
        <v>433</v>
      </c>
      <c r="C760" s="2" t="s">
        <v>604</v>
      </c>
      <c r="D760" s="2" t="s">
        <v>454</v>
      </c>
      <c r="E760" s="2" t="s">
        <v>442</v>
      </c>
      <c r="F760" s="11">
        <v>782261168</v>
      </c>
      <c r="G760" s="73">
        <v>44635</v>
      </c>
      <c r="H760" s="73">
        <v>44637</v>
      </c>
      <c r="I760" s="2">
        <v>6501</v>
      </c>
      <c r="J760" s="35">
        <v>152.58000000000001</v>
      </c>
      <c r="K760" s="74">
        <f t="shared" si="0"/>
        <v>991922.58000000007</v>
      </c>
      <c r="M760" s="11">
        <v>782261168</v>
      </c>
      <c r="N760" s="21" t="str">
        <f t="shared" si="45"/>
        <v>SI</v>
      </c>
      <c r="O760" s="124">
        <f t="shared" si="46"/>
        <v>2</v>
      </c>
      <c r="P760" s="21" t="str">
        <f t="shared" si="47"/>
        <v>SI</v>
      </c>
      <c r="Q760" s="21" t="str">
        <f t="shared" si="48"/>
        <v>Baja</v>
      </c>
    </row>
    <row r="761" spans="1:17" ht="14.25" customHeight="1">
      <c r="A761" s="2" t="s">
        <v>448</v>
      </c>
      <c r="B761" s="2" t="s">
        <v>439</v>
      </c>
      <c r="C761" s="2" t="s">
        <v>530</v>
      </c>
      <c r="D761" s="2" t="s">
        <v>464</v>
      </c>
      <c r="E761" s="2" t="s">
        <v>442</v>
      </c>
      <c r="F761" s="11">
        <v>782701051</v>
      </c>
      <c r="G761" s="73">
        <v>44644</v>
      </c>
      <c r="H761" s="73">
        <v>44646</v>
      </c>
      <c r="I761" s="2">
        <v>9210</v>
      </c>
      <c r="J761" s="35">
        <v>154.06</v>
      </c>
      <c r="K761" s="74">
        <f t="shared" si="0"/>
        <v>1418892.6</v>
      </c>
      <c r="M761" s="11">
        <v>782725942</v>
      </c>
      <c r="N761" s="21" t="str">
        <f t="shared" si="45"/>
        <v>SI</v>
      </c>
      <c r="O761" s="124">
        <f t="shared" si="46"/>
        <v>2</v>
      </c>
      <c r="P761" s="21" t="str">
        <f t="shared" si="47"/>
        <v>SI</v>
      </c>
      <c r="Q761" s="21" t="str">
        <f t="shared" si="48"/>
        <v>Baja</v>
      </c>
    </row>
    <row r="762" spans="1:17" ht="14.25" customHeight="1">
      <c r="A762" s="2" t="s">
        <v>448</v>
      </c>
      <c r="B762" s="2" t="s">
        <v>433</v>
      </c>
      <c r="C762" s="2" t="s">
        <v>516</v>
      </c>
      <c r="D762" s="2" t="s">
        <v>480</v>
      </c>
      <c r="E762" s="2" t="s">
        <v>442</v>
      </c>
      <c r="F762" s="11">
        <v>782725942</v>
      </c>
      <c r="G762" s="73">
        <v>44671</v>
      </c>
      <c r="H762" s="73">
        <v>44671</v>
      </c>
      <c r="I762" s="2">
        <v>4179</v>
      </c>
      <c r="J762" s="35">
        <v>651.21</v>
      </c>
      <c r="K762" s="74">
        <f t="shared" si="0"/>
        <v>2721406.5900000003</v>
      </c>
      <c r="M762" s="11">
        <v>782701051</v>
      </c>
      <c r="N762" s="21" t="str">
        <f t="shared" si="45"/>
        <v>NO</v>
      </c>
      <c r="O762" s="124">
        <f t="shared" si="46"/>
        <v>0</v>
      </c>
      <c r="P762" s="21" t="str">
        <f t="shared" si="47"/>
        <v>NO</v>
      </c>
      <c r="Q762" s="21" t="str">
        <f t="shared" si="48"/>
        <v>Media</v>
      </c>
    </row>
    <row r="763" spans="1:17" ht="14.25" customHeight="1">
      <c r="A763" s="2" t="s">
        <v>444</v>
      </c>
      <c r="B763" s="2" t="s">
        <v>439</v>
      </c>
      <c r="C763" s="2" t="s">
        <v>576</v>
      </c>
      <c r="D763" s="2" t="s">
        <v>456</v>
      </c>
      <c r="E763" s="2" t="s">
        <v>442</v>
      </c>
      <c r="F763" s="11">
        <v>783052527</v>
      </c>
      <c r="G763" s="73">
        <v>44665</v>
      </c>
      <c r="H763" s="73">
        <v>44666</v>
      </c>
      <c r="I763" s="2">
        <v>1229</v>
      </c>
      <c r="J763" s="35">
        <v>109.28</v>
      </c>
      <c r="K763" s="74">
        <f t="shared" si="0"/>
        <v>134305.12</v>
      </c>
      <c r="M763" s="11">
        <v>964124810</v>
      </c>
      <c r="N763" s="21" t="str">
        <f t="shared" si="45"/>
        <v>SI</v>
      </c>
      <c r="O763" s="124">
        <f t="shared" si="46"/>
        <v>1</v>
      </c>
      <c r="P763" s="21" t="str">
        <f t="shared" si="47"/>
        <v>NO</v>
      </c>
      <c r="Q763" s="21" t="str">
        <f t="shared" si="48"/>
        <v>Baja</v>
      </c>
    </row>
    <row r="764" spans="1:17" ht="14.25" customHeight="1">
      <c r="A764" s="2" t="s">
        <v>451</v>
      </c>
      <c r="B764" s="2" t="s">
        <v>433</v>
      </c>
      <c r="C764" s="2" t="s">
        <v>575</v>
      </c>
      <c r="D764" s="2" t="s">
        <v>477</v>
      </c>
      <c r="E764" s="2" t="s">
        <v>436</v>
      </c>
      <c r="F764" s="11">
        <v>783119904</v>
      </c>
      <c r="G764" s="73">
        <v>44657</v>
      </c>
      <c r="H764" s="73">
        <v>44657</v>
      </c>
      <c r="I764" s="2">
        <v>3947</v>
      </c>
      <c r="J764" s="35">
        <v>668.27</v>
      </c>
      <c r="K764" s="74">
        <f t="shared" si="0"/>
        <v>2637661.69</v>
      </c>
      <c r="M764" s="11">
        <v>783119904</v>
      </c>
      <c r="N764" s="21" t="str">
        <f t="shared" si="45"/>
        <v>NO</v>
      </c>
      <c r="O764" s="124">
        <f t="shared" si="46"/>
        <v>0</v>
      </c>
      <c r="P764" s="21" t="str">
        <f t="shared" si="47"/>
        <v>NO</v>
      </c>
      <c r="Q764" s="21" t="str">
        <f t="shared" si="48"/>
        <v>Media</v>
      </c>
    </row>
    <row r="765" spans="1:17" ht="14.25" customHeight="1">
      <c r="A765" s="2" t="s">
        <v>484</v>
      </c>
      <c r="B765" s="2" t="s">
        <v>462</v>
      </c>
      <c r="C765" s="2" t="s">
        <v>623</v>
      </c>
      <c r="D765" s="2" t="s">
        <v>464</v>
      </c>
      <c r="E765" s="2" t="s">
        <v>436</v>
      </c>
      <c r="F765" s="11">
        <v>784411656</v>
      </c>
      <c r="G765" s="73">
        <v>44679</v>
      </c>
      <c r="H765" s="73">
        <v>44680</v>
      </c>
      <c r="I765" s="2">
        <v>8020</v>
      </c>
      <c r="J765" s="35">
        <v>154.06</v>
      </c>
      <c r="K765" s="74">
        <f t="shared" si="0"/>
        <v>1235561.2</v>
      </c>
      <c r="M765" s="11">
        <v>784411656</v>
      </c>
      <c r="N765" s="21" t="str">
        <f t="shared" si="45"/>
        <v>SI</v>
      </c>
      <c r="O765" s="124">
        <f t="shared" si="46"/>
        <v>1</v>
      </c>
      <c r="P765" s="21" t="str">
        <f t="shared" si="47"/>
        <v>NO</v>
      </c>
      <c r="Q765" s="21" t="str">
        <f t="shared" si="48"/>
        <v>Baja</v>
      </c>
    </row>
    <row r="766" spans="1:17" ht="14.25" customHeight="1">
      <c r="A766" s="2" t="s">
        <v>432</v>
      </c>
      <c r="B766" s="2" t="s">
        <v>433</v>
      </c>
      <c r="C766" s="2" t="s">
        <v>560</v>
      </c>
      <c r="D766" s="2" t="s">
        <v>450</v>
      </c>
      <c r="E766" s="2" t="s">
        <v>442</v>
      </c>
      <c r="F766" s="11">
        <v>785446774</v>
      </c>
      <c r="G766" s="73">
        <v>44643</v>
      </c>
      <c r="H766" s="73">
        <v>44644</v>
      </c>
      <c r="I766" s="2">
        <v>4578</v>
      </c>
      <c r="J766" s="35">
        <v>205.7</v>
      </c>
      <c r="K766" s="74">
        <f t="shared" si="0"/>
        <v>941694.6</v>
      </c>
      <c r="M766" s="11">
        <v>785446774</v>
      </c>
      <c r="N766" s="21" t="str">
        <f t="shared" si="45"/>
        <v>SI</v>
      </c>
      <c r="O766" s="124">
        <f t="shared" si="46"/>
        <v>1</v>
      </c>
      <c r="P766" s="21" t="str">
        <f t="shared" si="47"/>
        <v>NO</v>
      </c>
      <c r="Q766" s="21" t="str">
        <f t="shared" si="48"/>
        <v>Baja</v>
      </c>
    </row>
    <row r="767" spans="1:17" ht="14.25" customHeight="1">
      <c r="A767" s="2" t="s">
        <v>448</v>
      </c>
      <c r="B767" s="2" t="s">
        <v>467</v>
      </c>
      <c r="C767" s="2" t="s">
        <v>588</v>
      </c>
      <c r="D767" s="2" t="s">
        <v>469</v>
      </c>
      <c r="E767" s="2" t="s">
        <v>442</v>
      </c>
      <c r="F767" s="11">
        <v>785507714</v>
      </c>
      <c r="G767" s="73">
        <v>44647</v>
      </c>
      <c r="H767" s="73">
        <v>44647</v>
      </c>
      <c r="I767" s="2">
        <v>8369</v>
      </c>
      <c r="J767" s="35">
        <v>421.89</v>
      </c>
      <c r="K767" s="74">
        <f t="shared" si="0"/>
        <v>3530797.4099999997</v>
      </c>
      <c r="M767" s="11">
        <v>785507714</v>
      </c>
      <c r="N767" s="21" t="str">
        <f t="shared" si="45"/>
        <v>NO</v>
      </c>
      <c r="O767" s="124">
        <f t="shared" si="46"/>
        <v>0</v>
      </c>
      <c r="P767" s="21" t="str">
        <f t="shared" si="47"/>
        <v>NO</v>
      </c>
      <c r="Q767" s="21" t="str">
        <f t="shared" si="48"/>
        <v>Media</v>
      </c>
    </row>
    <row r="768" spans="1:17" ht="14.25" customHeight="1">
      <c r="A768" s="2" t="s">
        <v>482</v>
      </c>
      <c r="B768" s="2" t="s">
        <v>433</v>
      </c>
      <c r="C768" s="2" t="s">
        <v>487</v>
      </c>
      <c r="D768" s="2" t="s">
        <v>469</v>
      </c>
      <c r="E768" s="2" t="s">
        <v>436</v>
      </c>
      <c r="F768" s="11">
        <v>788453423</v>
      </c>
      <c r="G768" s="73">
        <v>44661</v>
      </c>
      <c r="H768" s="73">
        <v>44661</v>
      </c>
      <c r="I768" s="2">
        <v>6189</v>
      </c>
      <c r="J768" s="35">
        <v>421.89</v>
      </c>
      <c r="K768" s="74">
        <f t="shared" si="0"/>
        <v>2611077.21</v>
      </c>
      <c r="M768" s="11">
        <v>788453423</v>
      </c>
      <c r="N768" s="21" t="str">
        <f t="shared" si="45"/>
        <v>NO</v>
      </c>
      <c r="O768" s="124">
        <f t="shared" si="46"/>
        <v>0</v>
      </c>
      <c r="P768" s="21" t="str">
        <f t="shared" si="47"/>
        <v>NO</v>
      </c>
      <c r="Q768" s="21" t="str">
        <f t="shared" si="48"/>
        <v>Media</v>
      </c>
    </row>
    <row r="769" spans="1:17" ht="14.25" customHeight="1">
      <c r="A769" s="2" t="s">
        <v>451</v>
      </c>
      <c r="B769" s="2" t="s">
        <v>467</v>
      </c>
      <c r="C769" s="2" t="s">
        <v>476</v>
      </c>
      <c r="D769" s="2" t="s">
        <v>480</v>
      </c>
      <c r="E769" s="2" t="s">
        <v>436</v>
      </c>
      <c r="F769" s="11">
        <v>788564145</v>
      </c>
      <c r="G769" s="73">
        <v>44681</v>
      </c>
      <c r="H769" s="73">
        <v>44684</v>
      </c>
      <c r="I769" s="2">
        <v>5223</v>
      </c>
      <c r="J769" s="35">
        <v>651.21</v>
      </c>
      <c r="K769" s="74">
        <f t="shared" si="0"/>
        <v>3401269.83</v>
      </c>
      <c r="M769" s="11">
        <v>788564145</v>
      </c>
      <c r="N769" s="21" t="str">
        <f t="shared" si="45"/>
        <v>SI</v>
      </c>
      <c r="O769" s="124">
        <f t="shared" si="46"/>
        <v>3</v>
      </c>
      <c r="P769" s="21" t="str">
        <f t="shared" si="47"/>
        <v>SI</v>
      </c>
      <c r="Q769" s="21" t="str">
        <f t="shared" si="48"/>
        <v>Media</v>
      </c>
    </row>
    <row r="770" spans="1:17" ht="14.25" customHeight="1">
      <c r="A770" s="2" t="s">
        <v>432</v>
      </c>
      <c r="B770" s="2" t="s">
        <v>462</v>
      </c>
      <c r="C770" s="2" t="s">
        <v>598</v>
      </c>
      <c r="D770" s="2" t="s">
        <v>477</v>
      </c>
      <c r="E770" s="2" t="s">
        <v>442</v>
      </c>
      <c r="F770" s="11">
        <v>788813054</v>
      </c>
      <c r="G770" s="73">
        <v>44687</v>
      </c>
      <c r="H770" s="73">
        <v>44688</v>
      </c>
      <c r="I770" s="2">
        <v>818</v>
      </c>
      <c r="J770" s="35">
        <v>668.27</v>
      </c>
      <c r="K770" s="74">
        <f t="shared" si="0"/>
        <v>546644.86</v>
      </c>
      <c r="M770" s="11">
        <v>788813054</v>
      </c>
      <c r="N770" s="21" t="str">
        <f t="shared" si="45"/>
        <v>SI</v>
      </c>
      <c r="O770" s="124">
        <f t="shared" si="46"/>
        <v>1</v>
      </c>
      <c r="P770" s="21" t="str">
        <f t="shared" si="47"/>
        <v>NO</v>
      </c>
      <c r="Q770" s="21" t="str">
        <f t="shared" si="48"/>
        <v>Baja</v>
      </c>
    </row>
    <row r="771" spans="1:17" ht="14.25" customHeight="1">
      <c r="A771" s="2" t="s">
        <v>465</v>
      </c>
      <c r="B771" s="2" t="s">
        <v>467</v>
      </c>
      <c r="C771" s="2" t="s">
        <v>609</v>
      </c>
      <c r="D771" s="2" t="s">
        <v>446</v>
      </c>
      <c r="E771" s="2" t="s">
        <v>436</v>
      </c>
      <c r="F771" s="11">
        <v>790897452</v>
      </c>
      <c r="G771" s="73">
        <v>44692</v>
      </c>
      <c r="H771" s="73">
        <v>44695</v>
      </c>
      <c r="I771" s="2">
        <v>7132</v>
      </c>
      <c r="J771" s="35">
        <v>437.2</v>
      </c>
      <c r="K771" s="74">
        <f t="shared" si="0"/>
        <v>3118110.4</v>
      </c>
      <c r="M771" s="11">
        <v>790897452</v>
      </c>
      <c r="N771" s="21" t="str">
        <f t="shared" ref="N771:N834" si="49">+IF(G771=H771,"NO","SI")</f>
        <v>SI</v>
      </c>
      <c r="O771" s="124">
        <f t="shared" ref="O771:O834" si="50">+H771-G771</f>
        <v>3</v>
      </c>
      <c r="P771" s="21" t="str">
        <f t="shared" ref="P771:P834" si="51">+IF(O771&gt;1,"SI","NO")</f>
        <v>SI</v>
      </c>
      <c r="Q771" s="21" t="str">
        <f t="shared" ref="Q771:Q834" si="52">+IF(K771&lt;=2000000,$S$2,IF(K771&lt;=5000000,$S$3,IF(K771&lt;=10000000,$S$4,)))</f>
        <v>Media</v>
      </c>
    </row>
    <row r="772" spans="1:17" ht="14.25" customHeight="1">
      <c r="A772" s="2" t="s">
        <v>444</v>
      </c>
      <c r="B772" s="2" t="s">
        <v>467</v>
      </c>
      <c r="C772" s="2" t="s">
        <v>583</v>
      </c>
      <c r="D772" s="2" t="s">
        <v>454</v>
      </c>
      <c r="E772" s="2" t="s">
        <v>436</v>
      </c>
      <c r="F772" s="11">
        <v>791445052</v>
      </c>
      <c r="G772" s="73">
        <v>44665</v>
      </c>
      <c r="H772" s="73">
        <v>44667</v>
      </c>
      <c r="I772" s="2">
        <v>8351</v>
      </c>
      <c r="J772" s="35">
        <v>152.58000000000001</v>
      </c>
      <c r="K772" s="74">
        <f t="shared" si="0"/>
        <v>1274195.58</v>
      </c>
      <c r="M772" s="11">
        <v>106213176</v>
      </c>
      <c r="N772" s="21" t="str">
        <f t="shared" si="49"/>
        <v>SI</v>
      </c>
      <c r="O772" s="124">
        <f t="shared" si="50"/>
        <v>2</v>
      </c>
      <c r="P772" s="21" t="str">
        <f t="shared" si="51"/>
        <v>SI</v>
      </c>
      <c r="Q772" s="21" t="str">
        <f t="shared" si="52"/>
        <v>Baja</v>
      </c>
    </row>
    <row r="773" spans="1:17" ht="14.25" customHeight="1">
      <c r="A773" s="2" t="s">
        <v>432</v>
      </c>
      <c r="B773" s="2" t="s">
        <v>467</v>
      </c>
      <c r="C773" s="2" t="s">
        <v>481</v>
      </c>
      <c r="D773" s="2" t="s">
        <v>456</v>
      </c>
      <c r="E773" s="2" t="s">
        <v>442</v>
      </c>
      <c r="F773" s="11">
        <v>791869914</v>
      </c>
      <c r="G773" s="73">
        <v>44690</v>
      </c>
      <c r="H773" s="73">
        <v>44691</v>
      </c>
      <c r="I773" s="2">
        <v>2801</v>
      </c>
      <c r="J773" s="35">
        <v>109.28</v>
      </c>
      <c r="K773" s="74">
        <f t="shared" si="0"/>
        <v>306093.28000000003</v>
      </c>
      <c r="M773" s="11">
        <v>791869914</v>
      </c>
      <c r="N773" s="21" t="str">
        <f t="shared" si="49"/>
        <v>SI</v>
      </c>
      <c r="O773" s="124">
        <f t="shared" si="50"/>
        <v>1</v>
      </c>
      <c r="P773" s="21" t="str">
        <f t="shared" si="51"/>
        <v>NO</v>
      </c>
      <c r="Q773" s="21" t="str">
        <f t="shared" si="52"/>
        <v>Baja</v>
      </c>
    </row>
    <row r="774" spans="1:17" ht="14.25" customHeight="1">
      <c r="A774" s="2" t="s">
        <v>444</v>
      </c>
      <c r="B774" s="2" t="s">
        <v>433</v>
      </c>
      <c r="C774" s="2" t="s">
        <v>584</v>
      </c>
      <c r="D774" s="2" t="s">
        <v>454</v>
      </c>
      <c r="E774" s="2" t="s">
        <v>436</v>
      </c>
      <c r="F774" s="11">
        <v>792240703</v>
      </c>
      <c r="G774" s="73">
        <v>44670</v>
      </c>
      <c r="H774" s="73">
        <v>44673</v>
      </c>
      <c r="I774" s="2">
        <v>3610</v>
      </c>
      <c r="J774" s="35">
        <v>152.58000000000001</v>
      </c>
      <c r="K774" s="74">
        <f t="shared" si="0"/>
        <v>550813.80000000005</v>
      </c>
      <c r="M774" s="11">
        <v>108907830</v>
      </c>
      <c r="N774" s="21" t="str">
        <f t="shared" si="49"/>
        <v>SI</v>
      </c>
      <c r="O774" s="124">
        <f t="shared" si="50"/>
        <v>3</v>
      </c>
      <c r="P774" s="21" t="str">
        <f t="shared" si="51"/>
        <v>SI</v>
      </c>
      <c r="Q774" s="21" t="str">
        <f t="shared" si="52"/>
        <v>Baja</v>
      </c>
    </row>
    <row r="775" spans="1:17" ht="14.25" customHeight="1">
      <c r="A775" s="2" t="s">
        <v>444</v>
      </c>
      <c r="B775" s="2" t="s">
        <v>433</v>
      </c>
      <c r="C775" s="2" t="s">
        <v>554</v>
      </c>
      <c r="D775" s="2" t="s">
        <v>494</v>
      </c>
      <c r="E775" s="2" t="s">
        <v>436</v>
      </c>
      <c r="F775" s="11">
        <v>795363223</v>
      </c>
      <c r="G775" s="73">
        <v>44660</v>
      </c>
      <c r="H775" s="73">
        <v>44661</v>
      </c>
      <c r="I775" s="2">
        <v>8909</v>
      </c>
      <c r="J775" s="35">
        <v>47.45</v>
      </c>
      <c r="K775" s="74">
        <f t="shared" si="0"/>
        <v>422732.05000000005</v>
      </c>
      <c r="M775" s="11">
        <v>111651837</v>
      </c>
      <c r="N775" s="21" t="str">
        <f t="shared" si="49"/>
        <v>SI</v>
      </c>
      <c r="O775" s="124">
        <f t="shared" si="50"/>
        <v>1</v>
      </c>
      <c r="P775" s="21" t="str">
        <f t="shared" si="51"/>
        <v>NO</v>
      </c>
      <c r="Q775" s="21" t="str">
        <f t="shared" si="52"/>
        <v>Baja</v>
      </c>
    </row>
    <row r="776" spans="1:17" ht="14.25" customHeight="1">
      <c r="A776" s="2" t="s">
        <v>465</v>
      </c>
      <c r="B776" s="2" t="s">
        <v>433</v>
      </c>
      <c r="C776" s="2" t="s">
        <v>474</v>
      </c>
      <c r="D776" s="2" t="s">
        <v>435</v>
      </c>
      <c r="E776" s="2" t="s">
        <v>436</v>
      </c>
      <c r="F776" s="11">
        <v>797990500</v>
      </c>
      <c r="G776" s="73">
        <v>44693</v>
      </c>
      <c r="H776" s="73">
        <v>44696</v>
      </c>
      <c r="I776" s="2">
        <v>4340</v>
      </c>
      <c r="J776" s="35">
        <v>255.28</v>
      </c>
      <c r="K776" s="74">
        <f t="shared" si="0"/>
        <v>1107915.2</v>
      </c>
      <c r="M776" s="11">
        <v>797990500</v>
      </c>
      <c r="N776" s="21" t="str">
        <f t="shared" si="49"/>
        <v>SI</v>
      </c>
      <c r="O776" s="124">
        <f t="shared" si="50"/>
        <v>3</v>
      </c>
      <c r="P776" s="21" t="str">
        <f t="shared" si="51"/>
        <v>SI</v>
      </c>
      <c r="Q776" s="21" t="str">
        <f t="shared" si="52"/>
        <v>Baja</v>
      </c>
    </row>
    <row r="777" spans="1:17" ht="14.25" customHeight="1">
      <c r="A777" s="2" t="s">
        <v>448</v>
      </c>
      <c r="B777" s="2" t="s">
        <v>462</v>
      </c>
      <c r="C777" s="2" t="s">
        <v>541</v>
      </c>
      <c r="D777" s="2" t="s">
        <v>494</v>
      </c>
      <c r="E777" s="2" t="s">
        <v>442</v>
      </c>
      <c r="F777" s="11">
        <v>800797164</v>
      </c>
      <c r="G777" s="73">
        <v>44667</v>
      </c>
      <c r="H777" s="73">
        <v>44669</v>
      </c>
      <c r="I777" s="2">
        <v>3783</v>
      </c>
      <c r="J777" s="35">
        <v>47.45</v>
      </c>
      <c r="K777" s="74">
        <f t="shared" si="0"/>
        <v>179503.35</v>
      </c>
      <c r="M777" s="11">
        <v>800797164</v>
      </c>
      <c r="N777" s="21" t="str">
        <f t="shared" si="49"/>
        <v>SI</v>
      </c>
      <c r="O777" s="124">
        <f t="shared" si="50"/>
        <v>2</v>
      </c>
      <c r="P777" s="21" t="str">
        <f t="shared" si="51"/>
        <v>SI</v>
      </c>
      <c r="Q777" s="21" t="str">
        <f t="shared" si="52"/>
        <v>Baja</v>
      </c>
    </row>
    <row r="778" spans="1:17" ht="14.25" customHeight="1">
      <c r="A778" s="2" t="s">
        <v>432</v>
      </c>
      <c r="B778" s="2" t="s">
        <v>439</v>
      </c>
      <c r="C778" s="2" t="s">
        <v>615</v>
      </c>
      <c r="D778" s="2" t="s">
        <v>435</v>
      </c>
      <c r="E778" s="2" t="s">
        <v>436</v>
      </c>
      <c r="F778" s="11">
        <v>803057515</v>
      </c>
      <c r="G778" s="73">
        <v>44664</v>
      </c>
      <c r="H778" s="73">
        <v>44664</v>
      </c>
      <c r="I778" s="2">
        <v>9742</v>
      </c>
      <c r="J778" s="35">
        <v>255.28</v>
      </c>
      <c r="K778" s="74">
        <f t="shared" si="0"/>
        <v>2486937.7600000002</v>
      </c>
      <c r="M778" s="11">
        <v>803057515</v>
      </c>
      <c r="N778" s="21" t="str">
        <f t="shared" si="49"/>
        <v>NO</v>
      </c>
      <c r="O778" s="124">
        <f t="shared" si="50"/>
        <v>0</v>
      </c>
      <c r="P778" s="21" t="str">
        <f t="shared" si="51"/>
        <v>NO</v>
      </c>
      <c r="Q778" s="21" t="str">
        <f t="shared" si="52"/>
        <v>Media</v>
      </c>
    </row>
    <row r="779" spans="1:17" ht="14.25" customHeight="1">
      <c r="A779" s="2" t="s">
        <v>448</v>
      </c>
      <c r="B779" s="2" t="s">
        <v>439</v>
      </c>
      <c r="C779" s="2" t="s">
        <v>615</v>
      </c>
      <c r="D779" s="2" t="s">
        <v>450</v>
      </c>
      <c r="E779" s="2" t="s">
        <v>436</v>
      </c>
      <c r="F779" s="11">
        <v>803608977</v>
      </c>
      <c r="G779" s="73">
        <v>44693</v>
      </c>
      <c r="H779" s="73">
        <v>44694</v>
      </c>
      <c r="I779" s="2">
        <v>1660</v>
      </c>
      <c r="J779" s="35">
        <v>205.7</v>
      </c>
      <c r="K779" s="74">
        <f t="shared" si="0"/>
        <v>341462</v>
      </c>
      <c r="M779" s="11">
        <v>803608977</v>
      </c>
      <c r="N779" s="21" t="str">
        <f t="shared" si="49"/>
        <v>SI</v>
      </c>
      <c r="O779" s="124">
        <f t="shared" si="50"/>
        <v>1</v>
      </c>
      <c r="P779" s="21" t="str">
        <f t="shared" si="51"/>
        <v>NO</v>
      </c>
      <c r="Q779" s="21" t="str">
        <f t="shared" si="52"/>
        <v>Baja</v>
      </c>
    </row>
    <row r="780" spans="1:17" ht="14.25" customHeight="1">
      <c r="A780" s="2" t="s">
        <v>465</v>
      </c>
      <c r="B780" s="2" t="s">
        <v>433</v>
      </c>
      <c r="C780" s="2" t="s">
        <v>474</v>
      </c>
      <c r="D780" s="2" t="s">
        <v>450</v>
      </c>
      <c r="E780" s="2" t="s">
        <v>442</v>
      </c>
      <c r="F780" s="11">
        <v>803983628</v>
      </c>
      <c r="G780" s="73">
        <v>44700</v>
      </c>
      <c r="H780" s="73">
        <v>44702</v>
      </c>
      <c r="I780" s="2">
        <v>4051</v>
      </c>
      <c r="J780" s="35">
        <v>205.7</v>
      </c>
      <c r="K780" s="74">
        <f t="shared" si="0"/>
        <v>833290.7</v>
      </c>
      <c r="M780" s="11">
        <v>803983628</v>
      </c>
      <c r="N780" s="21" t="str">
        <f t="shared" si="49"/>
        <v>SI</v>
      </c>
      <c r="O780" s="124">
        <f t="shared" si="50"/>
        <v>2</v>
      </c>
      <c r="P780" s="21" t="str">
        <f t="shared" si="51"/>
        <v>SI</v>
      </c>
      <c r="Q780" s="21" t="str">
        <f t="shared" si="52"/>
        <v>Baja</v>
      </c>
    </row>
    <row r="781" spans="1:17" ht="14.25" customHeight="1">
      <c r="A781" s="2" t="s">
        <v>458</v>
      </c>
      <c r="B781" s="2" t="s">
        <v>439</v>
      </c>
      <c r="C781" s="2" t="s">
        <v>521</v>
      </c>
      <c r="D781" s="2" t="s">
        <v>446</v>
      </c>
      <c r="E781" s="2" t="s">
        <v>436</v>
      </c>
      <c r="F781" s="11">
        <v>804405486</v>
      </c>
      <c r="G781" s="73">
        <v>44686</v>
      </c>
      <c r="H781" s="73">
        <v>44687</v>
      </c>
      <c r="I781" s="2">
        <v>9721</v>
      </c>
      <c r="J781" s="35">
        <v>437.2</v>
      </c>
      <c r="K781" s="74">
        <f t="shared" si="0"/>
        <v>4250021.2</v>
      </c>
      <c r="M781" s="11">
        <v>804405486</v>
      </c>
      <c r="N781" s="21" t="str">
        <f t="shared" si="49"/>
        <v>SI</v>
      </c>
      <c r="O781" s="124">
        <f t="shared" si="50"/>
        <v>1</v>
      </c>
      <c r="P781" s="21" t="str">
        <f t="shared" si="51"/>
        <v>NO</v>
      </c>
      <c r="Q781" s="21" t="str">
        <f t="shared" si="52"/>
        <v>Media</v>
      </c>
    </row>
    <row r="782" spans="1:17" ht="14.25" customHeight="1">
      <c r="A782" s="2" t="s">
        <v>458</v>
      </c>
      <c r="B782" s="2" t="s">
        <v>439</v>
      </c>
      <c r="C782" s="2" t="s">
        <v>617</v>
      </c>
      <c r="D782" s="2" t="s">
        <v>454</v>
      </c>
      <c r="E782" s="2" t="s">
        <v>442</v>
      </c>
      <c r="F782" s="11">
        <v>805413138</v>
      </c>
      <c r="G782" s="73">
        <v>44666</v>
      </c>
      <c r="H782" s="73">
        <v>44666</v>
      </c>
      <c r="I782" s="2">
        <v>3885</v>
      </c>
      <c r="J782" s="35">
        <v>152.58000000000001</v>
      </c>
      <c r="K782" s="74">
        <f t="shared" si="0"/>
        <v>592773.30000000005</v>
      </c>
      <c r="M782" s="11">
        <v>805413138</v>
      </c>
      <c r="N782" s="21" t="str">
        <f t="shared" si="49"/>
        <v>NO</v>
      </c>
      <c r="O782" s="124">
        <f t="shared" si="50"/>
        <v>0</v>
      </c>
      <c r="P782" s="21" t="str">
        <f t="shared" si="51"/>
        <v>NO</v>
      </c>
      <c r="Q782" s="21" t="str">
        <f t="shared" si="52"/>
        <v>Baja</v>
      </c>
    </row>
    <row r="783" spans="1:17" ht="14.25" customHeight="1">
      <c r="A783" s="2" t="s">
        <v>444</v>
      </c>
      <c r="B783" s="2" t="s">
        <v>433</v>
      </c>
      <c r="C783" s="2" t="s">
        <v>466</v>
      </c>
      <c r="D783" s="2" t="s">
        <v>450</v>
      </c>
      <c r="E783" s="2" t="s">
        <v>436</v>
      </c>
      <c r="F783" s="11">
        <v>805596816</v>
      </c>
      <c r="G783" s="73">
        <v>44703</v>
      </c>
      <c r="H783" s="73">
        <v>44706</v>
      </c>
      <c r="I783" s="2">
        <v>5439</v>
      </c>
      <c r="J783" s="35">
        <v>205.7</v>
      </c>
      <c r="K783" s="74">
        <f t="shared" si="0"/>
        <v>1118802.3</v>
      </c>
      <c r="M783" s="11">
        <v>122546327</v>
      </c>
      <c r="N783" s="21" t="str">
        <f t="shared" si="49"/>
        <v>SI</v>
      </c>
      <c r="O783" s="124">
        <f t="shared" si="50"/>
        <v>3</v>
      </c>
      <c r="P783" s="21" t="str">
        <f t="shared" si="51"/>
        <v>SI</v>
      </c>
      <c r="Q783" s="21" t="str">
        <f t="shared" si="52"/>
        <v>Baja</v>
      </c>
    </row>
    <row r="784" spans="1:17" ht="14.25" customHeight="1">
      <c r="A784" s="2" t="s">
        <v>451</v>
      </c>
      <c r="B784" s="2" t="s">
        <v>452</v>
      </c>
      <c r="C784" s="2" t="s">
        <v>595</v>
      </c>
      <c r="D784" s="2" t="s">
        <v>454</v>
      </c>
      <c r="E784" s="2" t="s">
        <v>442</v>
      </c>
      <c r="F784" s="11">
        <v>807425868</v>
      </c>
      <c r="G784" s="73">
        <v>44704</v>
      </c>
      <c r="H784" s="73">
        <v>44706</v>
      </c>
      <c r="I784" s="2">
        <v>2236</v>
      </c>
      <c r="J784" s="35">
        <v>152.58000000000001</v>
      </c>
      <c r="K784" s="74">
        <f t="shared" si="0"/>
        <v>341168.88</v>
      </c>
      <c r="M784" s="11">
        <v>807425868</v>
      </c>
      <c r="N784" s="21" t="str">
        <f t="shared" si="49"/>
        <v>SI</v>
      </c>
      <c r="O784" s="124">
        <f t="shared" si="50"/>
        <v>2</v>
      </c>
      <c r="P784" s="21" t="str">
        <f t="shared" si="51"/>
        <v>SI</v>
      </c>
      <c r="Q784" s="21" t="str">
        <f t="shared" si="52"/>
        <v>Baja</v>
      </c>
    </row>
    <row r="785" spans="1:17" ht="14.25" customHeight="1">
      <c r="A785" s="2" t="s">
        <v>472</v>
      </c>
      <c r="B785" s="2" t="s">
        <v>433</v>
      </c>
      <c r="C785" s="2" t="s">
        <v>488</v>
      </c>
      <c r="D785" s="2" t="s">
        <v>475</v>
      </c>
      <c r="E785" s="2" t="s">
        <v>442</v>
      </c>
      <c r="F785" s="11">
        <v>809267795</v>
      </c>
      <c r="G785" s="73">
        <v>44668</v>
      </c>
      <c r="H785" s="73">
        <v>44671</v>
      </c>
      <c r="I785" s="2">
        <v>1872</v>
      </c>
      <c r="J785" s="35">
        <v>81.73</v>
      </c>
      <c r="K785" s="74">
        <f t="shared" si="0"/>
        <v>152998.56</v>
      </c>
      <c r="M785" s="11">
        <v>809267795</v>
      </c>
      <c r="N785" s="21" t="str">
        <f t="shared" si="49"/>
        <v>SI</v>
      </c>
      <c r="O785" s="124">
        <f t="shared" si="50"/>
        <v>3</v>
      </c>
      <c r="P785" s="21" t="str">
        <f t="shared" si="51"/>
        <v>SI</v>
      </c>
      <c r="Q785" s="21" t="str">
        <f t="shared" si="52"/>
        <v>Baja</v>
      </c>
    </row>
    <row r="786" spans="1:17" ht="14.25" customHeight="1">
      <c r="A786" s="2" t="s">
        <v>465</v>
      </c>
      <c r="B786" s="2" t="s">
        <v>452</v>
      </c>
      <c r="C786" s="2" t="s">
        <v>565</v>
      </c>
      <c r="D786" s="2" t="s">
        <v>469</v>
      </c>
      <c r="E786" s="2" t="s">
        <v>442</v>
      </c>
      <c r="F786" s="11">
        <v>809394824</v>
      </c>
      <c r="G786" s="73">
        <v>44683</v>
      </c>
      <c r="H786" s="73">
        <v>44685</v>
      </c>
      <c r="I786" s="2">
        <v>6798</v>
      </c>
      <c r="J786" s="35">
        <v>421.89</v>
      </c>
      <c r="K786" s="74">
        <f t="shared" si="0"/>
        <v>2868008.2199999997</v>
      </c>
      <c r="M786" s="11">
        <v>809394824</v>
      </c>
      <c r="N786" s="21" t="str">
        <f t="shared" si="49"/>
        <v>SI</v>
      </c>
      <c r="O786" s="124">
        <f t="shared" si="50"/>
        <v>2</v>
      </c>
      <c r="P786" s="21" t="str">
        <f t="shared" si="51"/>
        <v>SI</v>
      </c>
      <c r="Q786" s="21" t="str">
        <f t="shared" si="52"/>
        <v>Media</v>
      </c>
    </row>
    <row r="787" spans="1:17" ht="14.25" customHeight="1">
      <c r="A787" s="2" t="s">
        <v>472</v>
      </c>
      <c r="B787" s="2" t="s">
        <v>439</v>
      </c>
      <c r="C787" s="2" t="s">
        <v>527</v>
      </c>
      <c r="D787" s="2" t="s">
        <v>454</v>
      </c>
      <c r="E787" s="2" t="s">
        <v>442</v>
      </c>
      <c r="F787" s="11">
        <v>809850156</v>
      </c>
      <c r="G787" s="73">
        <v>44672</v>
      </c>
      <c r="H787" s="73">
        <v>44672</v>
      </c>
      <c r="I787" s="2">
        <v>6079</v>
      </c>
      <c r="J787" s="35">
        <v>152.58000000000001</v>
      </c>
      <c r="K787" s="74">
        <f t="shared" si="0"/>
        <v>927533.82000000007</v>
      </c>
      <c r="M787" s="11">
        <v>809850156</v>
      </c>
      <c r="N787" s="21" t="str">
        <f t="shared" si="49"/>
        <v>NO</v>
      </c>
      <c r="O787" s="124">
        <f t="shared" si="50"/>
        <v>0</v>
      </c>
      <c r="P787" s="21" t="str">
        <f t="shared" si="51"/>
        <v>NO</v>
      </c>
      <c r="Q787" s="21" t="str">
        <f t="shared" si="52"/>
        <v>Baja</v>
      </c>
    </row>
    <row r="788" spans="1:17" ht="14.25" customHeight="1">
      <c r="A788" s="2" t="s">
        <v>438</v>
      </c>
      <c r="B788" s="2" t="s">
        <v>467</v>
      </c>
      <c r="C788" s="2" t="s">
        <v>609</v>
      </c>
      <c r="D788" s="2" t="s">
        <v>464</v>
      </c>
      <c r="E788" s="2" t="s">
        <v>436</v>
      </c>
      <c r="F788" s="11">
        <v>810342395</v>
      </c>
      <c r="G788" s="73">
        <v>44665</v>
      </c>
      <c r="H788" s="73">
        <v>44665</v>
      </c>
      <c r="I788" s="2">
        <v>149</v>
      </c>
      <c r="J788" s="35">
        <v>154.06</v>
      </c>
      <c r="K788" s="74">
        <f t="shared" si="0"/>
        <v>22954.94</v>
      </c>
      <c r="M788" s="11">
        <v>810342395</v>
      </c>
      <c r="N788" s="21" t="str">
        <f t="shared" si="49"/>
        <v>NO</v>
      </c>
      <c r="O788" s="124">
        <f t="shared" si="50"/>
        <v>0</v>
      </c>
      <c r="P788" s="21" t="str">
        <f t="shared" si="51"/>
        <v>NO</v>
      </c>
      <c r="Q788" s="21" t="str">
        <f t="shared" si="52"/>
        <v>Baja</v>
      </c>
    </row>
    <row r="789" spans="1:17" ht="14.25" customHeight="1">
      <c r="A789" s="2" t="s">
        <v>482</v>
      </c>
      <c r="B789" s="2" t="s">
        <v>452</v>
      </c>
      <c r="C789" s="2" t="s">
        <v>504</v>
      </c>
      <c r="D789" s="2" t="s">
        <v>456</v>
      </c>
      <c r="E789" s="2" t="s">
        <v>442</v>
      </c>
      <c r="F789" s="11">
        <v>812408769</v>
      </c>
      <c r="G789" s="73">
        <v>44692</v>
      </c>
      <c r="H789" s="73">
        <v>44692</v>
      </c>
      <c r="I789" s="2">
        <v>8943</v>
      </c>
      <c r="J789" s="35">
        <v>109.28</v>
      </c>
      <c r="K789" s="74">
        <f t="shared" si="0"/>
        <v>977291.04</v>
      </c>
      <c r="M789" s="11">
        <v>812408769</v>
      </c>
      <c r="N789" s="21" t="str">
        <f t="shared" si="49"/>
        <v>NO</v>
      </c>
      <c r="O789" s="124">
        <f t="shared" si="50"/>
        <v>0</v>
      </c>
      <c r="P789" s="21" t="str">
        <f t="shared" si="51"/>
        <v>NO</v>
      </c>
      <c r="Q789" s="21" t="str">
        <f t="shared" si="52"/>
        <v>Baja</v>
      </c>
    </row>
    <row r="790" spans="1:17" ht="14.25" customHeight="1">
      <c r="A790" s="2" t="s">
        <v>458</v>
      </c>
      <c r="B790" s="2" t="s">
        <v>433</v>
      </c>
      <c r="C790" s="2" t="s">
        <v>459</v>
      </c>
      <c r="D790" s="2" t="s">
        <v>456</v>
      </c>
      <c r="E790" s="2" t="s">
        <v>436</v>
      </c>
      <c r="F790" s="11">
        <v>813131034</v>
      </c>
      <c r="G790" s="73">
        <v>44693</v>
      </c>
      <c r="H790" s="73">
        <v>44693</v>
      </c>
      <c r="I790" s="2">
        <v>1454</v>
      </c>
      <c r="J790" s="35">
        <v>109.28</v>
      </c>
      <c r="K790" s="74">
        <f t="shared" si="0"/>
        <v>158893.12</v>
      </c>
      <c r="M790" s="11">
        <v>813131034</v>
      </c>
      <c r="N790" s="21" t="str">
        <f t="shared" si="49"/>
        <v>NO</v>
      </c>
      <c r="O790" s="124">
        <f t="shared" si="50"/>
        <v>0</v>
      </c>
      <c r="P790" s="21" t="str">
        <f t="shared" si="51"/>
        <v>NO</v>
      </c>
      <c r="Q790" s="21" t="str">
        <f t="shared" si="52"/>
        <v>Baja</v>
      </c>
    </row>
    <row r="791" spans="1:17" ht="14.25" customHeight="1">
      <c r="A791" s="2" t="s">
        <v>448</v>
      </c>
      <c r="B791" s="2" t="s">
        <v>462</v>
      </c>
      <c r="C791" s="2" t="s">
        <v>557</v>
      </c>
      <c r="D791" s="2" t="s">
        <v>494</v>
      </c>
      <c r="E791" s="2" t="s">
        <v>436</v>
      </c>
      <c r="F791" s="11">
        <v>813249909</v>
      </c>
      <c r="G791" s="73">
        <v>44661</v>
      </c>
      <c r="H791" s="73">
        <v>44662</v>
      </c>
      <c r="I791" s="2">
        <v>1960</v>
      </c>
      <c r="J791" s="35">
        <v>47.45</v>
      </c>
      <c r="K791" s="74">
        <f t="shared" si="0"/>
        <v>93002</v>
      </c>
      <c r="M791" s="11">
        <v>813249909</v>
      </c>
      <c r="N791" s="21" t="str">
        <f t="shared" si="49"/>
        <v>SI</v>
      </c>
      <c r="O791" s="124">
        <f t="shared" si="50"/>
        <v>1</v>
      </c>
      <c r="P791" s="21" t="str">
        <f t="shared" si="51"/>
        <v>NO</v>
      </c>
      <c r="Q791" s="21" t="str">
        <f t="shared" si="52"/>
        <v>Baja</v>
      </c>
    </row>
    <row r="792" spans="1:17" ht="14.25" customHeight="1">
      <c r="A792" s="2" t="s">
        <v>458</v>
      </c>
      <c r="B792" s="2" t="s">
        <v>452</v>
      </c>
      <c r="C792" s="2" t="s">
        <v>495</v>
      </c>
      <c r="D792" s="2" t="s">
        <v>441</v>
      </c>
      <c r="E792" s="2" t="s">
        <v>442</v>
      </c>
      <c r="F792" s="11">
        <v>814142549</v>
      </c>
      <c r="G792" s="73">
        <v>44708</v>
      </c>
      <c r="H792" s="73">
        <v>44708</v>
      </c>
      <c r="I792" s="2">
        <v>9207</v>
      </c>
      <c r="J792" s="35">
        <v>9.33</v>
      </c>
      <c r="K792" s="74">
        <f t="shared" si="0"/>
        <v>85901.31</v>
      </c>
      <c r="M792" s="11">
        <v>814142549</v>
      </c>
      <c r="N792" s="21" t="str">
        <f t="shared" si="49"/>
        <v>NO</v>
      </c>
      <c r="O792" s="124">
        <f t="shared" si="50"/>
        <v>0</v>
      </c>
      <c r="P792" s="21" t="str">
        <f t="shared" si="51"/>
        <v>NO</v>
      </c>
      <c r="Q792" s="21" t="str">
        <f t="shared" si="52"/>
        <v>Baja</v>
      </c>
    </row>
    <row r="793" spans="1:17" ht="14.25" customHeight="1">
      <c r="A793" s="2" t="s">
        <v>484</v>
      </c>
      <c r="B793" s="2" t="s">
        <v>433</v>
      </c>
      <c r="C793" s="2" t="s">
        <v>636</v>
      </c>
      <c r="D793" s="2" t="s">
        <v>450</v>
      </c>
      <c r="E793" s="2" t="s">
        <v>442</v>
      </c>
      <c r="F793" s="11">
        <v>814168298</v>
      </c>
      <c r="G793" s="73">
        <v>44685</v>
      </c>
      <c r="H793" s="73">
        <v>44685</v>
      </c>
      <c r="I793" s="2">
        <v>4633</v>
      </c>
      <c r="J793" s="35">
        <v>205.7</v>
      </c>
      <c r="K793" s="74">
        <f t="shared" si="0"/>
        <v>953008.1</v>
      </c>
      <c r="M793" s="11">
        <v>814168298</v>
      </c>
      <c r="N793" s="21" t="str">
        <f t="shared" si="49"/>
        <v>NO</v>
      </c>
      <c r="O793" s="124">
        <f t="shared" si="50"/>
        <v>0</v>
      </c>
      <c r="P793" s="21" t="str">
        <f t="shared" si="51"/>
        <v>NO</v>
      </c>
      <c r="Q793" s="21" t="str">
        <f t="shared" si="52"/>
        <v>Baja</v>
      </c>
    </row>
    <row r="794" spans="1:17" ht="14.25" customHeight="1">
      <c r="A794" s="2" t="s">
        <v>448</v>
      </c>
      <c r="B794" s="2" t="s">
        <v>462</v>
      </c>
      <c r="C794" s="2" t="s">
        <v>541</v>
      </c>
      <c r="D794" s="2" t="s">
        <v>450</v>
      </c>
      <c r="E794" s="2" t="s">
        <v>436</v>
      </c>
      <c r="F794" s="11">
        <v>814475572</v>
      </c>
      <c r="G794" s="73">
        <v>44689</v>
      </c>
      <c r="H794" s="73">
        <v>44691</v>
      </c>
      <c r="I794" s="2">
        <v>6799</v>
      </c>
      <c r="J794" s="35">
        <v>205.7</v>
      </c>
      <c r="K794" s="74">
        <f t="shared" si="0"/>
        <v>1398554.2999999998</v>
      </c>
      <c r="M794" s="11">
        <v>814475572</v>
      </c>
      <c r="N794" s="21" t="str">
        <f t="shared" si="49"/>
        <v>SI</v>
      </c>
      <c r="O794" s="124">
        <f t="shared" si="50"/>
        <v>2</v>
      </c>
      <c r="P794" s="21" t="str">
        <f t="shared" si="51"/>
        <v>SI</v>
      </c>
      <c r="Q794" s="21" t="str">
        <f t="shared" si="52"/>
        <v>Baja</v>
      </c>
    </row>
    <row r="795" spans="1:17" ht="14.25" customHeight="1">
      <c r="A795" s="2" t="s">
        <v>444</v>
      </c>
      <c r="B795" s="2" t="s">
        <v>452</v>
      </c>
      <c r="C795" s="2" t="s">
        <v>620</v>
      </c>
      <c r="D795" s="2" t="s">
        <v>464</v>
      </c>
      <c r="E795" s="2" t="s">
        <v>442</v>
      </c>
      <c r="F795" s="11">
        <v>816709744</v>
      </c>
      <c r="G795" s="73">
        <v>44682</v>
      </c>
      <c r="H795" s="73">
        <v>44684</v>
      </c>
      <c r="I795" s="2">
        <v>3213</v>
      </c>
      <c r="J795" s="35">
        <v>154.06</v>
      </c>
      <c r="K795" s="74">
        <f t="shared" si="0"/>
        <v>494994.78</v>
      </c>
      <c r="M795" s="11">
        <v>128239905</v>
      </c>
      <c r="N795" s="21" t="str">
        <f t="shared" si="49"/>
        <v>SI</v>
      </c>
      <c r="O795" s="124">
        <f t="shared" si="50"/>
        <v>2</v>
      </c>
      <c r="P795" s="21" t="str">
        <f t="shared" si="51"/>
        <v>SI</v>
      </c>
      <c r="Q795" s="21" t="str">
        <f t="shared" si="52"/>
        <v>Baja</v>
      </c>
    </row>
    <row r="796" spans="1:17" ht="14.25" customHeight="1">
      <c r="A796" s="2" t="s">
        <v>448</v>
      </c>
      <c r="B796" s="2" t="s">
        <v>439</v>
      </c>
      <c r="C796" s="2" t="s">
        <v>625</v>
      </c>
      <c r="D796" s="2" t="s">
        <v>435</v>
      </c>
      <c r="E796" s="2" t="s">
        <v>442</v>
      </c>
      <c r="F796" s="11">
        <v>819012153</v>
      </c>
      <c r="G796" s="73">
        <v>44711</v>
      </c>
      <c r="H796" s="73">
        <v>44712</v>
      </c>
      <c r="I796" s="2">
        <v>7960</v>
      </c>
      <c r="J796" s="35">
        <v>255.28</v>
      </c>
      <c r="K796" s="74">
        <f t="shared" si="0"/>
        <v>2032028.8</v>
      </c>
      <c r="M796" s="11">
        <v>819012153</v>
      </c>
      <c r="N796" s="21" t="str">
        <f t="shared" si="49"/>
        <v>SI</v>
      </c>
      <c r="O796" s="124">
        <f t="shared" si="50"/>
        <v>1</v>
      </c>
      <c r="P796" s="21" t="str">
        <f t="shared" si="51"/>
        <v>NO</v>
      </c>
      <c r="Q796" s="21" t="str">
        <f t="shared" si="52"/>
        <v>Media</v>
      </c>
    </row>
    <row r="797" spans="1:17" ht="14.25" customHeight="1">
      <c r="A797" s="2" t="s">
        <v>465</v>
      </c>
      <c r="B797" s="2" t="s">
        <v>433</v>
      </c>
      <c r="C797" s="2" t="s">
        <v>520</v>
      </c>
      <c r="D797" s="2" t="s">
        <v>475</v>
      </c>
      <c r="E797" s="2" t="s">
        <v>436</v>
      </c>
      <c r="F797" s="11">
        <v>819393670</v>
      </c>
      <c r="G797" s="73">
        <v>44704</v>
      </c>
      <c r="H797" s="73">
        <v>44704</v>
      </c>
      <c r="I797" s="2">
        <v>8781</v>
      </c>
      <c r="J797" s="35">
        <v>81.73</v>
      </c>
      <c r="K797" s="74">
        <f t="shared" si="0"/>
        <v>717671.13</v>
      </c>
      <c r="M797" s="11">
        <v>819393670</v>
      </c>
      <c r="N797" s="21" t="str">
        <f t="shared" si="49"/>
        <v>NO</v>
      </c>
      <c r="O797" s="124">
        <f t="shared" si="50"/>
        <v>0</v>
      </c>
      <c r="P797" s="21" t="str">
        <f t="shared" si="51"/>
        <v>NO</v>
      </c>
      <c r="Q797" s="21" t="str">
        <f t="shared" si="52"/>
        <v>Baja</v>
      </c>
    </row>
    <row r="798" spans="1:17" ht="14.25" customHeight="1">
      <c r="A798" s="2" t="s">
        <v>484</v>
      </c>
      <c r="B798" s="2" t="s">
        <v>433</v>
      </c>
      <c r="C798" s="2" t="s">
        <v>606</v>
      </c>
      <c r="D798" s="2" t="s">
        <v>435</v>
      </c>
      <c r="E798" s="2" t="s">
        <v>436</v>
      </c>
      <c r="F798" s="11">
        <v>819947707</v>
      </c>
      <c r="G798" s="73">
        <v>44684</v>
      </c>
      <c r="H798" s="73">
        <v>44686</v>
      </c>
      <c r="I798" s="2">
        <v>5317</v>
      </c>
      <c r="J798" s="35">
        <v>255.28</v>
      </c>
      <c r="K798" s="74">
        <f t="shared" si="0"/>
        <v>1357323.76</v>
      </c>
      <c r="M798" s="11">
        <v>819947707</v>
      </c>
      <c r="N798" s="21" t="str">
        <f t="shared" si="49"/>
        <v>SI</v>
      </c>
      <c r="O798" s="124">
        <f t="shared" si="50"/>
        <v>2</v>
      </c>
      <c r="P798" s="21" t="str">
        <f t="shared" si="51"/>
        <v>SI</v>
      </c>
      <c r="Q798" s="21" t="str">
        <f t="shared" si="52"/>
        <v>Baja</v>
      </c>
    </row>
    <row r="799" spans="1:17" ht="14.25" customHeight="1">
      <c r="A799" s="2" t="s">
        <v>448</v>
      </c>
      <c r="B799" s="2" t="s">
        <v>462</v>
      </c>
      <c r="C799" s="2" t="s">
        <v>641</v>
      </c>
      <c r="D799" s="2" t="s">
        <v>469</v>
      </c>
      <c r="E799" s="2" t="s">
        <v>442</v>
      </c>
      <c r="F799" s="11">
        <v>821671187</v>
      </c>
      <c r="G799" s="73">
        <v>44675</v>
      </c>
      <c r="H799" s="73">
        <v>44676</v>
      </c>
      <c r="I799" s="2">
        <v>6692</v>
      </c>
      <c r="J799" s="35">
        <v>421.89</v>
      </c>
      <c r="K799" s="74">
        <f t="shared" si="0"/>
        <v>2823287.88</v>
      </c>
      <c r="M799" s="11">
        <v>821671187</v>
      </c>
      <c r="N799" s="21" t="str">
        <f t="shared" si="49"/>
        <v>SI</v>
      </c>
      <c r="O799" s="124">
        <f t="shared" si="50"/>
        <v>1</v>
      </c>
      <c r="P799" s="21" t="str">
        <f t="shared" si="51"/>
        <v>NO</v>
      </c>
      <c r="Q799" s="21" t="str">
        <f t="shared" si="52"/>
        <v>Media</v>
      </c>
    </row>
    <row r="800" spans="1:17" ht="14.25" customHeight="1">
      <c r="A800" s="2" t="s">
        <v>472</v>
      </c>
      <c r="B800" s="2" t="s">
        <v>439</v>
      </c>
      <c r="C800" s="2" t="s">
        <v>576</v>
      </c>
      <c r="D800" s="2" t="s">
        <v>475</v>
      </c>
      <c r="E800" s="2" t="s">
        <v>442</v>
      </c>
      <c r="F800" s="11">
        <v>821956574</v>
      </c>
      <c r="G800" s="73">
        <v>44713</v>
      </c>
      <c r="H800" s="73">
        <v>44716</v>
      </c>
      <c r="I800" s="2">
        <v>604</v>
      </c>
      <c r="J800" s="35">
        <v>81.73</v>
      </c>
      <c r="K800" s="74">
        <f t="shared" si="0"/>
        <v>49364.920000000006</v>
      </c>
      <c r="M800" s="11">
        <v>821956574</v>
      </c>
      <c r="N800" s="21" t="str">
        <f t="shared" si="49"/>
        <v>SI</v>
      </c>
      <c r="O800" s="124">
        <f t="shared" si="50"/>
        <v>3</v>
      </c>
      <c r="P800" s="21" t="str">
        <f t="shared" si="51"/>
        <v>SI</v>
      </c>
      <c r="Q800" s="21" t="str">
        <f t="shared" si="52"/>
        <v>Baja</v>
      </c>
    </row>
    <row r="801" spans="1:17" ht="14.25" customHeight="1">
      <c r="A801" s="2" t="s">
        <v>465</v>
      </c>
      <c r="B801" s="2" t="s">
        <v>467</v>
      </c>
      <c r="C801" s="2" t="s">
        <v>590</v>
      </c>
      <c r="D801" s="2" t="s">
        <v>435</v>
      </c>
      <c r="E801" s="2" t="s">
        <v>436</v>
      </c>
      <c r="F801" s="11">
        <v>821989190</v>
      </c>
      <c r="G801" s="73">
        <v>44673</v>
      </c>
      <c r="H801" s="73">
        <v>44676</v>
      </c>
      <c r="I801" s="2">
        <v>8119</v>
      </c>
      <c r="J801" s="35">
        <v>255.28</v>
      </c>
      <c r="K801" s="74">
        <f t="shared" si="0"/>
        <v>2072618.32</v>
      </c>
      <c r="M801" s="11">
        <v>821989190</v>
      </c>
      <c r="N801" s="21" t="str">
        <f t="shared" si="49"/>
        <v>SI</v>
      </c>
      <c r="O801" s="124">
        <f t="shared" si="50"/>
        <v>3</v>
      </c>
      <c r="P801" s="21" t="str">
        <f t="shared" si="51"/>
        <v>SI</v>
      </c>
      <c r="Q801" s="21" t="str">
        <f t="shared" si="52"/>
        <v>Media</v>
      </c>
    </row>
    <row r="802" spans="1:17" ht="14.25" customHeight="1">
      <c r="A802" s="2" t="s">
        <v>432</v>
      </c>
      <c r="B802" s="2" t="s">
        <v>439</v>
      </c>
      <c r="C802" s="2" t="s">
        <v>551</v>
      </c>
      <c r="D802" s="2" t="s">
        <v>494</v>
      </c>
      <c r="E802" s="2" t="s">
        <v>442</v>
      </c>
      <c r="F802" s="11">
        <v>823380076</v>
      </c>
      <c r="G802" s="73">
        <v>44709</v>
      </c>
      <c r="H802" s="73">
        <v>44709</v>
      </c>
      <c r="I802" s="2">
        <v>7113</v>
      </c>
      <c r="J802" s="35">
        <v>47.45</v>
      </c>
      <c r="K802" s="74">
        <f t="shared" si="0"/>
        <v>337511.85000000003</v>
      </c>
      <c r="M802" s="11">
        <v>823380076</v>
      </c>
      <c r="N802" s="21" t="str">
        <f t="shared" si="49"/>
        <v>NO</v>
      </c>
      <c r="O802" s="124">
        <f t="shared" si="50"/>
        <v>0</v>
      </c>
      <c r="P802" s="21" t="str">
        <f t="shared" si="51"/>
        <v>NO</v>
      </c>
      <c r="Q802" s="21" t="str">
        <f t="shared" si="52"/>
        <v>Baja</v>
      </c>
    </row>
    <row r="803" spans="1:17" ht="14.25" customHeight="1">
      <c r="A803" s="2" t="s">
        <v>444</v>
      </c>
      <c r="B803" s="2" t="s">
        <v>467</v>
      </c>
      <c r="C803" s="2" t="s">
        <v>609</v>
      </c>
      <c r="D803" s="2" t="s">
        <v>454</v>
      </c>
      <c r="E803" s="2" t="s">
        <v>442</v>
      </c>
      <c r="F803" s="11">
        <v>824643075</v>
      </c>
      <c r="G803" s="73">
        <v>44704</v>
      </c>
      <c r="H803" s="73">
        <v>44707</v>
      </c>
      <c r="I803" s="2">
        <v>2538</v>
      </c>
      <c r="J803" s="35">
        <v>152.58000000000001</v>
      </c>
      <c r="K803" s="74">
        <f t="shared" si="0"/>
        <v>387248.04000000004</v>
      </c>
      <c r="M803" s="11">
        <v>154519546</v>
      </c>
      <c r="N803" s="21" t="str">
        <f t="shared" si="49"/>
        <v>SI</v>
      </c>
      <c r="O803" s="124">
        <f t="shared" si="50"/>
        <v>3</v>
      </c>
      <c r="P803" s="21" t="str">
        <f t="shared" si="51"/>
        <v>SI</v>
      </c>
      <c r="Q803" s="21" t="str">
        <f t="shared" si="52"/>
        <v>Baja</v>
      </c>
    </row>
    <row r="804" spans="1:17" ht="14.25" customHeight="1">
      <c r="A804" s="2" t="s">
        <v>448</v>
      </c>
      <c r="B804" s="2" t="s">
        <v>452</v>
      </c>
      <c r="C804" s="2" t="s">
        <v>616</v>
      </c>
      <c r="D804" s="2" t="s">
        <v>469</v>
      </c>
      <c r="E804" s="2" t="s">
        <v>442</v>
      </c>
      <c r="F804" s="11">
        <v>824894130</v>
      </c>
      <c r="G804" s="73">
        <v>44716</v>
      </c>
      <c r="H804" s="73">
        <v>44716</v>
      </c>
      <c r="I804" s="2">
        <v>9029</v>
      </c>
      <c r="J804" s="35">
        <v>421.89</v>
      </c>
      <c r="K804" s="74">
        <f t="shared" si="0"/>
        <v>3809244.81</v>
      </c>
      <c r="M804" s="11">
        <v>824894130</v>
      </c>
      <c r="N804" s="21" t="str">
        <f t="shared" si="49"/>
        <v>NO</v>
      </c>
      <c r="O804" s="124">
        <f t="shared" si="50"/>
        <v>0</v>
      </c>
      <c r="P804" s="21" t="str">
        <f t="shared" si="51"/>
        <v>NO</v>
      </c>
      <c r="Q804" s="21" t="str">
        <f t="shared" si="52"/>
        <v>Media</v>
      </c>
    </row>
    <row r="805" spans="1:17" ht="14.25" customHeight="1">
      <c r="A805" s="2" t="s">
        <v>444</v>
      </c>
      <c r="B805" s="2" t="s">
        <v>467</v>
      </c>
      <c r="C805" s="2" t="s">
        <v>599</v>
      </c>
      <c r="D805" s="2" t="s">
        <v>435</v>
      </c>
      <c r="E805" s="2" t="s">
        <v>436</v>
      </c>
      <c r="F805" s="11">
        <v>824964940</v>
      </c>
      <c r="G805" s="73">
        <v>44713</v>
      </c>
      <c r="H805" s="73">
        <v>44715</v>
      </c>
      <c r="I805" s="2">
        <v>9109</v>
      </c>
      <c r="J805" s="35">
        <v>255.28</v>
      </c>
      <c r="K805" s="74">
        <f t="shared" si="0"/>
        <v>2325345.52</v>
      </c>
      <c r="M805" s="11">
        <v>190043151</v>
      </c>
      <c r="N805" s="21" t="str">
        <f t="shared" si="49"/>
        <v>SI</v>
      </c>
      <c r="O805" s="124">
        <f t="shared" si="50"/>
        <v>2</v>
      </c>
      <c r="P805" s="21" t="str">
        <f t="shared" si="51"/>
        <v>SI</v>
      </c>
      <c r="Q805" s="21" t="str">
        <f t="shared" si="52"/>
        <v>Media</v>
      </c>
    </row>
    <row r="806" spans="1:17" ht="14.25" customHeight="1">
      <c r="A806" s="2" t="s">
        <v>484</v>
      </c>
      <c r="B806" s="2" t="s">
        <v>439</v>
      </c>
      <c r="C806" s="2" t="s">
        <v>527</v>
      </c>
      <c r="D806" s="2" t="s">
        <v>475</v>
      </c>
      <c r="E806" s="2" t="s">
        <v>442</v>
      </c>
      <c r="F806" s="11">
        <v>825884616</v>
      </c>
      <c r="G806" s="73">
        <v>44694</v>
      </c>
      <c r="H806" s="73">
        <v>44697</v>
      </c>
      <c r="I806" s="2">
        <v>4621</v>
      </c>
      <c r="J806" s="35">
        <v>81.73</v>
      </c>
      <c r="K806" s="74">
        <f t="shared" si="0"/>
        <v>377674.33</v>
      </c>
      <c r="M806" s="11">
        <v>825884616</v>
      </c>
      <c r="N806" s="21" t="str">
        <f t="shared" si="49"/>
        <v>SI</v>
      </c>
      <c r="O806" s="124">
        <f t="shared" si="50"/>
        <v>3</v>
      </c>
      <c r="P806" s="21" t="str">
        <f t="shared" si="51"/>
        <v>SI</v>
      </c>
      <c r="Q806" s="21" t="str">
        <f t="shared" si="52"/>
        <v>Baja</v>
      </c>
    </row>
    <row r="807" spans="1:17" ht="14.25" customHeight="1">
      <c r="A807" s="2" t="s">
        <v>458</v>
      </c>
      <c r="B807" s="2" t="s">
        <v>462</v>
      </c>
      <c r="C807" s="2" t="s">
        <v>499</v>
      </c>
      <c r="D807" s="2" t="s">
        <v>464</v>
      </c>
      <c r="E807" s="2" t="s">
        <v>442</v>
      </c>
      <c r="F807" s="11">
        <v>827825677</v>
      </c>
      <c r="G807" s="73">
        <v>44695</v>
      </c>
      <c r="H807" s="73">
        <v>44698</v>
      </c>
      <c r="I807" s="2">
        <v>1404</v>
      </c>
      <c r="J807" s="35">
        <v>154.06</v>
      </c>
      <c r="K807" s="74">
        <f t="shared" si="0"/>
        <v>216300.24</v>
      </c>
      <c r="M807" s="11">
        <v>827825677</v>
      </c>
      <c r="N807" s="21" t="str">
        <f t="shared" si="49"/>
        <v>SI</v>
      </c>
      <c r="O807" s="124">
        <f t="shared" si="50"/>
        <v>3</v>
      </c>
      <c r="P807" s="21" t="str">
        <f t="shared" si="51"/>
        <v>SI</v>
      </c>
      <c r="Q807" s="21" t="str">
        <f t="shared" si="52"/>
        <v>Baja</v>
      </c>
    </row>
    <row r="808" spans="1:17" ht="14.25" customHeight="1">
      <c r="A808" s="2" t="s">
        <v>482</v>
      </c>
      <c r="B808" s="2" t="s">
        <v>462</v>
      </c>
      <c r="C808" s="2" t="s">
        <v>540</v>
      </c>
      <c r="D808" s="2" t="s">
        <v>450</v>
      </c>
      <c r="E808" s="2" t="s">
        <v>436</v>
      </c>
      <c r="F808" s="11">
        <v>828239381</v>
      </c>
      <c r="G808" s="73">
        <v>44697</v>
      </c>
      <c r="H808" s="73">
        <v>44698</v>
      </c>
      <c r="I808" s="2">
        <v>5150</v>
      </c>
      <c r="J808" s="35">
        <v>205.7</v>
      </c>
      <c r="K808" s="74">
        <f t="shared" si="0"/>
        <v>1059355</v>
      </c>
      <c r="M808" s="11">
        <v>828250110</v>
      </c>
      <c r="N808" s="21" t="str">
        <f t="shared" si="49"/>
        <v>SI</v>
      </c>
      <c r="O808" s="124">
        <f t="shared" si="50"/>
        <v>1</v>
      </c>
      <c r="P808" s="21" t="str">
        <f t="shared" si="51"/>
        <v>NO</v>
      </c>
      <c r="Q808" s="21" t="str">
        <f t="shared" si="52"/>
        <v>Baja</v>
      </c>
    </row>
    <row r="809" spans="1:17" ht="14.25" customHeight="1">
      <c r="A809" s="2" t="s">
        <v>482</v>
      </c>
      <c r="B809" s="2" t="s">
        <v>439</v>
      </c>
      <c r="C809" s="2" t="s">
        <v>527</v>
      </c>
      <c r="D809" s="2" t="s">
        <v>454</v>
      </c>
      <c r="E809" s="2" t="s">
        <v>436</v>
      </c>
      <c r="F809" s="11">
        <v>828250110</v>
      </c>
      <c r="G809" s="73">
        <v>44697</v>
      </c>
      <c r="H809" s="73">
        <v>44698</v>
      </c>
      <c r="I809" s="2">
        <v>6912</v>
      </c>
      <c r="J809" s="35">
        <v>152.58000000000001</v>
      </c>
      <c r="K809" s="74">
        <f t="shared" si="0"/>
        <v>1054632.9600000002</v>
      </c>
      <c r="M809" s="11">
        <v>828239381</v>
      </c>
      <c r="N809" s="21" t="str">
        <f t="shared" si="49"/>
        <v>SI</v>
      </c>
      <c r="O809" s="124">
        <f t="shared" si="50"/>
        <v>1</v>
      </c>
      <c r="P809" s="21" t="str">
        <f t="shared" si="51"/>
        <v>NO</v>
      </c>
      <c r="Q809" s="21" t="str">
        <f t="shared" si="52"/>
        <v>Baja</v>
      </c>
    </row>
    <row r="810" spans="1:17" ht="14.25" customHeight="1">
      <c r="A810" s="2" t="s">
        <v>472</v>
      </c>
      <c r="B810" s="2" t="s">
        <v>433</v>
      </c>
      <c r="C810" s="2" t="s">
        <v>498</v>
      </c>
      <c r="D810" s="2" t="s">
        <v>441</v>
      </c>
      <c r="E810" s="2" t="s">
        <v>436</v>
      </c>
      <c r="F810" s="11">
        <v>829201543</v>
      </c>
      <c r="G810" s="73">
        <v>44714</v>
      </c>
      <c r="H810" s="73">
        <v>44717</v>
      </c>
      <c r="I810" s="2">
        <v>2935</v>
      </c>
      <c r="J810" s="35">
        <v>9.33</v>
      </c>
      <c r="K810" s="74">
        <f t="shared" si="0"/>
        <v>27383.55</v>
      </c>
      <c r="M810" s="11">
        <v>829201543</v>
      </c>
      <c r="N810" s="21" t="str">
        <f t="shared" si="49"/>
        <v>SI</v>
      </c>
      <c r="O810" s="124">
        <f t="shared" si="50"/>
        <v>3</v>
      </c>
      <c r="P810" s="21" t="str">
        <f t="shared" si="51"/>
        <v>SI</v>
      </c>
      <c r="Q810" s="21" t="str">
        <f t="shared" si="52"/>
        <v>Baja</v>
      </c>
    </row>
    <row r="811" spans="1:17" ht="14.25" customHeight="1">
      <c r="A811" s="2" t="s">
        <v>472</v>
      </c>
      <c r="B811" s="2" t="s">
        <v>462</v>
      </c>
      <c r="C811" s="2" t="s">
        <v>542</v>
      </c>
      <c r="D811" s="2" t="s">
        <v>456</v>
      </c>
      <c r="E811" s="2" t="s">
        <v>436</v>
      </c>
      <c r="F811" s="11">
        <v>829356038</v>
      </c>
      <c r="G811" s="73">
        <v>44678</v>
      </c>
      <c r="H811" s="73">
        <v>44679</v>
      </c>
      <c r="I811" s="2">
        <v>6263</v>
      </c>
      <c r="J811" s="35">
        <v>109.28</v>
      </c>
      <c r="K811" s="74">
        <f t="shared" si="0"/>
        <v>684420.64</v>
      </c>
      <c r="M811" s="11">
        <v>829356038</v>
      </c>
      <c r="N811" s="21" t="str">
        <f t="shared" si="49"/>
        <v>SI</v>
      </c>
      <c r="O811" s="124">
        <f t="shared" si="50"/>
        <v>1</v>
      </c>
      <c r="P811" s="21" t="str">
        <f t="shared" si="51"/>
        <v>NO</v>
      </c>
      <c r="Q811" s="21" t="str">
        <f t="shared" si="52"/>
        <v>Baja</v>
      </c>
    </row>
    <row r="812" spans="1:17" ht="14.25" customHeight="1">
      <c r="A812" s="2" t="s">
        <v>484</v>
      </c>
      <c r="B812" s="2" t="s">
        <v>462</v>
      </c>
      <c r="C812" s="2" t="s">
        <v>598</v>
      </c>
      <c r="D812" s="2" t="s">
        <v>494</v>
      </c>
      <c r="E812" s="2" t="s">
        <v>436</v>
      </c>
      <c r="F812" s="11">
        <v>829667174</v>
      </c>
      <c r="G812" s="73">
        <v>44692</v>
      </c>
      <c r="H812" s="73">
        <v>44695</v>
      </c>
      <c r="I812" s="2">
        <v>6320</v>
      </c>
      <c r="J812" s="35">
        <v>47.45</v>
      </c>
      <c r="K812" s="74">
        <f t="shared" si="0"/>
        <v>299884</v>
      </c>
      <c r="M812" s="11">
        <v>829667174</v>
      </c>
      <c r="N812" s="21" t="str">
        <f t="shared" si="49"/>
        <v>SI</v>
      </c>
      <c r="O812" s="124">
        <f t="shared" si="50"/>
        <v>3</v>
      </c>
      <c r="P812" s="21" t="str">
        <f t="shared" si="51"/>
        <v>SI</v>
      </c>
      <c r="Q812" s="21" t="str">
        <f t="shared" si="52"/>
        <v>Baja</v>
      </c>
    </row>
    <row r="813" spans="1:17" ht="14.25" customHeight="1">
      <c r="A813" s="2" t="s">
        <v>472</v>
      </c>
      <c r="B813" s="2" t="s">
        <v>462</v>
      </c>
      <c r="C813" s="2" t="s">
        <v>514</v>
      </c>
      <c r="D813" s="2" t="s">
        <v>475</v>
      </c>
      <c r="E813" s="2" t="s">
        <v>442</v>
      </c>
      <c r="F813" s="11">
        <v>830754220</v>
      </c>
      <c r="G813" s="73">
        <v>44698</v>
      </c>
      <c r="H813" s="73">
        <v>44699</v>
      </c>
      <c r="I813" s="2">
        <v>2308</v>
      </c>
      <c r="J813" s="35">
        <v>81.73</v>
      </c>
      <c r="K813" s="74">
        <f t="shared" si="0"/>
        <v>188632.84</v>
      </c>
      <c r="M813" s="11">
        <v>830754220</v>
      </c>
      <c r="N813" s="21" t="str">
        <f t="shared" si="49"/>
        <v>SI</v>
      </c>
      <c r="O813" s="124">
        <f t="shared" si="50"/>
        <v>1</v>
      </c>
      <c r="P813" s="21" t="str">
        <f t="shared" si="51"/>
        <v>NO</v>
      </c>
      <c r="Q813" s="21" t="str">
        <f t="shared" si="52"/>
        <v>Baja</v>
      </c>
    </row>
    <row r="814" spans="1:17" ht="14.25" customHeight="1">
      <c r="A814" s="2" t="s">
        <v>482</v>
      </c>
      <c r="B814" s="2" t="s">
        <v>439</v>
      </c>
      <c r="C814" s="2" t="s">
        <v>639</v>
      </c>
      <c r="D814" s="2" t="s">
        <v>475</v>
      </c>
      <c r="E814" s="2" t="s">
        <v>436</v>
      </c>
      <c r="F814" s="11">
        <v>832186305</v>
      </c>
      <c r="G814" s="73">
        <v>44697</v>
      </c>
      <c r="H814" s="73">
        <v>44698</v>
      </c>
      <c r="I814" s="2">
        <v>1543</v>
      </c>
      <c r="J814" s="35">
        <v>81.73</v>
      </c>
      <c r="K814" s="74">
        <f t="shared" si="0"/>
        <v>126109.39</v>
      </c>
      <c r="M814" s="11">
        <v>832186305</v>
      </c>
      <c r="N814" s="21" t="str">
        <f t="shared" si="49"/>
        <v>SI</v>
      </c>
      <c r="O814" s="124">
        <f t="shared" si="50"/>
        <v>1</v>
      </c>
      <c r="P814" s="21" t="str">
        <f t="shared" si="51"/>
        <v>NO</v>
      </c>
      <c r="Q814" s="21" t="str">
        <f t="shared" si="52"/>
        <v>Baja</v>
      </c>
    </row>
    <row r="815" spans="1:17" ht="14.25" customHeight="1">
      <c r="A815" s="2" t="s">
        <v>482</v>
      </c>
      <c r="B815" s="2" t="s">
        <v>452</v>
      </c>
      <c r="C815" s="2" t="s">
        <v>495</v>
      </c>
      <c r="D815" s="2" t="s">
        <v>477</v>
      </c>
      <c r="E815" s="2" t="s">
        <v>442</v>
      </c>
      <c r="F815" s="11">
        <v>834741485</v>
      </c>
      <c r="G815" s="73">
        <v>44690</v>
      </c>
      <c r="H815" s="73">
        <v>44691</v>
      </c>
      <c r="I815" s="2">
        <v>753</v>
      </c>
      <c r="J815" s="35">
        <v>668.27</v>
      </c>
      <c r="K815" s="74">
        <f t="shared" si="0"/>
        <v>503207.31</v>
      </c>
      <c r="M815" s="11">
        <v>834741485</v>
      </c>
      <c r="N815" s="21" t="str">
        <f t="shared" si="49"/>
        <v>SI</v>
      </c>
      <c r="O815" s="124">
        <f t="shared" si="50"/>
        <v>1</v>
      </c>
      <c r="P815" s="21" t="str">
        <f t="shared" si="51"/>
        <v>NO</v>
      </c>
      <c r="Q815" s="21" t="str">
        <f t="shared" si="52"/>
        <v>Baja</v>
      </c>
    </row>
    <row r="816" spans="1:17" ht="14.25" customHeight="1">
      <c r="A816" s="2" t="s">
        <v>482</v>
      </c>
      <c r="B816" s="2" t="s">
        <v>433</v>
      </c>
      <c r="C816" s="2" t="s">
        <v>647</v>
      </c>
      <c r="D816" s="2" t="s">
        <v>494</v>
      </c>
      <c r="E816" s="2" t="s">
        <v>436</v>
      </c>
      <c r="F816" s="11">
        <v>837511670</v>
      </c>
      <c r="G816" s="73">
        <v>44718</v>
      </c>
      <c r="H816" s="73">
        <v>44718</v>
      </c>
      <c r="I816" s="2">
        <v>4827</v>
      </c>
      <c r="J816" s="35">
        <v>47.45</v>
      </c>
      <c r="K816" s="74">
        <f t="shared" si="0"/>
        <v>229041.15000000002</v>
      </c>
      <c r="M816" s="11">
        <v>837511670</v>
      </c>
      <c r="N816" s="21" t="str">
        <f t="shared" si="49"/>
        <v>NO</v>
      </c>
      <c r="O816" s="124">
        <f t="shared" si="50"/>
        <v>0</v>
      </c>
      <c r="P816" s="21" t="str">
        <f t="shared" si="51"/>
        <v>NO</v>
      </c>
      <c r="Q816" s="21" t="str">
        <f t="shared" si="52"/>
        <v>Baja</v>
      </c>
    </row>
    <row r="817" spans="1:17" ht="14.25" customHeight="1">
      <c r="A817" s="2" t="s">
        <v>472</v>
      </c>
      <c r="B817" s="2" t="s">
        <v>433</v>
      </c>
      <c r="C817" s="2" t="s">
        <v>537</v>
      </c>
      <c r="D817" s="2" t="s">
        <v>475</v>
      </c>
      <c r="E817" s="2" t="s">
        <v>442</v>
      </c>
      <c r="F817" s="11">
        <v>838085019</v>
      </c>
      <c r="G817" s="73">
        <v>44727</v>
      </c>
      <c r="H817" s="73">
        <v>44730</v>
      </c>
      <c r="I817" s="2">
        <v>4185</v>
      </c>
      <c r="J817" s="35">
        <v>81.73</v>
      </c>
      <c r="K817" s="74">
        <f t="shared" si="0"/>
        <v>342040.05</v>
      </c>
      <c r="M817" s="11">
        <v>838085019</v>
      </c>
      <c r="N817" s="21" t="str">
        <f t="shared" si="49"/>
        <v>SI</v>
      </c>
      <c r="O817" s="124">
        <f t="shared" si="50"/>
        <v>3</v>
      </c>
      <c r="P817" s="21" t="str">
        <f t="shared" si="51"/>
        <v>SI</v>
      </c>
      <c r="Q817" s="21" t="str">
        <f t="shared" si="52"/>
        <v>Baja</v>
      </c>
    </row>
    <row r="818" spans="1:17" ht="14.25" customHeight="1">
      <c r="A818" s="2" t="s">
        <v>451</v>
      </c>
      <c r="B818" s="2" t="s">
        <v>467</v>
      </c>
      <c r="C818" s="2" t="s">
        <v>581</v>
      </c>
      <c r="D818" s="2" t="s">
        <v>477</v>
      </c>
      <c r="E818" s="2" t="s">
        <v>436</v>
      </c>
      <c r="F818" s="11">
        <v>838858354</v>
      </c>
      <c r="G818" s="73">
        <v>44721</v>
      </c>
      <c r="H818" s="73">
        <v>44721</v>
      </c>
      <c r="I818" s="2">
        <v>7991</v>
      </c>
      <c r="J818" s="35">
        <v>668.27</v>
      </c>
      <c r="K818" s="74">
        <f t="shared" si="0"/>
        <v>5340145.57</v>
      </c>
      <c r="M818" s="11">
        <v>838858354</v>
      </c>
      <c r="N818" s="21" t="str">
        <f t="shared" si="49"/>
        <v>NO</v>
      </c>
      <c r="O818" s="124">
        <f t="shared" si="50"/>
        <v>0</v>
      </c>
      <c r="P818" s="21" t="str">
        <f t="shared" si="51"/>
        <v>NO</v>
      </c>
      <c r="Q818" s="21" t="str">
        <f t="shared" si="52"/>
        <v>Alta</v>
      </c>
    </row>
    <row r="819" spans="1:17" ht="14.25" customHeight="1">
      <c r="A819" s="2" t="s">
        <v>448</v>
      </c>
      <c r="B819" s="2" t="s">
        <v>502</v>
      </c>
      <c r="C819" s="2" t="s">
        <v>578</v>
      </c>
      <c r="D819" s="2" t="s">
        <v>456</v>
      </c>
      <c r="E819" s="2" t="s">
        <v>436</v>
      </c>
      <c r="F819" s="11">
        <v>839142024</v>
      </c>
      <c r="G819" s="73">
        <v>44704</v>
      </c>
      <c r="H819" s="73">
        <v>44707</v>
      </c>
      <c r="I819" s="2">
        <v>2855</v>
      </c>
      <c r="J819" s="35">
        <v>109.28</v>
      </c>
      <c r="K819" s="74">
        <f t="shared" si="0"/>
        <v>311994.40000000002</v>
      </c>
      <c r="M819" s="11">
        <v>839142024</v>
      </c>
      <c r="N819" s="21" t="str">
        <f t="shared" si="49"/>
        <v>SI</v>
      </c>
      <c r="O819" s="124">
        <f t="shared" si="50"/>
        <v>3</v>
      </c>
      <c r="P819" s="21" t="str">
        <f t="shared" si="51"/>
        <v>SI</v>
      </c>
      <c r="Q819" s="21" t="str">
        <f t="shared" si="52"/>
        <v>Baja</v>
      </c>
    </row>
    <row r="820" spans="1:17" ht="14.25" customHeight="1">
      <c r="A820" s="2" t="s">
        <v>458</v>
      </c>
      <c r="B820" s="2" t="s">
        <v>462</v>
      </c>
      <c r="C820" s="2" t="s">
        <v>545</v>
      </c>
      <c r="D820" s="2" t="s">
        <v>469</v>
      </c>
      <c r="E820" s="2" t="s">
        <v>436</v>
      </c>
      <c r="F820" s="11">
        <v>839443290</v>
      </c>
      <c r="G820" s="73">
        <v>44716</v>
      </c>
      <c r="H820" s="73">
        <v>44718</v>
      </c>
      <c r="I820" s="2">
        <v>339</v>
      </c>
      <c r="J820" s="35">
        <v>421.89</v>
      </c>
      <c r="K820" s="74">
        <f t="shared" si="0"/>
        <v>143020.71</v>
      </c>
      <c r="M820" s="11">
        <v>839443290</v>
      </c>
      <c r="N820" s="21" t="str">
        <f t="shared" si="49"/>
        <v>SI</v>
      </c>
      <c r="O820" s="124">
        <f t="shared" si="50"/>
        <v>2</v>
      </c>
      <c r="P820" s="21" t="str">
        <f t="shared" si="51"/>
        <v>SI</v>
      </c>
      <c r="Q820" s="21" t="str">
        <f t="shared" si="52"/>
        <v>Baja</v>
      </c>
    </row>
    <row r="821" spans="1:17" ht="14.25" customHeight="1">
      <c r="A821" s="2" t="s">
        <v>458</v>
      </c>
      <c r="B821" s="2" t="s">
        <v>462</v>
      </c>
      <c r="C821" s="2" t="s">
        <v>605</v>
      </c>
      <c r="D821" s="2" t="s">
        <v>446</v>
      </c>
      <c r="E821" s="2" t="s">
        <v>436</v>
      </c>
      <c r="F821" s="11">
        <v>840668952</v>
      </c>
      <c r="G821" s="73">
        <v>44741</v>
      </c>
      <c r="H821" s="73">
        <v>44742</v>
      </c>
      <c r="I821" s="2">
        <v>5983</v>
      </c>
      <c r="J821" s="35">
        <v>437.2</v>
      </c>
      <c r="K821" s="74">
        <f t="shared" si="0"/>
        <v>2615767.6</v>
      </c>
      <c r="M821" s="11">
        <v>840668952</v>
      </c>
      <c r="N821" s="21" t="str">
        <f t="shared" si="49"/>
        <v>SI</v>
      </c>
      <c r="O821" s="124">
        <f t="shared" si="50"/>
        <v>1</v>
      </c>
      <c r="P821" s="21" t="str">
        <f t="shared" si="51"/>
        <v>NO</v>
      </c>
      <c r="Q821" s="21" t="str">
        <f t="shared" si="52"/>
        <v>Media</v>
      </c>
    </row>
    <row r="822" spans="1:17" ht="14.25" customHeight="1">
      <c r="A822" s="2" t="s">
        <v>465</v>
      </c>
      <c r="B822" s="2" t="s">
        <v>452</v>
      </c>
      <c r="C822" s="2" t="s">
        <v>603</v>
      </c>
      <c r="D822" s="2" t="s">
        <v>469</v>
      </c>
      <c r="E822" s="2" t="s">
        <v>442</v>
      </c>
      <c r="F822" s="11">
        <v>842362391</v>
      </c>
      <c r="G822" s="73">
        <v>44719</v>
      </c>
      <c r="H822" s="73">
        <v>44719</v>
      </c>
      <c r="I822" s="2">
        <v>8053</v>
      </c>
      <c r="J822" s="35">
        <v>421.89</v>
      </c>
      <c r="K822" s="74">
        <f t="shared" si="0"/>
        <v>3397480.17</v>
      </c>
      <c r="M822" s="11">
        <v>842362391</v>
      </c>
      <c r="N822" s="21" t="str">
        <f t="shared" si="49"/>
        <v>NO</v>
      </c>
      <c r="O822" s="124">
        <f t="shared" si="50"/>
        <v>0</v>
      </c>
      <c r="P822" s="21" t="str">
        <f t="shared" si="51"/>
        <v>NO</v>
      </c>
      <c r="Q822" s="21" t="str">
        <f t="shared" si="52"/>
        <v>Media</v>
      </c>
    </row>
    <row r="823" spans="1:17" ht="14.25" customHeight="1">
      <c r="A823" s="2" t="s">
        <v>465</v>
      </c>
      <c r="B823" s="2" t="s">
        <v>452</v>
      </c>
      <c r="C823" s="2" t="s">
        <v>620</v>
      </c>
      <c r="D823" s="2" t="s">
        <v>450</v>
      </c>
      <c r="E823" s="2" t="s">
        <v>442</v>
      </c>
      <c r="F823" s="11">
        <v>842967498</v>
      </c>
      <c r="G823" s="73">
        <v>44705</v>
      </c>
      <c r="H823" s="73">
        <v>44707</v>
      </c>
      <c r="I823" s="2">
        <v>8439</v>
      </c>
      <c r="J823" s="35">
        <v>205.7</v>
      </c>
      <c r="K823" s="74">
        <f t="shared" si="0"/>
        <v>1735902.2999999998</v>
      </c>
      <c r="M823" s="11">
        <v>842967498</v>
      </c>
      <c r="N823" s="21" t="str">
        <f t="shared" si="49"/>
        <v>SI</v>
      </c>
      <c r="O823" s="124">
        <f t="shared" si="50"/>
        <v>2</v>
      </c>
      <c r="P823" s="21" t="str">
        <f t="shared" si="51"/>
        <v>SI</v>
      </c>
      <c r="Q823" s="21" t="str">
        <f t="shared" si="52"/>
        <v>Baja</v>
      </c>
    </row>
    <row r="824" spans="1:17" ht="14.25" customHeight="1">
      <c r="A824" s="2" t="s">
        <v>482</v>
      </c>
      <c r="B824" s="2" t="s">
        <v>433</v>
      </c>
      <c r="C824" s="2" t="s">
        <v>513</v>
      </c>
      <c r="D824" s="2" t="s">
        <v>464</v>
      </c>
      <c r="E824" s="2" t="s">
        <v>436</v>
      </c>
      <c r="F824" s="11">
        <v>844765651</v>
      </c>
      <c r="G824" s="73">
        <v>44725</v>
      </c>
      <c r="H824" s="73">
        <v>44726</v>
      </c>
      <c r="I824" s="2">
        <v>3200</v>
      </c>
      <c r="J824" s="35">
        <v>154.06</v>
      </c>
      <c r="K824" s="74">
        <f t="shared" si="0"/>
        <v>492992</v>
      </c>
      <c r="M824" s="11">
        <v>844765651</v>
      </c>
      <c r="N824" s="21" t="str">
        <f t="shared" si="49"/>
        <v>SI</v>
      </c>
      <c r="O824" s="124">
        <f t="shared" si="50"/>
        <v>1</v>
      </c>
      <c r="P824" s="21" t="str">
        <f t="shared" si="51"/>
        <v>NO</v>
      </c>
      <c r="Q824" s="21" t="str">
        <f t="shared" si="52"/>
        <v>Baja</v>
      </c>
    </row>
    <row r="825" spans="1:17" ht="14.25" customHeight="1">
      <c r="A825" s="2" t="s">
        <v>482</v>
      </c>
      <c r="B825" s="2" t="s">
        <v>433</v>
      </c>
      <c r="C825" s="2" t="s">
        <v>505</v>
      </c>
      <c r="D825" s="2" t="s">
        <v>475</v>
      </c>
      <c r="E825" s="2" t="s">
        <v>442</v>
      </c>
      <c r="F825" s="11">
        <v>846113622</v>
      </c>
      <c r="G825" s="73">
        <v>44715</v>
      </c>
      <c r="H825" s="73">
        <v>44716</v>
      </c>
      <c r="I825" s="2">
        <v>566</v>
      </c>
      <c r="J825" s="35">
        <v>81.73</v>
      </c>
      <c r="K825" s="74">
        <f t="shared" si="0"/>
        <v>46259.18</v>
      </c>
      <c r="M825" s="11">
        <v>846113622</v>
      </c>
      <c r="N825" s="21" t="str">
        <f t="shared" si="49"/>
        <v>SI</v>
      </c>
      <c r="O825" s="124">
        <f t="shared" si="50"/>
        <v>1</v>
      </c>
      <c r="P825" s="21" t="str">
        <f t="shared" si="51"/>
        <v>NO</v>
      </c>
      <c r="Q825" s="21" t="str">
        <f t="shared" si="52"/>
        <v>Baja</v>
      </c>
    </row>
    <row r="826" spans="1:17" ht="14.25" customHeight="1">
      <c r="A826" s="2" t="s">
        <v>484</v>
      </c>
      <c r="B826" s="2" t="s">
        <v>439</v>
      </c>
      <c r="C826" s="2" t="s">
        <v>615</v>
      </c>
      <c r="D826" s="2" t="s">
        <v>464</v>
      </c>
      <c r="E826" s="2" t="s">
        <v>436</v>
      </c>
      <c r="F826" s="11">
        <v>846193444</v>
      </c>
      <c r="G826" s="73">
        <v>44726</v>
      </c>
      <c r="H826" s="73">
        <v>44729</v>
      </c>
      <c r="I826" s="2">
        <v>1880</v>
      </c>
      <c r="J826" s="35">
        <v>154.06</v>
      </c>
      <c r="K826" s="74">
        <f t="shared" si="0"/>
        <v>289632.8</v>
      </c>
      <c r="M826" s="11">
        <v>846193444</v>
      </c>
      <c r="N826" s="21" t="str">
        <f t="shared" si="49"/>
        <v>SI</v>
      </c>
      <c r="O826" s="124">
        <f t="shared" si="50"/>
        <v>3</v>
      </c>
      <c r="P826" s="21" t="str">
        <f t="shared" si="51"/>
        <v>SI</v>
      </c>
      <c r="Q826" s="21" t="str">
        <f t="shared" si="52"/>
        <v>Baja</v>
      </c>
    </row>
    <row r="827" spans="1:17" ht="14.25" customHeight="1">
      <c r="A827" s="2" t="s">
        <v>458</v>
      </c>
      <c r="B827" s="2" t="s">
        <v>433</v>
      </c>
      <c r="C827" s="2" t="s">
        <v>474</v>
      </c>
      <c r="D827" s="2" t="s">
        <v>480</v>
      </c>
      <c r="E827" s="2" t="s">
        <v>436</v>
      </c>
      <c r="F827" s="11">
        <v>847659862</v>
      </c>
      <c r="G827" s="73">
        <v>44711</v>
      </c>
      <c r="H827" s="73">
        <v>44714</v>
      </c>
      <c r="I827" s="2">
        <v>6189</v>
      </c>
      <c r="J827" s="35">
        <v>651.21</v>
      </c>
      <c r="K827" s="74">
        <f t="shared" si="0"/>
        <v>4030338.6900000004</v>
      </c>
      <c r="M827" s="11">
        <v>847659862</v>
      </c>
      <c r="N827" s="21" t="str">
        <f t="shared" si="49"/>
        <v>SI</v>
      </c>
      <c r="O827" s="124">
        <f t="shared" si="50"/>
        <v>3</v>
      </c>
      <c r="P827" s="21" t="str">
        <f t="shared" si="51"/>
        <v>SI</v>
      </c>
      <c r="Q827" s="21" t="str">
        <f t="shared" si="52"/>
        <v>Media</v>
      </c>
    </row>
    <row r="828" spans="1:17" ht="14.25" customHeight="1">
      <c r="A828" s="2" t="s">
        <v>448</v>
      </c>
      <c r="B828" s="2" t="s">
        <v>467</v>
      </c>
      <c r="C828" s="2" t="s">
        <v>590</v>
      </c>
      <c r="D828" s="2" t="s">
        <v>475</v>
      </c>
      <c r="E828" s="2" t="s">
        <v>436</v>
      </c>
      <c r="F828" s="11">
        <v>847923791</v>
      </c>
      <c r="G828" s="73">
        <v>44723</v>
      </c>
      <c r="H828" s="73">
        <v>44723</v>
      </c>
      <c r="I828" s="2">
        <v>2971</v>
      </c>
      <c r="J828" s="35">
        <v>81.73</v>
      </c>
      <c r="K828" s="74">
        <f t="shared" si="0"/>
        <v>242819.83000000002</v>
      </c>
      <c r="M828" s="11">
        <v>847923791</v>
      </c>
      <c r="N828" s="21" t="str">
        <f t="shared" si="49"/>
        <v>NO</v>
      </c>
      <c r="O828" s="124">
        <f t="shared" si="50"/>
        <v>0</v>
      </c>
      <c r="P828" s="21" t="str">
        <f t="shared" si="51"/>
        <v>NO</v>
      </c>
      <c r="Q828" s="21" t="str">
        <f t="shared" si="52"/>
        <v>Baja</v>
      </c>
    </row>
    <row r="829" spans="1:17" ht="14.25" customHeight="1">
      <c r="A829" s="2" t="s">
        <v>484</v>
      </c>
      <c r="B829" s="2" t="s">
        <v>433</v>
      </c>
      <c r="C829" s="2" t="s">
        <v>647</v>
      </c>
      <c r="D829" s="2" t="s">
        <v>475</v>
      </c>
      <c r="E829" s="2" t="s">
        <v>442</v>
      </c>
      <c r="F829" s="11">
        <v>848277413</v>
      </c>
      <c r="G829" s="73">
        <v>44730</v>
      </c>
      <c r="H829" s="73">
        <v>44732</v>
      </c>
      <c r="I829" s="2">
        <v>9774</v>
      </c>
      <c r="J829" s="35">
        <v>81.73</v>
      </c>
      <c r="K829" s="74">
        <f t="shared" si="0"/>
        <v>798829.02</v>
      </c>
      <c r="M829" s="11">
        <v>848277413</v>
      </c>
      <c r="N829" s="21" t="str">
        <f t="shared" si="49"/>
        <v>SI</v>
      </c>
      <c r="O829" s="124">
        <f t="shared" si="50"/>
        <v>2</v>
      </c>
      <c r="P829" s="21" t="str">
        <f t="shared" si="51"/>
        <v>SI</v>
      </c>
      <c r="Q829" s="21" t="str">
        <f t="shared" si="52"/>
        <v>Baja</v>
      </c>
    </row>
    <row r="830" spans="1:17" ht="14.25" customHeight="1">
      <c r="A830" s="2" t="s">
        <v>482</v>
      </c>
      <c r="B830" s="2" t="s">
        <v>452</v>
      </c>
      <c r="C830" s="2" t="s">
        <v>544</v>
      </c>
      <c r="D830" s="2" t="s">
        <v>456</v>
      </c>
      <c r="E830" s="2" t="s">
        <v>442</v>
      </c>
      <c r="F830" s="11">
        <v>848652064</v>
      </c>
      <c r="G830" s="73">
        <v>44752</v>
      </c>
      <c r="H830" s="73">
        <v>44754</v>
      </c>
      <c r="I830" s="2">
        <v>7994</v>
      </c>
      <c r="J830" s="35">
        <v>109.28</v>
      </c>
      <c r="K830" s="74">
        <f t="shared" si="0"/>
        <v>873584.32000000007</v>
      </c>
      <c r="M830" s="11">
        <v>848652064</v>
      </c>
      <c r="N830" s="21" t="str">
        <f t="shared" si="49"/>
        <v>SI</v>
      </c>
      <c r="O830" s="124">
        <f t="shared" si="50"/>
        <v>2</v>
      </c>
      <c r="P830" s="21" t="str">
        <f t="shared" si="51"/>
        <v>SI</v>
      </c>
      <c r="Q830" s="21" t="str">
        <f t="shared" si="52"/>
        <v>Baja</v>
      </c>
    </row>
    <row r="831" spans="1:17" ht="14.25" customHeight="1">
      <c r="A831" s="2" t="s">
        <v>472</v>
      </c>
      <c r="B831" s="2" t="s">
        <v>467</v>
      </c>
      <c r="C831" s="2" t="s">
        <v>476</v>
      </c>
      <c r="D831" s="2" t="s">
        <v>464</v>
      </c>
      <c r="E831" s="2" t="s">
        <v>442</v>
      </c>
      <c r="F831" s="11">
        <v>848969209</v>
      </c>
      <c r="G831" s="73">
        <v>44755</v>
      </c>
      <c r="H831" s="73">
        <v>44756</v>
      </c>
      <c r="I831" s="2">
        <v>5843</v>
      </c>
      <c r="J831" s="35">
        <v>154.06</v>
      </c>
      <c r="K831" s="74">
        <f t="shared" si="0"/>
        <v>900172.58</v>
      </c>
      <c r="M831" s="11">
        <v>848969209</v>
      </c>
      <c r="N831" s="21" t="str">
        <f t="shared" si="49"/>
        <v>SI</v>
      </c>
      <c r="O831" s="124">
        <f t="shared" si="50"/>
        <v>1</v>
      </c>
      <c r="P831" s="21" t="str">
        <f t="shared" si="51"/>
        <v>NO</v>
      </c>
      <c r="Q831" s="21" t="str">
        <f t="shared" si="52"/>
        <v>Baja</v>
      </c>
    </row>
    <row r="832" spans="1:17" ht="14.25" customHeight="1">
      <c r="A832" s="2" t="s">
        <v>465</v>
      </c>
      <c r="B832" s="2" t="s">
        <v>439</v>
      </c>
      <c r="C832" s="2" t="s">
        <v>521</v>
      </c>
      <c r="D832" s="2" t="s">
        <v>464</v>
      </c>
      <c r="E832" s="2" t="s">
        <v>436</v>
      </c>
      <c r="F832" s="11">
        <v>849058902</v>
      </c>
      <c r="G832" s="73">
        <v>44755</v>
      </c>
      <c r="H832" s="73">
        <v>44756</v>
      </c>
      <c r="I832" s="2">
        <v>3162</v>
      </c>
      <c r="J832" s="35">
        <v>154.06</v>
      </c>
      <c r="K832" s="74">
        <f t="shared" si="0"/>
        <v>487137.72000000003</v>
      </c>
      <c r="M832" s="11">
        <v>849058902</v>
      </c>
      <c r="N832" s="21" t="str">
        <f t="shared" si="49"/>
        <v>SI</v>
      </c>
      <c r="O832" s="124">
        <f t="shared" si="50"/>
        <v>1</v>
      </c>
      <c r="P832" s="21" t="str">
        <f t="shared" si="51"/>
        <v>NO</v>
      </c>
      <c r="Q832" s="21" t="str">
        <f t="shared" si="52"/>
        <v>Baja</v>
      </c>
    </row>
    <row r="833" spans="1:17" ht="14.25" customHeight="1">
      <c r="A833" s="2" t="s">
        <v>482</v>
      </c>
      <c r="B833" s="2" t="s">
        <v>462</v>
      </c>
      <c r="C833" s="2" t="s">
        <v>598</v>
      </c>
      <c r="D833" s="2" t="s">
        <v>441</v>
      </c>
      <c r="E833" s="2" t="s">
        <v>436</v>
      </c>
      <c r="F833" s="11">
        <v>849475181</v>
      </c>
      <c r="G833" s="73">
        <v>44728</v>
      </c>
      <c r="H833" s="73">
        <v>44728</v>
      </c>
      <c r="I833" s="2">
        <v>5683</v>
      </c>
      <c r="J833" s="35">
        <v>9.33</v>
      </c>
      <c r="K833" s="74">
        <f t="shared" si="0"/>
        <v>53022.39</v>
      </c>
      <c r="M833" s="11">
        <v>849475181</v>
      </c>
      <c r="N833" s="21" t="str">
        <f t="shared" si="49"/>
        <v>NO</v>
      </c>
      <c r="O833" s="124">
        <f t="shared" si="50"/>
        <v>0</v>
      </c>
      <c r="P833" s="21" t="str">
        <f t="shared" si="51"/>
        <v>NO</v>
      </c>
      <c r="Q833" s="21" t="str">
        <f t="shared" si="52"/>
        <v>Baja</v>
      </c>
    </row>
    <row r="834" spans="1:17" ht="14.25" customHeight="1">
      <c r="A834" s="2" t="s">
        <v>484</v>
      </c>
      <c r="B834" s="2" t="s">
        <v>452</v>
      </c>
      <c r="C834" s="2" t="s">
        <v>620</v>
      </c>
      <c r="D834" s="2" t="s">
        <v>446</v>
      </c>
      <c r="E834" s="2" t="s">
        <v>442</v>
      </c>
      <c r="F834" s="11">
        <v>850827014</v>
      </c>
      <c r="G834" s="73">
        <v>44752</v>
      </c>
      <c r="H834" s="73">
        <v>44752</v>
      </c>
      <c r="I834" s="2">
        <v>1479</v>
      </c>
      <c r="J834" s="35">
        <v>437.2</v>
      </c>
      <c r="K834" s="74">
        <f t="shared" si="0"/>
        <v>646618.79999999993</v>
      </c>
      <c r="M834" s="11">
        <v>850827014</v>
      </c>
      <c r="N834" s="21" t="str">
        <f t="shared" si="49"/>
        <v>NO</v>
      </c>
      <c r="O834" s="124">
        <f t="shared" si="50"/>
        <v>0</v>
      </c>
      <c r="P834" s="21" t="str">
        <f t="shared" si="51"/>
        <v>NO</v>
      </c>
      <c r="Q834" s="21" t="str">
        <f t="shared" si="52"/>
        <v>Baja</v>
      </c>
    </row>
    <row r="835" spans="1:17" ht="14.25" customHeight="1">
      <c r="A835" s="2" t="s">
        <v>458</v>
      </c>
      <c r="B835" s="2" t="s">
        <v>439</v>
      </c>
      <c r="C835" s="2" t="s">
        <v>530</v>
      </c>
      <c r="D835" s="2" t="s">
        <v>464</v>
      </c>
      <c r="E835" s="2" t="s">
        <v>436</v>
      </c>
      <c r="F835" s="11">
        <v>851025712</v>
      </c>
      <c r="G835" s="73">
        <v>44720</v>
      </c>
      <c r="H835" s="73">
        <v>44721</v>
      </c>
      <c r="I835" s="2">
        <v>639</v>
      </c>
      <c r="J835" s="35">
        <v>154.06</v>
      </c>
      <c r="K835" s="74">
        <f t="shared" si="0"/>
        <v>98444.34</v>
      </c>
      <c r="M835" s="11">
        <v>851025712</v>
      </c>
      <c r="N835" s="21" t="str">
        <f t="shared" ref="N835:N898" si="53">+IF(G835=H835,"NO","SI")</f>
        <v>SI</v>
      </c>
      <c r="O835" s="124">
        <f t="shared" ref="O835:O898" si="54">+H835-G835</f>
        <v>1</v>
      </c>
      <c r="P835" s="21" t="str">
        <f t="shared" ref="P835:P898" si="55">+IF(O835&gt;1,"SI","NO")</f>
        <v>NO</v>
      </c>
      <c r="Q835" s="21" t="str">
        <f t="shared" ref="Q835:Q898" si="56">+IF(K835&lt;=2000000,$S$2,IF(K835&lt;=5000000,$S$3,IF(K835&lt;=10000000,$S$4,)))</f>
        <v>Baja</v>
      </c>
    </row>
    <row r="836" spans="1:17" ht="14.25" customHeight="1">
      <c r="A836" s="2" t="s">
        <v>472</v>
      </c>
      <c r="B836" s="2" t="s">
        <v>462</v>
      </c>
      <c r="C836" s="2" t="s">
        <v>478</v>
      </c>
      <c r="D836" s="2" t="s">
        <v>477</v>
      </c>
      <c r="E836" s="2" t="s">
        <v>436</v>
      </c>
      <c r="F836" s="11">
        <v>851287925</v>
      </c>
      <c r="G836" s="73">
        <v>44713</v>
      </c>
      <c r="H836" s="73">
        <v>44714</v>
      </c>
      <c r="I836" s="2">
        <v>7661</v>
      </c>
      <c r="J836" s="35">
        <v>668.27</v>
      </c>
      <c r="K836" s="74">
        <f t="shared" si="0"/>
        <v>5119616.47</v>
      </c>
      <c r="M836" s="11">
        <v>851287925</v>
      </c>
      <c r="N836" s="21" t="str">
        <f t="shared" si="53"/>
        <v>SI</v>
      </c>
      <c r="O836" s="124">
        <f t="shared" si="54"/>
        <v>1</v>
      </c>
      <c r="P836" s="21" t="str">
        <f t="shared" si="55"/>
        <v>NO</v>
      </c>
      <c r="Q836" s="21" t="str">
        <f t="shared" si="56"/>
        <v>Alta</v>
      </c>
    </row>
    <row r="837" spans="1:17" ht="14.25" customHeight="1">
      <c r="A837" s="2" t="s">
        <v>472</v>
      </c>
      <c r="B837" s="2" t="s">
        <v>433</v>
      </c>
      <c r="C837" s="2" t="s">
        <v>466</v>
      </c>
      <c r="D837" s="2" t="s">
        <v>435</v>
      </c>
      <c r="E837" s="2" t="s">
        <v>442</v>
      </c>
      <c r="F837" s="11">
        <v>851636826</v>
      </c>
      <c r="G837" s="73">
        <v>44747</v>
      </c>
      <c r="H837" s="73">
        <v>44748</v>
      </c>
      <c r="I837" s="2">
        <v>6323</v>
      </c>
      <c r="J837" s="35">
        <v>255.28</v>
      </c>
      <c r="K837" s="74">
        <f t="shared" si="0"/>
        <v>1614135.44</v>
      </c>
      <c r="M837" s="11">
        <v>851636826</v>
      </c>
      <c r="N837" s="21" t="str">
        <f t="shared" si="53"/>
        <v>SI</v>
      </c>
      <c r="O837" s="124">
        <f t="shared" si="54"/>
        <v>1</v>
      </c>
      <c r="P837" s="21" t="str">
        <f t="shared" si="55"/>
        <v>NO</v>
      </c>
      <c r="Q837" s="21" t="str">
        <f t="shared" si="56"/>
        <v>Baja</v>
      </c>
    </row>
    <row r="838" spans="1:17" ht="14.25" customHeight="1">
      <c r="A838" s="2" t="s">
        <v>458</v>
      </c>
      <c r="B838" s="2" t="s">
        <v>467</v>
      </c>
      <c r="C838" s="2" t="s">
        <v>532</v>
      </c>
      <c r="D838" s="2" t="s">
        <v>450</v>
      </c>
      <c r="E838" s="2" t="s">
        <v>442</v>
      </c>
      <c r="F838" s="11">
        <v>851753556</v>
      </c>
      <c r="G838" s="73">
        <v>44735</v>
      </c>
      <c r="H838" s="73">
        <v>44738</v>
      </c>
      <c r="I838" s="2">
        <v>3935</v>
      </c>
      <c r="J838" s="35">
        <v>205.7</v>
      </c>
      <c r="K838" s="74">
        <f t="shared" si="0"/>
        <v>809429.5</v>
      </c>
      <c r="M838" s="11">
        <v>851753556</v>
      </c>
      <c r="N838" s="21" t="str">
        <f t="shared" si="53"/>
        <v>SI</v>
      </c>
      <c r="O838" s="124">
        <f t="shared" si="54"/>
        <v>3</v>
      </c>
      <c r="P838" s="21" t="str">
        <f t="shared" si="55"/>
        <v>SI</v>
      </c>
      <c r="Q838" s="21" t="str">
        <f t="shared" si="56"/>
        <v>Baja</v>
      </c>
    </row>
    <row r="839" spans="1:17" ht="14.25" customHeight="1">
      <c r="A839" s="2" t="s">
        <v>448</v>
      </c>
      <c r="B839" s="2" t="s">
        <v>452</v>
      </c>
      <c r="C839" s="2" t="s">
        <v>595</v>
      </c>
      <c r="D839" s="2" t="s">
        <v>469</v>
      </c>
      <c r="E839" s="2" t="s">
        <v>436</v>
      </c>
      <c r="F839" s="11">
        <v>852058255</v>
      </c>
      <c r="G839" s="73">
        <v>44717</v>
      </c>
      <c r="H839" s="73">
        <v>44719</v>
      </c>
      <c r="I839" s="2">
        <v>1250</v>
      </c>
      <c r="J839" s="35">
        <v>421.89</v>
      </c>
      <c r="K839" s="74">
        <f t="shared" si="0"/>
        <v>527362.5</v>
      </c>
      <c r="M839" s="11">
        <v>852058255</v>
      </c>
      <c r="N839" s="21" t="str">
        <f t="shared" si="53"/>
        <v>SI</v>
      </c>
      <c r="O839" s="124">
        <f t="shared" si="54"/>
        <v>2</v>
      </c>
      <c r="P839" s="21" t="str">
        <f t="shared" si="55"/>
        <v>SI</v>
      </c>
      <c r="Q839" s="21" t="str">
        <f t="shared" si="56"/>
        <v>Baja</v>
      </c>
    </row>
    <row r="840" spans="1:17" ht="14.25" customHeight="1">
      <c r="A840" s="2" t="s">
        <v>482</v>
      </c>
      <c r="B840" s="2" t="s">
        <v>462</v>
      </c>
      <c r="C840" s="2" t="s">
        <v>547</v>
      </c>
      <c r="D840" s="2" t="s">
        <v>450</v>
      </c>
      <c r="E840" s="2" t="s">
        <v>442</v>
      </c>
      <c r="F840" s="11">
        <v>852918708</v>
      </c>
      <c r="G840" s="73">
        <v>44755</v>
      </c>
      <c r="H840" s="73">
        <v>44755</v>
      </c>
      <c r="I840" s="2">
        <v>8558</v>
      </c>
      <c r="J840" s="35">
        <v>205.7</v>
      </c>
      <c r="K840" s="74">
        <f t="shared" si="0"/>
        <v>1760380.5999999999</v>
      </c>
      <c r="M840" s="11">
        <v>852918708</v>
      </c>
      <c r="N840" s="21" t="str">
        <f t="shared" si="53"/>
        <v>NO</v>
      </c>
      <c r="O840" s="124">
        <f t="shared" si="54"/>
        <v>0</v>
      </c>
      <c r="P840" s="21" t="str">
        <f t="shared" si="55"/>
        <v>NO</v>
      </c>
      <c r="Q840" s="21" t="str">
        <f t="shared" si="56"/>
        <v>Baja</v>
      </c>
    </row>
    <row r="841" spans="1:17" ht="14.25" customHeight="1">
      <c r="A841" s="2" t="s">
        <v>472</v>
      </c>
      <c r="B841" s="2" t="s">
        <v>433</v>
      </c>
      <c r="C841" s="2" t="s">
        <v>508</v>
      </c>
      <c r="D841" s="2" t="s">
        <v>477</v>
      </c>
      <c r="E841" s="2" t="s">
        <v>436</v>
      </c>
      <c r="F841" s="11">
        <v>853583896</v>
      </c>
      <c r="G841" s="73">
        <v>44745</v>
      </c>
      <c r="H841" s="73">
        <v>44748</v>
      </c>
      <c r="I841" s="2">
        <v>501</v>
      </c>
      <c r="J841" s="35">
        <v>668.27</v>
      </c>
      <c r="K841" s="74">
        <f t="shared" si="0"/>
        <v>334803.27</v>
      </c>
      <c r="M841" s="11">
        <v>853583896</v>
      </c>
      <c r="N841" s="21" t="str">
        <f t="shared" si="53"/>
        <v>SI</v>
      </c>
      <c r="O841" s="124">
        <f t="shared" si="54"/>
        <v>3</v>
      </c>
      <c r="P841" s="21" t="str">
        <f t="shared" si="55"/>
        <v>SI</v>
      </c>
      <c r="Q841" s="21" t="str">
        <f t="shared" si="56"/>
        <v>Baja</v>
      </c>
    </row>
    <row r="842" spans="1:17" ht="14.25" customHeight="1">
      <c r="A842" s="2" t="s">
        <v>484</v>
      </c>
      <c r="B842" s="2" t="s">
        <v>433</v>
      </c>
      <c r="C842" s="2" t="s">
        <v>562</v>
      </c>
      <c r="D842" s="2" t="s">
        <v>469</v>
      </c>
      <c r="E842" s="2" t="s">
        <v>442</v>
      </c>
      <c r="F842" s="11">
        <v>853798043</v>
      </c>
      <c r="G842" s="73">
        <v>44728</v>
      </c>
      <c r="H842" s="73">
        <v>44729</v>
      </c>
      <c r="I842" s="2">
        <v>6958</v>
      </c>
      <c r="J842" s="35">
        <v>421.89</v>
      </c>
      <c r="K842" s="74">
        <f t="shared" si="0"/>
        <v>2935510.62</v>
      </c>
      <c r="M842" s="11">
        <v>853798043</v>
      </c>
      <c r="N842" s="21" t="str">
        <f t="shared" si="53"/>
        <v>SI</v>
      </c>
      <c r="O842" s="124">
        <f t="shared" si="54"/>
        <v>1</v>
      </c>
      <c r="P842" s="21" t="str">
        <f t="shared" si="55"/>
        <v>NO</v>
      </c>
      <c r="Q842" s="21" t="str">
        <f t="shared" si="56"/>
        <v>Media</v>
      </c>
    </row>
    <row r="843" spans="1:17" ht="14.25" customHeight="1">
      <c r="A843" s="2" t="s">
        <v>482</v>
      </c>
      <c r="B843" s="2" t="s">
        <v>433</v>
      </c>
      <c r="C843" s="2" t="s">
        <v>529</v>
      </c>
      <c r="D843" s="2" t="s">
        <v>441</v>
      </c>
      <c r="E843" s="2" t="s">
        <v>442</v>
      </c>
      <c r="F843" s="11">
        <v>854614722</v>
      </c>
      <c r="G843" s="73">
        <v>44726</v>
      </c>
      <c r="H843" s="73">
        <v>44729</v>
      </c>
      <c r="I843" s="2">
        <v>9091</v>
      </c>
      <c r="J843" s="35">
        <v>9.33</v>
      </c>
      <c r="K843" s="74">
        <f t="shared" si="0"/>
        <v>84819.03</v>
      </c>
      <c r="M843" s="11">
        <v>854614722</v>
      </c>
      <c r="N843" s="21" t="str">
        <f t="shared" si="53"/>
        <v>SI</v>
      </c>
      <c r="O843" s="124">
        <f t="shared" si="54"/>
        <v>3</v>
      </c>
      <c r="P843" s="21" t="str">
        <f t="shared" si="55"/>
        <v>SI</v>
      </c>
      <c r="Q843" s="21" t="str">
        <f t="shared" si="56"/>
        <v>Baja</v>
      </c>
    </row>
    <row r="844" spans="1:17" ht="14.25" customHeight="1">
      <c r="A844" s="2" t="s">
        <v>438</v>
      </c>
      <c r="B844" s="2" t="s">
        <v>462</v>
      </c>
      <c r="C844" s="2" t="s">
        <v>558</v>
      </c>
      <c r="D844" s="2" t="s">
        <v>441</v>
      </c>
      <c r="E844" s="2" t="s">
        <v>436</v>
      </c>
      <c r="F844" s="11">
        <v>854919850</v>
      </c>
      <c r="G844" s="73">
        <v>44726</v>
      </c>
      <c r="H844" s="73">
        <v>44727</v>
      </c>
      <c r="I844" s="2">
        <v>6595</v>
      </c>
      <c r="J844" s="35">
        <v>9.33</v>
      </c>
      <c r="K844" s="74">
        <f t="shared" si="0"/>
        <v>61531.35</v>
      </c>
      <c r="M844" s="11">
        <v>854919850</v>
      </c>
      <c r="N844" s="21" t="str">
        <f t="shared" si="53"/>
        <v>SI</v>
      </c>
      <c r="O844" s="124">
        <f t="shared" si="54"/>
        <v>1</v>
      </c>
      <c r="P844" s="21" t="str">
        <f t="shared" si="55"/>
        <v>NO</v>
      </c>
      <c r="Q844" s="21" t="str">
        <f t="shared" si="56"/>
        <v>Baja</v>
      </c>
    </row>
    <row r="845" spans="1:17" ht="14.25" customHeight="1">
      <c r="A845" s="2" t="s">
        <v>438</v>
      </c>
      <c r="B845" s="2" t="s">
        <v>439</v>
      </c>
      <c r="C845" s="2" t="s">
        <v>576</v>
      </c>
      <c r="D845" s="2" t="s">
        <v>464</v>
      </c>
      <c r="E845" s="2" t="s">
        <v>436</v>
      </c>
      <c r="F845" s="11">
        <v>855146872</v>
      </c>
      <c r="G845" s="73">
        <v>44717</v>
      </c>
      <c r="H845" s="73">
        <v>44719</v>
      </c>
      <c r="I845" s="2">
        <v>4033</v>
      </c>
      <c r="J845" s="35">
        <v>154.06</v>
      </c>
      <c r="K845" s="74">
        <f t="shared" si="0"/>
        <v>621323.98</v>
      </c>
      <c r="M845" s="11">
        <v>855146872</v>
      </c>
      <c r="N845" s="21" t="str">
        <f t="shared" si="53"/>
        <v>SI</v>
      </c>
      <c r="O845" s="124">
        <f t="shared" si="54"/>
        <v>2</v>
      </c>
      <c r="P845" s="21" t="str">
        <f t="shared" si="55"/>
        <v>SI</v>
      </c>
      <c r="Q845" s="21" t="str">
        <f t="shared" si="56"/>
        <v>Baja</v>
      </c>
    </row>
    <row r="846" spans="1:17" ht="14.25" customHeight="1">
      <c r="A846" s="2" t="s">
        <v>438</v>
      </c>
      <c r="B846" s="2" t="s">
        <v>433</v>
      </c>
      <c r="C846" s="2" t="s">
        <v>571</v>
      </c>
      <c r="D846" s="2" t="s">
        <v>480</v>
      </c>
      <c r="E846" s="2" t="s">
        <v>436</v>
      </c>
      <c r="F846" s="11">
        <v>859151303</v>
      </c>
      <c r="G846" s="73">
        <v>44767</v>
      </c>
      <c r="H846" s="73">
        <v>44768</v>
      </c>
      <c r="I846" s="2">
        <v>8091</v>
      </c>
      <c r="J846" s="35">
        <v>651.21</v>
      </c>
      <c r="K846" s="74">
        <f t="shared" si="0"/>
        <v>5268940.1100000003</v>
      </c>
      <c r="M846" s="11">
        <v>859151303</v>
      </c>
      <c r="N846" s="21" t="str">
        <f t="shared" si="53"/>
        <v>SI</v>
      </c>
      <c r="O846" s="124">
        <f t="shared" si="54"/>
        <v>1</v>
      </c>
      <c r="P846" s="21" t="str">
        <f t="shared" si="55"/>
        <v>NO</v>
      </c>
      <c r="Q846" s="21" t="str">
        <f t="shared" si="56"/>
        <v>Alta</v>
      </c>
    </row>
    <row r="847" spans="1:17" ht="14.25" customHeight="1">
      <c r="A847" s="2" t="s">
        <v>444</v>
      </c>
      <c r="B847" s="2" t="s">
        <v>433</v>
      </c>
      <c r="C847" s="2" t="s">
        <v>508</v>
      </c>
      <c r="D847" s="2" t="s">
        <v>477</v>
      </c>
      <c r="E847" s="2" t="s">
        <v>442</v>
      </c>
      <c r="F847" s="11">
        <v>859830653</v>
      </c>
      <c r="G847" s="73">
        <v>44756</v>
      </c>
      <c r="H847" s="73">
        <v>44757</v>
      </c>
      <c r="I847" s="2">
        <v>6039</v>
      </c>
      <c r="J847" s="35">
        <v>668.27</v>
      </c>
      <c r="K847" s="74">
        <f t="shared" si="0"/>
        <v>4035682.53</v>
      </c>
      <c r="M847" s="11">
        <v>211913239</v>
      </c>
      <c r="N847" s="21" t="str">
        <f t="shared" si="53"/>
        <v>SI</v>
      </c>
      <c r="O847" s="124">
        <f t="shared" si="54"/>
        <v>1</v>
      </c>
      <c r="P847" s="21" t="str">
        <f t="shared" si="55"/>
        <v>NO</v>
      </c>
      <c r="Q847" s="21" t="str">
        <f t="shared" si="56"/>
        <v>Media</v>
      </c>
    </row>
    <row r="848" spans="1:17" ht="14.25" customHeight="1">
      <c r="A848" s="2" t="s">
        <v>458</v>
      </c>
      <c r="B848" s="2" t="s">
        <v>467</v>
      </c>
      <c r="C848" s="2" t="s">
        <v>588</v>
      </c>
      <c r="D848" s="2" t="s">
        <v>480</v>
      </c>
      <c r="E848" s="2" t="s">
        <v>442</v>
      </c>
      <c r="F848" s="11">
        <v>860852038</v>
      </c>
      <c r="G848" s="73">
        <v>44729</v>
      </c>
      <c r="H848" s="73">
        <v>44731</v>
      </c>
      <c r="I848" s="2">
        <v>1499</v>
      </c>
      <c r="J848" s="35">
        <v>651.21</v>
      </c>
      <c r="K848" s="74">
        <f t="shared" si="0"/>
        <v>976163.79</v>
      </c>
      <c r="M848" s="11">
        <v>860852038</v>
      </c>
      <c r="N848" s="21" t="str">
        <f t="shared" si="53"/>
        <v>SI</v>
      </c>
      <c r="O848" s="124">
        <f t="shared" si="54"/>
        <v>2</v>
      </c>
      <c r="P848" s="21" t="str">
        <f t="shared" si="55"/>
        <v>SI</v>
      </c>
      <c r="Q848" s="21" t="str">
        <f t="shared" si="56"/>
        <v>Baja</v>
      </c>
    </row>
    <row r="849" spans="1:17" ht="14.25" customHeight="1">
      <c r="A849" s="2" t="s">
        <v>444</v>
      </c>
      <c r="B849" s="2" t="s">
        <v>452</v>
      </c>
      <c r="C849" s="2" t="s">
        <v>644</v>
      </c>
      <c r="D849" s="2" t="s">
        <v>494</v>
      </c>
      <c r="E849" s="2" t="s">
        <v>442</v>
      </c>
      <c r="F849" s="11">
        <v>861686313</v>
      </c>
      <c r="G849" s="73">
        <v>44724</v>
      </c>
      <c r="H849" s="73">
        <v>44726</v>
      </c>
      <c r="I849" s="2">
        <v>7538</v>
      </c>
      <c r="J849" s="35">
        <v>47.45</v>
      </c>
      <c r="K849" s="74">
        <f t="shared" si="0"/>
        <v>357678.10000000003</v>
      </c>
      <c r="M849" s="11">
        <v>283068597</v>
      </c>
      <c r="N849" s="21" t="str">
        <f t="shared" si="53"/>
        <v>SI</v>
      </c>
      <c r="O849" s="124">
        <f t="shared" si="54"/>
        <v>2</v>
      </c>
      <c r="P849" s="21" t="str">
        <f t="shared" si="55"/>
        <v>SI</v>
      </c>
      <c r="Q849" s="21" t="str">
        <f t="shared" si="56"/>
        <v>Baja</v>
      </c>
    </row>
    <row r="850" spans="1:17" ht="14.25" customHeight="1">
      <c r="A850" s="2" t="s">
        <v>458</v>
      </c>
      <c r="B850" s="2" t="s">
        <v>467</v>
      </c>
      <c r="C850" s="2" t="s">
        <v>538</v>
      </c>
      <c r="D850" s="2" t="s">
        <v>450</v>
      </c>
      <c r="E850" s="2" t="s">
        <v>436</v>
      </c>
      <c r="F850" s="11">
        <v>862446343</v>
      </c>
      <c r="G850" s="73">
        <v>44757</v>
      </c>
      <c r="H850" s="73">
        <v>44760</v>
      </c>
      <c r="I850" s="2">
        <v>9694</v>
      </c>
      <c r="J850" s="35">
        <v>205.7</v>
      </c>
      <c r="K850" s="74">
        <f t="shared" si="0"/>
        <v>1994055.7999999998</v>
      </c>
      <c r="M850" s="11">
        <v>862446343</v>
      </c>
      <c r="N850" s="21" t="str">
        <f t="shared" si="53"/>
        <v>SI</v>
      </c>
      <c r="O850" s="124">
        <f t="shared" si="54"/>
        <v>3</v>
      </c>
      <c r="P850" s="21" t="str">
        <f t="shared" si="55"/>
        <v>SI</v>
      </c>
      <c r="Q850" s="21" t="str">
        <f t="shared" si="56"/>
        <v>Baja</v>
      </c>
    </row>
    <row r="851" spans="1:17" ht="14.25" customHeight="1">
      <c r="A851" s="2" t="s">
        <v>444</v>
      </c>
      <c r="B851" s="2" t="s">
        <v>439</v>
      </c>
      <c r="C851" s="2" t="s">
        <v>576</v>
      </c>
      <c r="D851" s="2" t="s">
        <v>464</v>
      </c>
      <c r="E851" s="2" t="s">
        <v>436</v>
      </c>
      <c r="F851" s="11">
        <v>862552344</v>
      </c>
      <c r="G851" s="73">
        <v>44758</v>
      </c>
      <c r="H851" s="73">
        <v>44758</v>
      </c>
      <c r="I851" s="2">
        <v>9305</v>
      </c>
      <c r="J851" s="35">
        <v>154.06</v>
      </c>
      <c r="K851" s="74">
        <f t="shared" si="0"/>
        <v>1433528.3</v>
      </c>
      <c r="M851" s="11">
        <v>320556437</v>
      </c>
      <c r="N851" s="21" t="str">
        <f t="shared" si="53"/>
        <v>NO</v>
      </c>
      <c r="O851" s="124">
        <f t="shared" si="54"/>
        <v>0</v>
      </c>
      <c r="P851" s="21" t="str">
        <f t="shared" si="55"/>
        <v>NO</v>
      </c>
      <c r="Q851" s="21" t="str">
        <f t="shared" si="56"/>
        <v>Baja</v>
      </c>
    </row>
    <row r="852" spans="1:17" ht="14.25" customHeight="1">
      <c r="A852" s="2" t="s">
        <v>472</v>
      </c>
      <c r="B852" s="2" t="s">
        <v>462</v>
      </c>
      <c r="C852" s="2" t="s">
        <v>531</v>
      </c>
      <c r="D852" s="2" t="s">
        <v>475</v>
      </c>
      <c r="E852" s="2" t="s">
        <v>442</v>
      </c>
      <c r="F852" s="11">
        <v>863238990</v>
      </c>
      <c r="G852" s="73">
        <v>44759</v>
      </c>
      <c r="H852" s="73">
        <v>44760</v>
      </c>
      <c r="I852" s="2">
        <v>1359</v>
      </c>
      <c r="J852" s="35">
        <v>81.73</v>
      </c>
      <c r="K852" s="74">
        <f t="shared" si="0"/>
        <v>111071.07</v>
      </c>
      <c r="M852" s="11">
        <v>863238990</v>
      </c>
      <c r="N852" s="21" t="str">
        <f t="shared" si="53"/>
        <v>SI</v>
      </c>
      <c r="O852" s="124">
        <f t="shared" si="54"/>
        <v>1</v>
      </c>
      <c r="P852" s="21" t="str">
        <f t="shared" si="55"/>
        <v>NO</v>
      </c>
      <c r="Q852" s="21" t="str">
        <f t="shared" si="56"/>
        <v>Baja</v>
      </c>
    </row>
    <row r="853" spans="1:17" ht="14.25" customHeight="1">
      <c r="A853" s="2" t="s">
        <v>438</v>
      </c>
      <c r="B853" s="2" t="s">
        <v>433</v>
      </c>
      <c r="C853" s="2" t="s">
        <v>585</v>
      </c>
      <c r="D853" s="2" t="s">
        <v>494</v>
      </c>
      <c r="E853" s="2" t="s">
        <v>436</v>
      </c>
      <c r="F853" s="11">
        <v>863311517</v>
      </c>
      <c r="G853" s="73">
        <v>44751</v>
      </c>
      <c r="H853" s="73">
        <v>44754</v>
      </c>
      <c r="I853" s="2">
        <v>126</v>
      </c>
      <c r="J853" s="35">
        <v>47.45</v>
      </c>
      <c r="K853" s="74">
        <f t="shared" si="0"/>
        <v>5978.7000000000007</v>
      </c>
      <c r="M853" s="11">
        <v>863311517</v>
      </c>
      <c r="N853" s="21" t="str">
        <f t="shared" si="53"/>
        <v>SI</v>
      </c>
      <c r="O853" s="124">
        <f t="shared" si="54"/>
        <v>3</v>
      </c>
      <c r="P853" s="21" t="str">
        <f t="shared" si="55"/>
        <v>SI</v>
      </c>
      <c r="Q853" s="21" t="str">
        <f t="shared" si="56"/>
        <v>Baja</v>
      </c>
    </row>
    <row r="854" spans="1:17" ht="14.25" customHeight="1">
      <c r="A854" s="2" t="s">
        <v>484</v>
      </c>
      <c r="B854" s="2" t="s">
        <v>433</v>
      </c>
      <c r="C854" s="2" t="s">
        <v>584</v>
      </c>
      <c r="D854" s="2" t="s">
        <v>480</v>
      </c>
      <c r="E854" s="2" t="s">
        <v>436</v>
      </c>
      <c r="F854" s="11">
        <v>863350570</v>
      </c>
      <c r="G854" s="73">
        <v>44744</v>
      </c>
      <c r="H854" s="73">
        <v>44746</v>
      </c>
      <c r="I854" s="2">
        <v>8621</v>
      </c>
      <c r="J854" s="35">
        <v>651.21</v>
      </c>
      <c r="K854" s="74">
        <f t="shared" si="0"/>
        <v>5614081.4100000001</v>
      </c>
      <c r="M854" s="11">
        <v>863350570</v>
      </c>
      <c r="N854" s="21" t="str">
        <f t="shared" si="53"/>
        <v>SI</v>
      </c>
      <c r="O854" s="124">
        <f t="shared" si="54"/>
        <v>2</v>
      </c>
      <c r="P854" s="21" t="str">
        <f t="shared" si="55"/>
        <v>SI</v>
      </c>
      <c r="Q854" s="21" t="str">
        <f t="shared" si="56"/>
        <v>Alta</v>
      </c>
    </row>
    <row r="855" spans="1:17" ht="14.25" customHeight="1">
      <c r="A855" s="2" t="s">
        <v>472</v>
      </c>
      <c r="B855" s="2" t="s">
        <v>433</v>
      </c>
      <c r="C855" s="2" t="s">
        <v>528</v>
      </c>
      <c r="D855" s="2" t="s">
        <v>441</v>
      </c>
      <c r="E855" s="2" t="s">
        <v>436</v>
      </c>
      <c r="F855" s="11">
        <v>863766849</v>
      </c>
      <c r="G855" s="73">
        <v>44766</v>
      </c>
      <c r="H855" s="73">
        <v>44768</v>
      </c>
      <c r="I855" s="2">
        <v>9884</v>
      </c>
      <c r="J855" s="35">
        <v>9.33</v>
      </c>
      <c r="K855" s="74">
        <f t="shared" si="0"/>
        <v>92217.72</v>
      </c>
      <c r="M855" s="11">
        <v>863766849</v>
      </c>
      <c r="N855" s="21" t="str">
        <f t="shared" si="53"/>
        <v>SI</v>
      </c>
      <c r="O855" s="124">
        <f t="shared" si="54"/>
        <v>2</v>
      </c>
      <c r="P855" s="21" t="str">
        <f t="shared" si="55"/>
        <v>SI</v>
      </c>
      <c r="Q855" s="21" t="str">
        <f t="shared" si="56"/>
        <v>Baja</v>
      </c>
    </row>
    <row r="856" spans="1:17" ht="14.25" customHeight="1">
      <c r="A856" s="2" t="s">
        <v>472</v>
      </c>
      <c r="B856" s="2" t="s">
        <v>462</v>
      </c>
      <c r="C856" s="2" t="s">
        <v>463</v>
      </c>
      <c r="D856" s="2" t="s">
        <v>480</v>
      </c>
      <c r="E856" s="2" t="s">
        <v>442</v>
      </c>
      <c r="F856" s="11">
        <v>864822137</v>
      </c>
      <c r="G856" s="73">
        <v>44744</v>
      </c>
      <c r="H856" s="73">
        <v>44745</v>
      </c>
      <c r="I856" s="2">
        <v>893</v>
      </c>
      <c r="J856" s="35">
        <v>651.21</v>
      </c>
      <c r="K856" s="74">
        <f t="shared" si="0"/>
        <v>581530.53</v>
      </c>
      <c r="M856" s="11">
        <v>864822137</v>
      </c>
      <c r="N856" s="21" t="str">
        <f t="shared" si="53"/>
        <v>SI</v>
      </c>
      <c r="O856" s="124">
        <f t="shared" si="54"/>
        <v>1</v>
      </c>
      <c r="P856" s="21" t="str">
        <f t="shared" si="55"/>
        <v>NO</v>
      </c>
      <c r="Q856" s="21" t="str">
        <f t="shared" si="56"/>
        <v>Baja</v>
      </c>
    </row>
    <row r="857" spans="1:17" ht="14.25" customHeight="1">
      <c r="A857" s="2" t="s">
        <v>451</v>
      </c>
      <c r="B857" s="2" t="s">
        <v>462</v>
      </c>
      <c r="C857" s="2" t="s">
        <v>490</v>
      </c>
      <c r="D857" s="2" t="s">
        <v>435</v>
      </c>
      <c r="E857" s="2" t="s">
        <v>442</v>
      </c>
      <c r="F857" s="11">
        <v>865485608</v>
      </c>
      <c r="G857" s="73">
        <v>44773</v>
      </c>
      <c r="H857" s="73">
        <v>44775</v>
      </c>
      <c r="I857" s="2">
        <v>2534</v>
      </c>
      <c r="J857" s="35">
        <v>255.28</v>
      </c>
      <c r="K857" s="74">
        <f t="shared" si="0"/>
        <v>646879.52</v>
      </c>
      <c r="M857" s="11">
        <v>865485608</v>
      </c>
      <c r="N857" s="21" t="str">
        <f t="shared" si="53"/>
        <v>SI</v>
      </c>
      <c r="O857" s="124">
        <f t="shared" si="54"/>
        <v>2</v>
      </c>
      <c r="P857" s="21" t="str">
        <f t="shared" si="55"/>
        <v>SI</v>
      </c>
      <c r="Q857" s="21" t="str">
        <f t="shared" si="56"/>
        <v>Baja</v>
      </c>
    </row>
    <row r="858" spans="1:17" ht="14.25" customHeight="1">
      <c r="A858" s="2" t="s">
        <v>472</v>
      </c>
      <c r="B858" s="2" t="s">
        <v>433</v>
      </c>
      <c r="C858" s="2" t="s">
        <v>492</v>
      </c>
      <c r="D858" s="2" t="s">
        <v>475</v>
      </c>
      <c r="E858" s="2" t="s">
        <v>442</v>
      </c>
      <c r="F858" s="11">
        <v>865581738</v>
      </c>
      <c r="G858" s="73">
        <v>44774</v>
      </c>
      <c r="H858" s="73">
        <v>44775</v>
      </c>
      <c r="I858" s="2">
        <v>5930</v>
      </c>
      <c r="J858" s="35">
        <v>81.73</v>
      </c>
      <c r="K858" s="74">
        <f t="shared" si="0"/>
        <v>484658.9</v>
      </c>
      <c r="M858" s="11">
        <v>865581738</v>
      </c>
      <c r="N858" s="21" t="str">
        <f t="shared" si="53"/>
        <v>SI</v>
      </c>
      <c r="O858" s="124">
        <f t="shared" si="54"/>
        <v>1</v>
      </c>
      <c r="P858" s="21" t="str">
        <f t="shared" si="55"/>
        <v>NO</v>
      </c>
      <c r="Q858" s="21" t="str">
        <f t="shared" si="56"/>
        <v>Baja</v>
      </c>
    </row>
    <row r="859" spans="1:17" ht="14.25" customHeight="1">
      <c r="A859" s="2" t="s">
        <v>432</v>
      </c>
      <c r="B859" s="2" t="s">
        <v>433</v>
      </c>
      <c r="C859" s="2" t="s">
        <v>510</v>
      </c>
      <c r="D859" s="2" t="s">
        <v>441</v>
      </c>
      <c r="E859" s="2" t="s">
        <v>436</v>
      </c>
      <c r="F859" s="11">
        <v>867641246</v>
      </c>
      <c r="G859" s="73">
        <v>44788</v>
      </c>
      <c r="H859" s="73">
        <v>44790</v>
      </c>
      <c r="I859" s="2">
        <v>3795</v>
      </c>
      <c r="J859" s="35">
        <v>9.33</v>
      </c>
      <c r="K859" s="74">
        <f t="shared" si="0"/>
        <v>35407.35</v>
      </c>
      <c r="M859" s="11">
        <v>867641246</v>
      </c>
      <c r="N859" s="21" t="str">
        <f t="shared" si="53"/>
        <v>SI</v>
      </c>
      <c r="O859" s="124">
        <f t="shared" si="54"/>
        <v>2</v>
      </c>
      <c r="P859" s="21" t="str">
        <f t="shared" si="55"/>
        <v>SI</v>
      </c>
      <c r="Q859" s="21" t="str">
        <f t="shared" si="56"/>
        <v>Baja</v>
      </c>
    </row>
    <row r="860" spans="1:17" ht="14.25" customHeight="1">
      <c r="A860" s="2" t="s">
        <v>448</v>
      </c>
      <c r="B860" s="2" t="s">
        <v>433</v>
      </c>
      <c r="C860" s="2" t="s">
        <v>586</v>
      </c>
      <c r="D860" s="2" t="s">
        <v>469</v>
      </c>
      <c r="E860" s="2" t="s">
        <v>442</v>
      </c>
      <c r="F860" s="11">
        <v>868152368</v>
      </c>
      <c r="G860" s="73">
        <v>44785</v>
      </c>
      <c r="H860" s="73">
        <v>44787</v>
      </c>
      <c r="I860" s="2">
        <v>8730</v>
      </c>
      <c r="J860" s="35">
        <v>421.89</v>
      </c>
      <c r="K860" s="74">
        <f t="shared" si="0"/>
        <v>3683099.6999999997</v>
      </c>
      <c r="M860" s="11">
        <v>868152368</v>
      </c>
      <c r="N860" s="21" t="str">
        <f t="shared" si="53"/>
        <v>SI</v>
      </c>
      <c r="O860" s="124">
        <f t="shared" si="54"/>
        <v>2</v>
      </c>
      <c r="P860" s="21" t="str">
        <f t="shared" si="55"/>
        <v>SI</v>
      </c>
      <c r="Q860" s="21" t="str">
        <f t="shared" si="56"/>
        <v>Media</v>
      </c>
    </row>
    <row r="861" spans="1:17" ht="14.25" customHeight="1">
      <c r="A861" s="2" t="s">
        <v>451</v>
      </c>
      <c r="B861" s="2" t="s">
        <v>462</v>
      </c>
      <c r="C861" s="2" t="s">
        <v>490</v>
      </c>
      <c r="D861" s="2" t="s">
        <v>450</v>
      </c>
      <c r="E861" s="2" t="s">
        <v>436</v>
      </c>
      <c r="F861" s="11">
        <v>868451058</v>
      </c>
      <c r="G861" s="73">
        <v>44779</v>
      </c>
      <c r="H861" s="73">
        <v>44780</v>
      </c>
      <c r="I861" s="2">
        <v>303</v>
      </c>
      <c r="J861" s="35">
        <v>205.7</v>
      </c>
      <c r="K861" s="74">
        <f t="shared" si="0"/>
        <v>62327.1</v>
      </c>
      <c r="M861" s="11">
        <v>868451058</v>
      </c>
      <c r="N861" s="21" t="str">
        <f t="shared" si="53"/>
        <v>SI</v>
      </c>
      <c r="O861" s="124">
        <f t="shared" si="54"/>
        <v>1</v>
      </c>
      <c r="P861" s="21" t="str">
        <f t="shared" si="55"/>
        <v>NO</v>
      </c>
      <c r="Q861" s="21" t="str">
        <f t="shared" si="56"/>
        <v>Baja</v>
      </c>
    </row>
    <row r="862" spans="1:17" ht="14.25" customHeight="1">
      <c r="A862" s="2" t="s">
        <v>448</v>
      </c>
      <c r="B862" s="2" t="s">
        <v>433</v>
      </c>
      <c r="C862" s="2" t="s">
        <v>647</v>
      </c>
      <c r="D862" s="2" t="s">
        <v>469</v>
      </c>
      <c r="E862" s="2" t="s">
        <v>436</v>
      </c>
      <c r="F862" s="11">
        <v>868652760</v>
      </c>
      <c r="G862" s="73">
        <v>44745</v>
      </c>
      <c r="H862" s="73">
        <v>44746</v>
      </c>
      <c r="I862" s="2">
        <v>6338</v>
      </c>
      <c r="J862" s="35">
        <v>421.89</v>
      </c>
      <c r="K862" s="74">
        <f t="shared" si="0"/>
        <v>2673938.8199999998</v>
      </c>
      <c r="M862" s="11">
        <v>868652760</v>
      </c>
      <c r="N862" s="21" t="str">
        <f t="shared" si="53"/>
        <v>SI</v>
      </c>
      <c r="O862" s="124">
        <f t="shared" si="54"/>
        <v>1</v>
      </c>
      <c r="P862" s="21" t="str">
        <f t="shared" si="55"/>
        <v>NO</v>
      </c>
      <c r="Q862" s="21" t="str">
        <f t="shared" si="56"/>
        <v>Media</v>
      </c>
    </row>
    <row r="863" spans="1:17" ht="14.25" customHeight="1">
      <c r="A863" s="2" t="s">
        <v>448</v>
      </c>
      <c r="B863" s="2" t="s">
        <v>452</v>
      </c>
      <c r="C863" s="2" t="s">
        <v>495</v>
      </c>
      <c r="D863" s="2" t="s">
        <v>454</v>
      </c>
      <c r="E863" s="2" t="s">
        <v>442</v>
      </c>
      <c r="F863" s="11">
        <v>869137275</v>
      </c>
      <c r="G863" s="73">
        <v>44788</v>
      </c>
      <c r="H863" s="73">
        <v>44789</v>
      </c>
      <c r="I863" s="2">
        <v>3929</v>
      </c>
      <c r="J863" s="35">
        <v>152.58000000000001</v>
      </c>
      <c r="K863" s="74">
        <f t="shared" si="0"/>
        <v>599486.82000000007</v>
      </c>
      <c r="M863" s="11">
        <v>869137275</v>
      </c>
      <c r="N863" s="21" t="str">
        <f t="shared" si="53"/>
        <v>SI</v>
      </c>
      <c r="O863" s="124">
        <f t="shared" si="54"/>
        <v>1</v>
      </c>
      <c r="P863" s="21" t="str">
        <f t="shared" si="55"/>
        <v>NO</v>
      </c>
      <c r="Q863" s="21" t="str">
        <f t="shared" si="56"/>
        <v>Baja</v>
      </c>
    </row>
    <row r="864" spans="1:17" ht="14.25" customHeight="1">
      <c r="A864" s="2" t="s">
        <v>472</v>
      </c>
      <c r="B864" s="2" t="s">
        <v>462</v>
      </c>
      <c r="C864" s="2" t="s">
        <v>642</v>
      </c>
      <c r="D864" s="2" t="s">
        <v>475</v>
      </c>
      <c r="E864" s="2" t="s">
        <v>442</v>
      </c>
      <c r="F864" s="11">
        <v>869386613</v>
      </c>
      <c r="G864" s="73">
        <v>44745</v>
      </c>
      <c r="H864" s="73">
        <v>44746</v>
      </c>
      <c r="I864" s="2">
        <v>4991</v>
      </c>
      <c r="J864" s="35">
        <v>81.73</v>
      </c>
      <c r="K864" s="74">
        <f t="shared" si="0"/>
        <v>407914.43</v>
      </c>
      <c r="M864" s="11">
        <v>869386613</v>
      </c>
      <c r="N864" s="21" t="str">
        <f t="shared" si="53"/>
        <v>SI</v>
      </c>
      <c r="O864" s="124">
        <f t="shared" si="54"/>
        <v>1</v>
      </c>
      <c r="P864" s="21" t="str">
        <f t="shared" si="55"/>
        <v>NO</v>
      </c>
      <c r="Q864" s="21" t="str">
        <f t="shared" si="56"/>
        <v>Baja</v>
      </c>
    </row>
    <row r="865" spans="1:17" ht="14.25" customHeight="1">
      <c r="A865" s="2" t="s">
        <v>444</v>
      </c>
      <c r="B865" s="2" t="s">
        <v>452</v>
      </c>
      <c r="C865" s="2" t="s">
        <v>539</v>
      </c>
      <c r="D865" s="2" t="s">
        <v>454</v>
      </c>
      <c r="E865" s="2" t="s">
        <v>442</v>
      </c>
      <c r="F865" s="11">
        <v>869887864</v>
      </c>
      <c r="G865" s="73">
        <v>44783</v>
      </c>
      <c r="H865" s="73">
        <v>44784</v>
      </c>
      <c r="I865" s="2">
        <v>8501</v>
      </c>
      <c r="J865" s="35">
        <v>152.58000000000001</v>
      </c>
      <c r="K865" s="74">
        <f t="shared" si="0"/>
        <v>1297082.58</v>
      </c>
      <c r="M865" s="11">
        <v>345889794</v>
      </c>
      <c r="N865" s="21" t="str">
        <f t="shared" si="53"/>
        <v>SI</v>
      </c>
      <c r="O865" s="124">
        <f t="shared" si="54"/>
        <v>1</v>
      </c>
      <c r="P865" s="21" t="str">
        <f t="shared" si="55"/>
        <v>NO</v>
      </c>
      <c r="Q865" s="21" t="str">
        <f t="shared" si="56"/>
        <v>Baja</v>
      </c>
    </row>
    <row r="866" spans="1:17" ht="14.25" customHeight="1">
      <c r="A866" s="2" t="s">
        <v>482</v>
      </c>
      <c r="B866" s="2" t="s">
        <v>467</v>
      </c>
      <c r="C866" s="2" t="s">
        <v>590</v>
      </c>
      <c r="D866" s="2" t="s">
        <v>469</v>
      </c>
      <c r="E866" s="2" t="s">
        <v>442</v>
      </c>
      <c r="F866" s="11">
        <v>870578372</v>
      </c>
      <c r="G866" s="73">
        <v>44765</v>
      </c>
      <c r="H866" s="73">
        <v>44766</v>
      </c>
      <c r="I866" s="2">
        <v>5386</v>
      </c>
      <c r="J866" s="35">
        <v>421.89</v>
      </c>
      <c r="K866" s="74">
        <f t="shared" si="0"/>
        <v>2272299.54</v>
      </c>
      <c r="M866" s="11">
        <v>870578372</v>
      </c>
      <c r="N866" s="21" t="str">
        <f t="shared" si="53"/>
        <v>SI</v>
      </c>
      <c r="O866" s="124">
        <f t="shared" si="54"/>
        <v>1</v>
      </c>
      <c r="P866" s="21" t="str">
        <f t="shared" si="55"/>
        <v>NO</v>
      </c>
      <c r="Q866" s="21" t="str">
        <f t="shared" si="56"/>
        <v>Media</v>
      </c>
    </row>
    <row r="867" spans="1:17" ht="14.25" customHeight="1">
      <c r="A867" s="2" t="s">
        <v>438</v>
      </c>
      <c r="B867" s="2" t="s">
        <v>462</v>
      </c>
      <c r="C867" s="2" t="s">
        <v>611</v>
      </c>
      <c r="D867" s="2" t="s">
        <v>456</v>
      </c>
      <c r="E867" s="2" t="s">
        <v>442</v>
      </c>
      <c r="F867" s="11">
        <v>871065461</v>
      </c>
      <c r="G867" s="73">
        <v>44761</v>
      </c>
      <c r="H867" s="73">
        <v>44762</v>
      </c>
      <c r="I867" s="2">
        <v>6450</v>
      </c>
      <c r="J867" s="35">
        <v>109.28</v>
      </c>
      <c r="K867" s="74">
        <f t="shared" si="0"/>
        <v>704856</v>
      </c>
      <c r="M867" s="11">
        <v>871065461</v>
      </c>
      <c r="N867" s="21" t="str">
        <f t="shared" si="53"/>
        <v>SI</v>
      </c>
      <c r="O867" s="124">
        <f t="shared" si="54"/>
        <v>1</v>
      </c>
      <c r="P867" s="21" t="str">
        <f t="shared" si="55"/>
        <v>NO</v>
      </c>
      <c r="Q867" s="21" t="str">
        <f t="shared" si="56"/>
        <v>Baja</v>
      </c>
    </row>
    <row r="868" spans="1:17" ht="14.25" customHeight="1">
      <c r="A868" s="2" t="s">
        <v>458</v>
      </c>
      <c r="B868" s="2" t="s">
        <v>462</v>
      </c>
      <c r="C868" s="2" t="s">
        <v>648</v>
      </c>
      <c r="D868" s="2" t="s">
        <v>494</v>
      </c>
      <c r="E868" s="2" t="s">
        <v>442</v>
      </c>
      <c r="F868" s="11">
        <v>871178328</v>
      </c>
      <c r="G868" s="73">
        <v>44791</v>
      </c>
      <c r="H868" s="73">
        <v>44793</v>
      </c>
      <c r="I868" s="2">
        <v>8977</v>
      </c>
      <c r="J868" s="35">
        <v>47.45</v>
      </c>
      <c r="K868" s="74">
        <f t="shared" si="0"/>
        <v>425958.65</v>
      </c>
      <c r="M868" s="11">
        <v>871178328</v>
      </c>
      <c r="N868" s="21" t="str">
        <f t="shared" si="53"/>
        <v>SI</v>
      </c>
      <c r="O868" s="124">
        <f t="shared" si="54"/>
        <v>2</v>
      </c>
      <c r="P868" s="21" t="str">
        <f t="shared" si="55"/>
        <v>SI</v>
      </c>
      <c r="Q868" s="21" t="str">
        <f t="shared" si="56"/>
        <v>Baja</v>
      </c>
    </row>
    <row r="869" spans="1:17" ht="14.25" customHeight="1">
      <c r="A869" s="2" t="s">
        <v>482</v>
      </c>
      <c r="B869" s="2" t="s">
        <v>433</v>
      </c>
      <c r="C869" s="2" t="s">
        <v>575</v>
      </c>
      <c r="D869" s="2" t="s">
        <v>477</v>
      </c>
      <c r="E869" s="2" t="s">
        <v>436</v>
      </c>
      <c r="F869" s="11">
        <v>874854457</v>
      </c>
      <c r="G869" s="73">
        <v>44795</v>
      </c>
      <c r="H869" s="73">
        <v>44795</v>
      </c>
      <c r="I869" s="2">
        <v>239</v>
      </c>
      <c r="J869" s="35">
        <v>668.27</v>
      </c>
      <c r="K869" s="74">
        <f t="shared" si="0"/>
        <v>159716.53</v>
      </c>
      <c r="M869" s="11">
        <v>874854457</v>
      </c>
      <c r="N869" s="21" t="str">
        <f t="shared" si="53"/>
        <v>NO</v>
      </c>
      <c r="O869" s="124">
        <f t="shared" si="54"/>
        <v>0</v>
      </c>
      <c r="P869" s="21" t="str">
        <f t="shared" si="55"/>
        <v>NO</v>
      </c>
      <c r="Q869" s="21" t="str">
        <f t="shared" si="56"/>
        <v>Baja</v>
      </c>
    </row>
    <row r="870" spans="1:17" ht="14.25" customHeight="1">
      <c r="A870" s="2" t="s">
        <v>484</v>
      </c>
      <c r="B870" s="2" t="s">
        <v>439</v>
      </c>
      <c r="C870" s="2" t="s">
        <v>509</v>
      </c>
      <c r="D870" s="2" t="s">
        <v>450</v>
      </c>
      <c r="E870" s="2" t="s">
        <v>442</v>
      </c>
      <c r="F870" s="11">
        <v>875133836</v>
      </c>
      <c r="G870" s="73">
        <v>44771</v>
      </c>
      <c r="H870" s="73">
        <v>44773</v>
      </c>
      <c r="I870" s="2">
        <v>779</v>
      </c>
      <c r="J870" s="35">
        <v>205.7</v>
      </c>
      <c r="K870" s="74">
        <f t="shared" si="0"/>
        <v>160240.29999999999</v>
      </c>
      <c r="M870" s="11">
        <v>875133836</v>
      </c>
      <c r="N870" s="21" t="str">
        <f t="shared" si="53"/>
        <v>SI</v>
      </c>
      <c r="O870" s="124">
        <f t="shared" si="54"/>
        <v>2</v>
      </c>
      <c r="P870" s="21" t="str">
        <f t="shared" si="55"/>
        <v>SI</v>
      </c>
      <c r="Q870" s="21" t="str">
        <f t="shared" si="56"/>
        <v>Baja</v>
      </c>
    </row>
    <row r="871" spans="1:17" ht="14.25" customHeight="1">
      <c r="A871" s="2" t="s">
        <v>484</v>
      </c>
      <c r="B871" s="2" t="s">
        <v>433</v>
      </c>
      <c r="C871" s="2" t="s">
        <v>511</v>
      </c>
      <c r="D871" s="2" t="s">
        <v>450</v>
      </c>
      <c r="E871" s="2" t="s">
        <v>442</v>
      </c>
      <c r="F871" s="11">
        <v>875811898</v>
      </c>
      <c r="G871" s="73">
        <v>44779</v>
      </c>
      <c r="H871" s="73">
        <v>44779</v>
      </c>
      <c r="I871" s="2">
        <v>4503</v>
      </c>
      <c r="J871" s="35">
        <v>205.7</v>
      </c>
      <c r="K871" s="74">
        <f t="shared" si="0"/>
        <v>926267.1</v>
      </c>
      <c r="M871" s="11">
        <v>875811898</v>
      </c>
      <c r="N871" s="21" t="str">
        <f t="shared" si="53"/>
        <v>NO</v>
      </c>
      <c r="O871" s="124">
        <f t="shared" si="54"/>
        <v>0</v>
      </c>
      <c r="P871" s="21" t="str">
        <f t="shared" si="55"/>
        <v>NO</v>
      </c>
      <c r="Q871" s="21" t="str">
        <f t="shared" si="56"/>
        <v>Baja</v>
      </c>
    </row>
    <row r="872" spans="1:17" ht="14.25" customHeight="1">
      <c r="A872" s="2" t="s">
        <v>484</v>
      </c>
      <c r="B872" s="2" t="s">
        <v>467</v>
      </c>
      <c r="C872" s="2" t="s">
        <v>587</v>
      </c>
      <c r="D872" s="2" t="s">
        <v>494</v>
      </c>
      <c r="E872" s="2" t="s">
        <v>442</v>
      </c>
      <c r="F872" s="11">
        <v>877616918</v>
      </c>
      <c r="G872" s="73">
        <v>44765</v>
      </c>
      <c r="H872" s="73">
        <v>44766</v>
      </c>
      <c r="I872" s="2">
        <v>7538</v>
      </c>
      <c r="J872" s="35">
        <v>47.45</v>
      </c>
      <c r="K872" s="74">
        <f t="shared" si="0"/>
        <v>357678.10000000003</v>
      </c>
      <c r="M872" s="11">
        <v>877616918</v>
      </c>
      <c r="N872" s="21" t="str">
        <f t="shared" si="53"/>
        <v>SI</v>
      </c>
      <c r="O872" s="124">
        <f t="shared" si="54"/>
        <v>1</v>
      </c>
      <c r="P872" s="21" t="str">
        <f t="shared" si="55"/>
        <v>NO</v>
      </c>
      <c r="Q872" s="21" t="str">
        <f t="shared" si="56"/>
        <v>Baja</v>
      </c>
    </row>
    <row r="873" spans="1:17" ht="14.25" customHeight="1">
      <c r="A873" s="2" t="s">
        <v>472</v>
      </c>
      <c r="B873" s="2" t="s">
        <v>433</v>
      </c>
      <c r="C873" s="2" t="s">
        <v>619</v>
      </c>
      <c r="D873" s="2" t="s">
        <v>454</v>
      </c>
      <c r="E873" s="2" t="s">
        <v>442</v>
      </c>
      <c r="F873" s="11">
        <v>879757964</v>
      </c>
      <c r="G873" s="73">
        <v>44797</v>
      </c>
      <c r="H873" s="73">
        <v>44797</v>
      </c>
      <c r="I873" s="2">
        <v>6861</v>
      </c>
      <c r="J873" s="35">
        <v>152.58000000000001</v>
      </c>
      <c r="K873" s="74">
        <f t="shared" si="0"/>
        <v>1046851.3800000001</v>
      </c>
      <c r="M873" s="11">
        <v>879757964</v>
      </c>
      <c r="N873" s="21" t="str">
        <f t="shared" si="53"/>
        <v>NO</v>
      </c>
      <c r="O873" s="124">
        <f t="shared" si="54"/>
        <v>0</v>
      </c>
      <c r="P873" s="21" t="str">
        <f t="shared" si="55"/>
        <v>NO</v>
      </c>
      <c r="Q873" s="21" t="str">
        <f t="shared" si="56"/>
        <v>Baja</v>
      </c>
    </row>
    <row r="874" spans="1:17" ht="14.25" customHeight="1">
      <c r="A874" s="2" t="s">
        <v>458</v>
      </c>
      <c r="B874" s="2" t="s">
        <v>433</v>
      </c>
      <c r="C874" s="2" t="s">
        <v>596</v>
      </c>
      <c r="D874" s="2" t="s">
        <v>480</v>
      </c>
      <c r="E874" s="2" t="s">
        <v>436</v>
      </c>
      <c r="F874" s="11">
        <v>879781568</v>
      </c>
      <c r="G874" s="73">
        <v>44764</v>
      </c>
      <c r="H874" s="73">
        <v>44765</v>
      </c>
      <c r="I874" s="2">
        <v>5135</v>
      </c>
      <c r="J874" s="35">
        <v>651.21</v>
      </c>
      <c r="K874" s="74">
        <f t="shared" si="0"/>
        <v>3343963.35</v>
      </c>
      <c r="M874" s="11">
        <v>879781568</v>
      </c>
      <c r="N874" s="21" t="str">
        <f t="shared" si="53"/>
        <v>SI</v>
      </c>
      <c r="O874" s="124">
        <f t="shared" si="54"/>
        <v>1</v>
      </c>
      <c r="P874" s="21" t="str">
        <f t="shared" si="55"/>
        <v>NO</v>
      </c>
      <c r="Q874" s="21" t="str">
        <f t="shared" si="56"/>
        <v>Media</v>
      </c>
    </row>
    <row r="875" spans="1:17" ht="14.25" customHeight="1">
      <c r="A875" s="2" t="s">
        <v>458</v>
      </c>
      <c r="B875" s="2" t="s">
        <v>433</v>
      </c>
      <c r="C875" s="2" t="s">
        <v>640</v>
      </c>
      <c r="D875" s="2" t="s">
        <v>456</v>
      </c>
      <c r="E875" s="2" t="s">
        <v>436</v>
      </c>
      <c r="F875" s="11">
        <v>880126607</v>
      </c>
      <c r="G875" s="73">
        <v>44775</v>
      </c>
      <c r="H875" s="73">
        <v>44778</v>
      </c>
      <c r="I875" s="2">
        <v>2909</v>
      </c>
      <c r="J875" s="35">
        <v>109.28</v>
      </c>
      <c r="K875" s="74">
        <f t="shared" si="0"/>
        <v>317895.52</v>
      </c>
      <c r="M875" s="11">
        <v>880126607</v>
      </c>
      <c r="N875" s="21" t="str">
        <f t="shared" si="53"/>
        <v>SI</v>
      </c>
      <c r="O875" s="124">
        <f t="shared" si="54"/>
        <v>3</v>
      </c>
      <c r="P875" s="21" t="str">
        <f t="shared" si="55"/>
        <v>SI</v>
      </c>
      <c r="Q875" s="21" t="str">
        <f t="shared" si="56"/>
        <v>Baja</v>
      </c>
    </row>
    <row r="876" spans="1:17" ht="14.25" customHeight="1">
      <c r="A876" s="2" t="s">
        <v>484</v>
      </c>
      <c r="B876" s="2" t="s">
        <v>433</v>
      </c>
      <c r="C876" s="2" t="s">
        <v>496</v>
      </c>
      <c r="D876" s="2" t="s">
        <v>446</v>
      </c>
      <c r="E876" s="2" t="s">
        <v>442</v>
      </c>
      <c r="F876" s="11">
        <v>880257499</v>
      </c>
      <c r="G876" s="73">
        <v>44784</v>
      </c>
      <c r="H876" s="73">
        <v>44786</v>
      </c>
      <c r="I876" s="2">
        <v>9619</v>
      </c>
      <c r="J876" s="35">
        <v>437.2</v>
      </c>
      <c r="K876" s="74">
        <f t="shared" si="0"/>
        <v>4205426.8</v>
      </c>
      <c r="M876" s="11">
        <v>880257499</v>
      </c>
      <c r="N876" s="21" t="str">
        <f t="shared" si="53"/>
        <v>SI</v>
      </c>
      <c r="O876" s="124">
        <f t="shared" si="54"/>
        <v>2</v>
      </c>
      <c r="P876" s="21" t="str">
        <f t="shared" si="55"/>
        <v>SI</v>
      </c>
      <c r="Q876" s="21" t="str">
        <f t="shared" si="56"/>
        <v>Media</v>
      </c>
    </row>
    <row r="877" spans="1:17" ht="14.25" customHeight="1">
      <c r="A877" s="2" t="s">
        <v>448</v>
      </c>
      <c r="B877" s="2" t="s">
        <v>462</v>
      </c>
      <c r="C877" s="2" t="s">
        <v>547</v>
      </c>
      <c r="D877" s="2" t="s">
        <v>435</v>
      </c>
      <c r="E877" s="2" t="s">
        <v>442</v>
      </c>
      <c r="F877" s="11">
        <v>880664765</v>
      </c>
      <c r="G877" s="73">
        <v>44769</v>
      </c>
      <c r="H877" s="73">
        <v>44770</v>
      </c>
      <c r="I877" s="2">
        <v>3180</v>
      </c>
      <c r="J877" s="35">
        <v>255.28</v>
      </c>
      <c r="K877" s="74">
        <f t="shared" si="0"/>
        <v>811790.4</v>
      </c>
      <c r="M877" s="11">
        <v>880664765</v>
      </c>
      <c r="N877" s="21" t="str">
        <f t="shared" si="53"/>
        <v>SI</v>
      </c>
      <c r="O877" s="124">
        <f t="shared" si="54"/>
        <v>1</v>
      </c>
      <c r="P877" s="21" t="str">
        <f t="shared" si="55"/>
        <v>NO</v>
      </c>
      <c r="Q877" s="21" t="str">
        <f t="shared" si="56"/>
        <v>Baja</v>
      </c>
    </row>
    <row r="878" spans="1:17" ht="14.25" customHeight="1">
      <c r="A878" s="2" t="s">
        <v>472</v>
      </c>
      <c r="B878" s="2" t="s">
        <v>433</v>
      </c>
      <c r="C878" s="2" t="s">
        <v>647</v>
      </c>
      <c r="D878" s="2" t="s">
        <v>441</v>
      </c>
      <c r="E878" s="2" t="s">
        <v>436</v>
      </c>
      <c r="F878" s="11">
        <v>880710685</v>
      </c>
      <c r="G878" s="73">
        <v>44764</v>
      </c>
      <c r="H878" s="73">
        <v>44765</v>
      </c>
      <c r="I878" s="2">
        <v>996</v>
      </c>
      <c r="J878" s="35">
        <v>9.33</v>
      </c>
      <c r="K878" s="74">
        <f t="shared" si="0"/>
        <v>9292.68</v>
      </c>
      <c r="M878" s="11">
        <v>880710685</v>
      </c>
      <c r="N878" s="21" t="str">
        <f t="shared" si="53"/>
        <v>SI</v>
      </c>
      <c r="O878" s="124">
        <f t="shared" si="54"/>
        <v>1</v>
      </c>
      <c r="P878" s="21" t="str">
        <f t="shared" si="55"/>
        <v>NO</v>
      </c>
      <c r="Q878" s="21" t="str">
        <f t="shared" si="56"/>
        <v>Baja</v>
      </c>
    </row>
    <row r="879" spans="1:17" ht="14.25" customHeight="1">
      <c r="A879" s="2" t="s">
        <v>451</v>
      </c>
      <c r="B879" s="2" t="s">
        <v>439</v>
      </c>
      <c r="C879" s="2" t="s">
        <v>559</v>
      </c>
      <c r="D879" s="2" t="s">
        <v>464</v>
      </c>
      <c r="E879" s="2" t="s">
        <v>442</v>
      </c>
      <c r="F879" s="11">
        <v>881113231</v>
      </c>
      <c r="G879" s="73">
        <v>44802</v>
      </c>
      <c r="H879" s="73">
        <v>44804</v>
      </c>
      <c r="I879" s="2">
        <v>2992</v>
      </c>
      <c r="J879" s="35">
        <v>154.06</v>
      </c>
      <c r="K879" s="74">
        <f t="shared" si="0"/>
        <v>460947.52</v>
      </c>
      <c r="M879" s="11">
        <v>881113231</v>
      </c>
      <c r="N879" s="21" t="str">
        <f t="shared" si="53"/>
        <v>SI</v>
      </c>
      <c r="O879" s="124">
        <f t="shared" si="54"/>
        <v>2</v>
      </c>
      <c r="P879" s="21" t="str">
        <f t="shared" si="55"/>
        <v>SI</v>
      </c>
      <c r="Q879" s="21" t="str">
        <f t="shared" si="56"/>
        <v>Baja</v>
      </c>
    </row>
    <row r="880" spans="1:17" ht="14.25" customHeight="1">
      <c r="A880" s="2" t="s">
        <v>448</v>
      </c>
      <c r="B880" s="2" t="s">
        <v>502</v>
      </c>
      <c r="C880" s="2" t="s">
        <v>578</v>
      </c>
      <c r="D880" s="2" t="s">
        <v>446</v>
      </c>
      <c r="E880" s="2" t="s">
        <v>436</v>
      </c>
      <c r="F880" s="11">
        <v>881995141</v>
      </c>
      <c r="G880" s="73">
        <v>44803</v>
      </c>
      <c r="H880" s="73">
        <v>44804</v>
      </c>
      <c r="I880" s="2">
        <v>966</v>
      </c>
      <c r="J880" s="35">
        <v>437.2</v>
      </c>
      <c r="K880" s="74">
        <f t="shared" si="0"/>
        <v>422335.2</v>
      </c>
      <c r="M880" s="11">
        <v>881995141</v>
      </c>
      <c r="N880" s="21" t="str">
        <f t="shared" si="53"/>
        <v>SI</v>
      </c>
      <c r="O880" s="124">
        <f t="shared" si="54"/>
        <v>1</v>
      </c>
      <c r="P880" s="21" t="str">
        <f t="shared" si="55"/>
        <v>NO</v>
      </c>
      <c r="Q880" s="21" t="str">
        <f t="shared" si="56"/>
        <v>Baja</v>
      </c>
    </row>
    <row r="881" spans="1:17" ht="14.25" customHeight="1">
      <c r="A881" s="2" t="s">
        <v>458</v>
      </c>
      <c r="B881" s="2" t="s">
        <v>462</v>
      </c>
      <c r="C881" s="2" t="s">
        <v>542</v>
      </c>
      <c r="D881" s="2" t="s">
        <v>454</v>
      </c>
      <c r="E881" s="2" t="s">
        <v>436</v>
      </c>
      <c r="F881" s="11">
        <v>882565057</v>
      </c>
      <c r="G881" s="73">
        <v>44767</v>
      </c>
      <c r="H881" s="73">
        <v>44767</v>
      </c>
      <c r="I881" s="2">
        <v>5171</v>
      </c>
      <c r="J881" s="35">
        <v>152.58000000000001</v>
      </c>
      <c r="K881" s="74">
        <f t="shared" si="0"/>
        <v>788991.18</v>
      </c>
      <c r="M881" s="11">
        <v>882565057</v>
      </c>
      <c r="N881" s="21" t="str">
        <f t="shared" si="53"/>
        <v>NO</v>
      </c>
      <c r="O881" s="124">
        <f t="shared" si="54"/>
        <v>0</v>
      </c>
      <c r="P881" s="21" t="str">
        <f t="shared" si="55"/>
        <v>NO</v>
      </c>
      <c r="Q881" s="21" t="str">
        <f t="shared" si="56"/>
        <v>Baja</v>
      </c>
    </row>
    <row r="882" spans="1:17" ht="14.25" customHeight="1">
      <c r="A882" s="2" t="s">
        <v>451</v>
      </c>
      <c r="B882" s="2" t="s">
        <v>439</v>
      </c>
      <c r="C882" s="2" t="s">
        <v>530</v>
      </c>
      <c r="D882" s="2" t="s">
        <v>450</v>
      </c>
      <c r="E882" s="2" t="s">
        <v>436</v>
      </c>
      <c r="F882" s="11">
        <v>882943999</v>
      </c>
      <c r="G882" s="73">
        <v>44773</v>
      </c>
      <c r="H882" s="73">
        <v>44776</v>
      </c>
      <c r="I882" s="2">
        <v>184</v>
      </c>
      <c r="J882" s="35">
        <v>205.7</v>
      </c>
      <c r="K882" s="74">
        <f t="shared" si="0"/>
        <v>37848.799999999996</v>
      </c>
      <c r="M882" s="11">
        <v>882943999</v>
      </c>
      <c r="N882" s="21" t="str">
        <f t="shared" si="53"/>
        <v>SI</v>
      </c>
      <c r="O882" s="124">
        <f t="shared" si="54"/>
        <v>3</v>
      </c>
      <c r="P882" s="21" t="str">
        <f t="shared" si="55"/>
        <v>SI</v>
      </c>
      <c r="Q882" s="21" t="str">
        <f t="shared" si="56"/>
        <v>Baja</v>
      </c>
    </row>
    <row r="883" spans="1:17" ht="14.25" customHeight="1">
      <c r="A883" s="2" t="s">
        <v>472</v>
      </c>
      <c r="B883" s="2" t="s">
        <v>433</v>
      </c>
      <c r="C883" s="2" t="s">
        <v>636</v>
      </c>
      <c r="D883" s="2" t="s">
        <v>464</v>
      </c>
      <c r="E883" s="2" t="s">
        <v>442</v>
      </c>
      <c r="F883" s="11">
        <v>883492887</v>
      </c>
      <c r="G883" s="73">
        <v>44784</v>
      </c>
      <c r="H883" s="73">
        <v>44787</v>
      </c>
      <c r="I883" s="2">
        <v>7945</v>
      </c>
      <c r="J883" s="35">
        <v>154.06</v>
      </c>
      <c r="K883" s="74">
        <f t="shared" si="0"/>
        <v>1224006.7</v>
      </c>
      <c r="M883" s="11">
        <v>883492887</v>
      </c>
      <c r="N883" s="21" t="str">
        <f t="shared" si="53"/>
        <v>SI</v>
      </c>
      <c r="O883" s="124">
        <f t="shared" si="54"/>
        <v>3</v>
      </c>
      <c r="P883" s="21" t="str">
        <f t="shared" si="55"/>
        <v>SI</v>
      </c>
      <c r="Q883" s="21" t="str">
        <f t="shared" si="56"/>
        <v>Baja</v>
      </c>
    </row>
    <row r="884" spans="1:17" ht="14.25" customHeight="1">
      <c r="A884" s="2" t="s">
        <v>444</v>
      </c>
      <c r="B884" s="2" t="s">
        <v>433</v>
      </c>
      <c r="C884" s="2" t="s">
        <v>596</v>
      </c>
      <c r="D884" s="2" t="s">
        <v>475</v>
      </c>
      <c r="E884" s="2" t="s">
        <v>442</v>
      </c>
      <c r="F884" s="11">
        <v>885128390</v>
      </c>
      <c r="G884" s="73">
        <v>44780</v>
      </c>
      <c r="H884" s="73">
        <v>44780</v>
      </c>
      <c r="I884" s="2">
        <v>8440</v>
      </c>
      <c r="J884" s="35">
        <v>81.73</v>
      </c>
      <c r="K884" s="74">
        <f t="shared" si="0"/>
        <v>689801.20000000007</v>
      </c>
      <c r="M884" s="11">
        <v>442803370</v>
      </c>
      <c r="N884" s="21" t="str">
        <f t="shared" si="53"/>
        <v>NO</v>
      </c>
      <c r="O884" s="124">
        <f t="shared" si="54"/>
        <v>0</v>
      </c>
      <c r="P884" s="21" t="str">
        <f t="shared" si="55"/>
        <v>NO</v>
      </c>
      <c r="Q884" s="21" t="str">
        <f t="shared" si="56"/>
        <v>Baja</v>
      </c>
    </row>
    <row r="885" spans="1:17" ht="14.25" customHeight="1">
      <c r="A885" s="2" t="s">
        <v>448</v>
      </c>
      <c r="B885" s="2" t="s">
        <v>439</v>
      </c>
      <c r="C885" s="2" t="s">
        <v>566</v>
      </c>
      <c r="D885" s="2" t="s">
        <v>469</v>
      </c>
      <c r="E885" s="2" t="s">
        <v>442</v>
      </c>
      <c r="F885" s="11">
        <v>885696589</v>
      </c>
      <c r="G885" s="73">
        <v>44794</v>
      </c>
      <c r="H885" s="73">
        <v>44794</v>
      </c>
      <c r="I885" s="2">
        <v>3934</v>
      </c>
      <c r="J885" s="35">
        <v>421.89</v>
      </c>
      <c r="K885" s="74">
        <f t="shared" si="0"/>
        <v>1659715.26</v>
      </c>
      <c r="M885" s="11">
        <v>885696589</v>
      </c>
      <c r="N885" s="21" t="str">
        <f t="shared" si="53"/>
        <v>NO</v>
      </c>
      <c r="O885" s="124">
        <f t="shared" si="54"/>
        <v>0</v>
      </c>
      <c r="P885" s="21" t="str">
        <f t="shared" si="55"/>
        <v>NO</v>
      </c>
      <c r="Q885" s="21" t="str">
        <f t="shared" si="56"/>
        <v>Baja</v>
      </c>
    </row>
    <row r="886" spans="1:17" ht="14.25" customHeight="1">
      <c r="A886" s="2" t="s">
        <v>458</v>
      </c>
      <c r="B886" s="2" t="s">
        <v>467</v>
      </c>
      <c r="C886" s="2" t="s">
        <v>583</v>
      </c>
      <c r="D886" s="2" t="s">
        <v>464</v>
      </c>
      <c r="E886" s="2" t="s">
        <v>442</v>
      </c>
      <c r="F886" s="11">
        <v>886478078</v>
      </c>
      <c r="G886" s="73">
        <v>44772</v>
      </c>
      <c r="H886" s="73">
        <v>44774</v>
      </c>
      <c r="I886" s="2">
        <v>6308</v>
      </c>
      <c r="J886" s="35">
        <v>154.06</v>
      </c>
      <c r="K886" s="74">
        <f t="shared" si="0"/>
        <v>971810.48</v>
      </c>
      <c r="M886" s="11">
        <v>886478078</v>
      </c>
      <c r="N886" s="21" t="str">
        <f t="shared" si="53"/>
        <v>SI</v>
      </c>
      <c r="O886" s="124">
        <f t="shared" si="54"/>
        <v>2</v>
      </c>
      <c r="P886" s="21" t="str">
        <f t="shared" si="55"/>
        <v>SI</v>
      </c>
      <c r="Q886" s="21" t="str">
        <f t="shared" si="56"/>
        <v>Baja</v>
      </c>
    </row>
    <row r="887" spans="1:17" ht="14.25" customHeight="1">
      <c r="A887" s="2" t="s">
        <v>465</v>
      </c>
      <c r="B887" s="2" t="s">
        <v>433</v>
      </c>
      <c r="C887" s="2" t="s">
        <v>537</v>
      </c>
      <c r="D887" s="2" t="s">
        <v>464</v>
      </c>
      <c r="E887" s="2" t="s">
        <v>442</v>
      </c>
      <c r="F887" s="11">
        <v>888059937</v>
      </c>
      <c r="G887" s="73">
        <v>44791</v>
      </c>
      <c r="H887" s="73">
        <v>44792</v>
      </c>
      <c r="I887" s="2">
        <v>4009</v>
      </c>
      <c r="J887" s="35">
        <v>154.06</v>
      </c>
      <c r="K887" s="74">
        <f t="shared" si="0"/>
        <v>617626.54</v>
      </c>
      <c r="M887" s="11">
        <v>888059937</v>
      </c>
      <c r="N887" s="21" t="str">
        <f t="shared" si="53"/>
        <v>SI</v>
      </c>
      <c r="O887" s="124">
        <f t="shared" si="54"/>
        <v>1</v>
      </c>
      <c r="P887" s="21" t="str">
        <f t="shared" si="55"/>
        <v>NO</v>
      </c>
      <c r="Q887" s="21" t="str">
        <f t="shared" si="56"/>
        <v>Baja</v>
      </c>
    </row>
    <row r="888" spans="1:17" ht="14.25" customHeight="1">
      <c r="A888" s="2" t="s">
        <v>438</v>
      </c>
      <c r="B888" s="2" t="s">
        <v>462</v>
      </c>
      <c r="C888" s="2" t="s">
        <v>463</v>
      </c>
      <c r="D888" s="2" t="s">
        <v>435</v>
      </c>
      <c r="E888" s="2" t="s">
        <v>436</v>
      </c>
      <c r="F888" s="11">
        <v>888108432</v>
      </c>
      <c r="G888" s="73">
        <v>44806</v>
      </c>
      <c r="H888" s="73">
        <v>44807</v>
      </c>
      <c r="I888" s="2">
        <v>6299</v>
      </c>
      <c r="J888" s="35">
        <v>255.28</v>
      </c>
      <c r="K888" s="74">
        <f t="shared" si="0"/>
        <v>1608008.72</v>
      </c>
      <c r="M888" s="11">
        <v>888108432</v>
      </c>
      <c r="N888" s="21" t="str">
        <f t="shared" si="53"/>
        <v>SI</v>
      </c>
      <c r="O888" s="124">
        <f t="shared" si="54"/>
        <v>1</v>
      </c>
      <c r="P888" s="21" t="str">
        <f t="shared" si="55"/>
        <v>NO</v>
      </c>
      <c r="Q888" s="21" t="str">
        <f t="shared" si="56"/>
        <v>Baja</v>
      </c>
    </row>
    <row r="889" spans="1:17" ht="14.25" customHeight="1">
      <c r="A889" s="2" t="s">
        <v>472</v>
      </c>
      <c r="B889" s="2" t="s">
        <v>439</v>
      </c>
      <c r="C889" s="2" t="s">
        <v>559</v>
      </c>
      <c r="D889" s="2" t="s">
        <v>469</v>
      </c>
      <c r="E889" s="2" t="s">
        <v>442</v>
      </c>
      <c r="F889" s="11">
        <v>889940917</v>
      </c>
      <c r="G889" s="73">
        <v>44768</v>
      </c>
      <c r="H889" s="73">
        <v>44771</v>
      </c>
      <c r="I889" s="2">
        <v>8240</v>
      </c>
      <c r="J889" s="35">
        <v>421.89</v>
      </c>
      <c r="K889" s="74">
        <f t="shared" si="0"/>
        <v>3476373.6</v>
      </c>
      <c r="M889" s="11">
        <v>889940917</v>
      </c>
      <c r="N889" s="21" t="str">
        <f t="shared" si="53"/>
        <v>SI</v>
      </c>
      <c r="O889" s="124">
        <f t="shared" si="54"/>
        <v>3</v>
      </c>
      <c r="P889" s="21" t="str">
        <f t="shared" si="55"/>
        <v>SI</v>
      </c>
      <c r="Q889" s="21" t="str">
        <f t="shared" si="56"/>
        <v>Media</v>
      </c>
    </row>
    <row r="890" spans="1:17" ht="14.25" customHeight="1">
      <c r="A890" s="2" t="s">
        <v>484</v>
      </c>
      <c r="B890" s="2" t="s">
        <v>433</v>
      </c>
      <c r="C890" s="2" t="s">
        <v>457</v>
      </c>
      <c r="D890" s="2" t="s">
        <v>446</v>
      </c>
      <c r="E890" s="2" t="s">
        <v>436</v>
      </c>
      <c r="F890" s="11">
        <v>890131032</v>
      </c>
      <c r="G890" s="73">
        <v>44784</v>
      </c>
      <c r="H890" s="73">
        <v>44785</v>
      </c>
      <c r="I890" s="2">
        <v>3819</v>
      </c>
      <c r="J890" s="35">
        <v>437.2</v>
      </c>
      <c r="K890" s="74">
        <f t="shared" si="0"/>
        <v>1669666.8</v>
      </c>
      <c r="M890" s="11">
        <v>890131032</v>
      </c>
      <c r="N890" s="21" t="str">
        <f t="shared" si="53"/>
        <v>SI</v>
      </c>
      <c r="O890" s="124">
        <f t="shared" si="54"/>
        <v>1</v>
      </c>
      <c r="P890" s="21" t="str">
        <f t="shared" si="55"/>
        <v>NO</v>
      </c>
      <c r="Q890" s="21" t="str">
        <f t="shared" si="56"/>
        <v>Baja</v>
      </c>
    </row>
    <row r="891" spans="1:17" ht="14.25" customHeight="1">
      <c r="A891" s="2" t="s">
        <v>472</v>
      </c>
      <c r="B891" s="2" t="s">
        <v>433</v>
      </c>
      <c r="C891" s="2" t="s">
        <v>582</v>
      </c>
      <c r="D891" s="2" t="s">
        <v>450</v>
      </c>
      <c r="E891" s="2" t="s">
        <v>436</v>
      </c>
      <c r="F891" s="11">
        <v>890339171</v>
      </c>
      <c r="G891" s="73">
        <v>44796</v>
      </c>
      <c r="H891" s="73">
        <v>44796</v>
      </c>
      <c r="I891" s="2">
        <v>6024</v>
      </c>
      <c r="J891" s="35">
        <v>205.7</v>
      </c>
      <c r="K891" s="74">
        <f t="shared" si="0"/>
        <v>1239136.8</v>
      </c>
      <c r="M891" s="11">
        <v>890339171</v>
      </c>
      <c r="N891" s="21" t="str">
        <f t="shared" si="53"/>
        <v>NO</v>
      </c>
      <c r="O891" s="124">
        <f t="shared" si="54"/>
        <v>0</v>
      </c>
      <c r="P891" s="21" t="str">
        <f t="shared" si="55"/>
        <v>NO</v>
      </c>
      <c r="Q891" s="21" t="str">
        <f t="shared" si="56"/>
        <v>Baja</v>
      </c>
    </row>
    <row r="892" spans="1:17" ht="14.25" customHeight="1">
      <c r="A892" s="2" t="s">
        <v>438</v>
      </c>
      <c r="B892" s="2" t="s">
        <v>433</v>
      </c>
      <c r="C892" s="2" t="s">
        <v>602</v>
      </c>
      <c r="D892" s="2" t="s">
        <v>477</v>
      </c>
      <c r="E892" s="2" t="s">
        <v>442</v>
      </c>
      <c r="F892" s="11">
        <v>890437877</v>
      </c>
      <c r="G892" s="73">
        <v>44792</v>
      </c>
      <c r="H892" s="73">
        <v>44792</v>
      </c>
      <c r="I892" s="2">
        <v>3821</v>
      </c>
      <c r="J892" s="35">
        <v>668.27</v>
      </c>
      <c r="K892" s="74">
        <f t="shared" si="0"/>
        <v>2553459.67</v>
      </c>
      <c r="M892" s="11">
        <v>890496671</v>
      </c>
      <c r="N892" s="21" t="str">
        <f t="shared" si="53"/>
        <v>NO</v>
      </c>
      <c r="O892" s="124">
        <f t="shared" si="54"/>
        <v>0</v>
      </c>
      <c r="P892" s="21" t="str">
        <f t="shared" si="55"/>
        <v>NO</v>
      </c>
      <c r="Q892" s="21" t="str">
        <f t="shared" si="56"/>
        <v>Media</v>
      </c>
    </row>
    <row r="893" spans="1:17" ht="14.25" customHeight="1">
      <c r="A893" s="2" t="s">
        <v>448</v>
      </c>
      <c r="B893" s="2" t="s">
        <v>502</v>
      </c>
      <c r="C893" s="2" t="s">
        <v>578</v>
      </c>
      <c r="D893" s="2" t="s">
        <v>494</v>
      </c>
      <c r="E893" s="2" t="s">
        <v>442</v>
      </c>
      <c r="F893" s="11">
        <v>890496671</v>
      </c>
      <c r="G893" s="73">
        <v>44785</v>
      </c>
      <c r="H893" s="73">
        <v>44786</v>
      </c>
      <c r="I893" s="2">
        <v>8517</v>
      </c>
      <c r="J893" s="35">
        <v>47.45</v>
      </c>
      <c r="K893" s="74">
        <f t="shared" si="0"/>
        <v>404131.65</v>
      </c>
      <c r="M893" s="11">
        <v>890437877</v>
      </c>
      <c r="N893" s="21" t="str">
        <f t="shared" si="53"/>
        <v>SI</v>
      </c>
      <c r="O893" s="124">
        <f t="shared" si="54"/>
        <v>1</v>
      </c>
      <c r="P893" s="21" t="str">
        <f t="shared" si="55"/>
        <v>NO</v>
      </c>
      <c r="Q893" s="21" t="str">
        <f t="shared" si="56"/>
        <v>Baja</v>
      </c>
    </row>
    <row r="894" spans="1:17" ht="14.25" customHeight="1">
      <c r="A894" s="2" t="s">
        <v>438</v>
      </c>
      <c r="B894" s="2" t="s">
        <v>433</v>
      </c>
      <c r="C894" s="2" t="s">
        <v>524</v>
      </c>
      <c r="D894" s="2" t="s">
        <v>464</v>
      </c>
      <c r="E894" s="2" t="s">
        <v>442</v>
      </c>
      <c r="F894" s="11">
        <v>892427861</v>
      </c>
      <c r="G894" s="73">
        <v>44778</v>
      </c>
      <c r="H894" s="73">
        <v>44780</v>
      </c>
      <c r="I894" s="2">
        <v>4206</v>
      </c>
      <c r="J894" s="35">
        <v>154.06</v>
      </c>
      <c r="K894" s="74">
        <f t="shared" si="0"/>
        <v>647976.36</v>
      </c>
      <c r="M894" s="11">
        <v>892427861</v>
      </c>
      <c r="N894" s="21" t="str">
        <f t="shared" si="53"/>
        <v>SI</v>
      </c>
      <c r="O894" s="124">
        <f t="shared" si="54"/>
        <v>2</v>
      </c>
      <c r="P894" s="21" t="str">
        <f t="shared" si="55"/>
        <v>SI</v>
      </c>
      <c r="Q894" s="21" t="str">
        <f t="shared" si="56"/>
        <v>Baja</v>
      </c>
    </row>
    <row r="895" spans="1:17" ht="14.25" customHeight="1">
      <c r="A895" s="2" t="s">
        <v>438</v>
      </c>
      <c r="B895" s="2" t="s">
        <v>462</v>
      </c>
      <c r="C895" s="2" t="s">
        <v>553</v>
      </c>
      <c r="D895" s="2" t="s">
        <v>480</v>
      </c>
      <c r="E895" s="2" t="s">
        <v>436</v>
      </c>
      <c r="F895" s="11">
        <v>892692220</v>
      </c>
      <c r="G895" s="73">
        <v>44810</v>
      </c>
      <c r="H895" s="73">
        <v>44813</v>
      </c>
      <c r="I895" s="2">
        <v>3839</v>
      </c>
      <c r="J895" s="35">
        <v>651.21</v>
      </c>
      <c r="K895" s="74">
        <f t="shared" si="0"/>
        <v>2499995.19</v>
      </c>
      <c r="M895" s="11">
        <v>892692220</v>
      </c>
      <c r="N895" s="21" t="str">
        <f t="shared" si="53"/>
        <v>SI</v>
      </c>
      <c r="O895" s="124">
        <f t="shared" si="54"/>
        <v>3</v>
      </c>
      <c r="P895" s="21" t="str">
        <f t="shared" si="55"/>
        <v>SI</v>
      </c>
      <c r="Q895" s="21" t="str">
        <f t="shared" si="56"/>
        <v>Media</v>
      </c>
    </row>
    <row r="896" spans="1:17" ht="14.25" customHeight="1">
      <c r="A896" s="2" t="s">
        <v>448</v>
      </c>
      <c r="B896" s="2" t="s">
        <v>433</v>
      </c>
      <c r="C896" s="2" t="s">
        <v>518</v>
      </c>
      <c r="D896" s="2" t="s">
        <v>446</v>
      </c>
      <c r="E896" s="2" t="s">
        <v>442</v>
      </c>
      <c r="F896" s="11">
        <v>893344533</v>
      </c>
      <c r="G896" s="73">
        <v>44771</v>
      </c>
      <c r="H896" s="73">
        <v>44773</v>
      </c>
      <c r="I896" s="2">
        <v>187</v>
      </c>
      <c r="J896" s="35">
        <v>437.2</v>
      </c>
      <c r="K896" s="74">
        <f t="shared" si="0"/>
        <v>81756.399999999994</v>
      </c>
      <c r="M896" s="11">
        <v>893344533</v>
      </c>
      <c r="N896" s="21" t="str">
        <f t="shared" si="53"/>
        <v>SI</v>
      </c>
      <c r="O896" s="124">
        <f t="shared" si="54"/>
        <v>2</v>
      </c>
      <c r="P896" s="21" t="str">
        <f t="shared" si="55"/>
        <v>SI</v>
      </c>
      <c r="Q896" s="21" t="str">
        <f t="shared" si="56"/>
        <v>Baja</v>
      </c>
    </row>
    <row r="897" spans="1:17" ht="14.25" customHeight="1">
      <c r="A897" s="2" t="s">
        <v>458</v>
      </c>
      <c r="B897" s="2" t="s">
        <v>433</v>
      </c>
      <c r="C897" s="2" t="s">
        <v>434</v>
      </c>
      <c r="D897" s="2" t="s">
        <v>441</v>
      </c>
      <c r="E897" s="2" t="s">
        <v>442</v>
      </c>
      <c r="F897" s="11">
        <v>893604600</v>
      </c>
      <c r="G897" s="73">
        <v>44805</v>
      </c>
      <c r="H897" s="73">
        <v>44808</v>
      </c>
      <c r="I897" s="2">
        <v>7363</v>
      </c>
      <c r="J897" s="35">
        <v>9.33</v>
      </c>
      <c r="K897" s="74">
        <f t="shared" si="0"/>
        <v>68696.789999999994</v>
      </c>
      <c r="M897" s="11">
        <v>893604600</v>
      </c>
      <c r="N897" s="21" t="str">
        <f t="shared" si="53"/>
        <v>SI</v>
      </c>
      <c r="O897" s="124">
        <f t="shared" si="54"/>
        <v>3</v>
      </c>
      <c r="P897" s="21" t="str">
        <f t="shared" si="55"/>
        <v>SI</v>
      </c>
      <c r="Q897" s="21" t="str">
        <f t="shared" si="56"/>
        <v>Baja</v>
      </c>
    </row>
    <row r="898" spans="1:17" ht="14.25" customHeight="1">
      <c r="A898" s="2" t="s">
        <v>458</v>
      </c>
      <c r="B898" s="2" t="s">
        <v>462</v>
      </c>
      <c r="C898" s="2" t="s">
        <v>540</v>
      </c>
      <c r="D898" s="2" t="s">
        <v>480</v>
      </c>
      <c r="E898" s="2" t="s">
        <v>442</v>
      </c>
      <c r="F898" s="11">
        <v>894298970</v>
      </c>
      <c r="G898" s="73">
        <v>44775</v>
      </c>
      <c r="H898" s="73">
        <v>44776</v>
      </c>
      <c r="I898" s="2">
        <v>2322</v>
      </c>
      <c r="J898" s="35">
        <v>651.21</v>
      </c>
      <c r="K898" s="74">
        <f t="shared" si="0"/>
        <v>1512109.62</v>
      </c>
      <c r="M898" s="11">
        <v>894298970</v>
      </c>
      <c r="N898" s="21" t="str">
        <f t="shared" si="53"/>
        <v>SI</v>
      </c>
      <c r="O898" s="124">
        <f t="shared" si="54"/>
        <v>1</v>
      </c>
      <c r="P898" s="21" t="str">
        <f t="shared" si="55"/>
        <v>NO</v>
      </c>
      <c r="Q898" s="21" t="str">
        <f t="shared" si="56"/>
        <v>Baja</v>
      </c>
    </row>
    <row r="899" spans="1:17" ht="14.25" customHeight="1">
      <c r="A899" s="2" t="s">
        <v>451</v>
      </c>
      <c r="B899" s="2" t="s">
        <v>433</v>
      </c>
      <c r="C899" s="2" t="s">
        <v>637</v>
      </c>
      <c r="D899" s="2" t="s">
        <v>469</v>
      </c>
      <c r="E899" s="2" t="s">
        <v>442</v>
      </c>
      <c r="F899" s="11">
        <v>894662034</v>
      </c>
      <c r="G899" s="73">
        <v>44824</v>
      </c>
      <c r="H899" s="73">
        <v>44824</v>
      </c>
      <c r="I899" s="2">
        <v>4621</v>
      </c>
      <c r="J899" s="35">
        <v>421.89</v>
      </c>
      <c r="K899" s="74">
        <f t="shared" si="0"/>
        <v>1949553.69</v>
      </c>
      <c r="M899" s="11">
        <v>894662034</v>
      </c>
      <c r="N899" s="21" t="str">
        <f t="shared" ref="N899:N962" si="57">+IF(G899=H899,"NO","SI")</f>
        <v>NO</v>
      </c>
      <c r="O899" s="124">
        <f t="shared" ref="O899:O962" si="58">+H899-G899</f>
        <v>0</v>
      </c>
      <c r="P899" s="21" t="str">
        <f t="shared" ref="P899:P962" si="59">+IF(O899&gt;1,"SI","NO")</f>
        <v>NO</v>
      </c>
      <c r="Q899" s="21" t="str">
        <f t="shared" ref="Q899:Q962" si="60">+IF(K899&lt;=2000000,$S$2,IF(K899&lt;=5000000,$S$3,IF(K899&lt;=10000000,$S$4,)))</f>
        <v>Baja</v>
      </c>
    </row>
    <row r="900" spans="1:17" ht="14.25" customHeight="1">
      <c r="A900" s="2" t="s">
        <v>451</v>
      </c>
      <c r="B900" s="2" t="s">
        <v>433</v>
      </c>
      <c r="C900" s="2" t="s">
        <v>518</v>
      </c>
      <c r="D900" s="2" t="s">
        <v>435</v>
      </c>
      <c r="E900" s="2" t="s">
        <v>436</v>
      </c>
      <c r="F900" s="11">
        <v>896206557</v>
      </c>
      <c r="G900" s="73">
        <v>44824</v>
      </c>
      <c r="H900" s="73">
        <v>44826</v>
      </c>
      <c r="I900" s="2">
        <v>6061</v>
      </c>
      <c r="J900" s="35">
        <v>255.28</v>
      </c>
      <c r="K900" s="74">
        <f t="shared" si="0"/>
        <v>1547252.08</v>
      </c>
      <c r="M900" s="11">
        <v>896206557</v>
      </c>
      <c r="N900" s="21" t="str">
        <f t="shared" si="57"/>
        <v>SI</v>
      </c>
      <c r="O900" s="124">
        <f t="shared" si="58"/>
        <v>2</v>
      </c>
      <c r="P900" s="21" t="str">
        <f t="shared" si="59"/>
        <v>SI</v>
      </c>
      <c r="Q900" s="21" t="str">
        <f t="shared" si="60"/>
        <v>Baja</v>
      </c>
    </row>
    <row r="901" spans="1:17" ht="14.25" customHeight="1">
      <c r="A901" s="2" t="s">
        <v>448</v>
      </c>
      <c r="B901" s="2" t="s">
        <v>452</v>
      </c>
      <c r="C901" s="2" t="s">
        <v>556</v>
      </c>
      <c r="D901" s="2" t="s">
        <v>469</v>
      </c>
      <c r="E901" s="2" t="s">
        <v>436</v>
      </c>
      <c r="F901" s="11">
        <v>897645938</v>
      </c>
      <c r="G901" s="73">
        <v>44825</v>
      </c>
      <c r="H901" s="73">
        <v>44825</v>
      </c>
      <c r="I901" s="2">
        <v>6379</v>
      </c>
      <c r="J901" s="35">
        <v>421.89</v>
      </c>
      <c r="K901" s="74">
        <f t="shared" si="0"/>
        <v>2691236.31</v>
      </c>
      <c r="M901" s="11">
        <v>897645938</v>
      </c>
      <c r="N901" s="21" t="str">
        <f t="shared" si="57"/>
        <v>NO</v>
      </c>
      <c r="O901" s="124">
        <f t="shared" si="58"/>
        <v>0</v>
      </c>
      <c r="P901" s="21" t="str">
        <f t="shared" si="59"/>
        <v>NO</v>
      </c>
      <c r="Q901" s="21" t="str">
        <f t="shared" si="60"/>
        <v>Media</v>
      </c>
    </row>
    <row r="902" spans="1:17" ht="14.25" customHeight="1">
      <c r="A902" s="2" t="s">
        <v>444</v>
      </c>
      <c r="B902" s="2" t="s">
        <v>433</v>
      </c>
      <c r="C902" s="2" t="s">
        <v>597</v>
      </c>
      <c r="D902" s="2" t="s">
        <v>435</v>
      </c>
      <c r="E902" s="2" t="s">
        <v>436</v>
      </c>
      <c r="F902" s="11">
        <v>897720181</v>
      </c>
      <c r="G902" s="73">
        <v>44782</v>
      </c>
      <c r="H902" s="73">
        <v>44782</v>
      </c>
      <c r="I902" s="2">
        <v>6167</v>
      </c>
      <c r="J902" s="35">
        <v>255.28</v>
      </c>
      <c r="K902" s="74">
        <f t="shared" si="0"/>
        <v>1574311.76</v>
      </c>
      <c r="M902" s="11">
        <v>489902532</v>
      </c>
      <c r="N902" s="21" t="str">
        <f t="shared" si="57"/>
        <v>NO</v>
      </c>
      <c r="O902" s="124">
        <f t="shared" si="58"/>
        <v>0</v>
      </c>
      <c r="P902" s="21" t="str">
        <f t="shared" si="59"/>
        <v>NO</v>
      </c>
      <c r="Q902" s="21" t="str">
        <f t="shared" si="60"/>
        <v>Baja</v>
      </c>
    </row>
    <row r="903" spans="1:17" ht="14.25" customHeight="1">
      <c r="A903" s="2" t="s">
        <v>438</v>
      </c>
      <c r="B903" s="2" t="s">
        <v>433</v>
      </c>
      <c r="C903" s="2" t="s">
        <v>510</v>
      </c>
      <c r="D903" s="2" t="s">
        <v>494</v>
      </c>
      <c r="E903" s="2" t="s">
        <v>436</v>
      </c>
      <c r="F903" s="11">
        <v>898784911</v>
      </c>
      <c r="G903" s="73">
        <v>44792</v>
      </c>
      <c r="H903" s="73">
        <v>44792</v>
      </c>
      <c r="I903" s="2">
        <v>8755</v>
      </c>
      <c r="J903" s="35">
        <v>47.45</v>
      </c>
      <c r="K903" s="74">
        <f t="shared" si="0"/>
        <v>415424.75</v>
      </c>
      <c r="M903" s="11">
        <v>898784911</v>
      </c>
      <c r="N903" s="21" t="str">
        <f t="shared" si="57"/>
        <v>NO</v>
      </c>
      <c r="O903" s="124">
        <f t="shared" si="58"/>
        <v>0</v>
      </c>
      <c r="P903" s="21" t="str">
        <f t="shared" si="59"/>
        <v>NO</v>
      </c>
      <c r="Q903" s="21" t="str">
        <f t="shared" si="60"/>
        <v>Baja</v>
      </c>
    </row>
    <row r="904" spans="1:17" ht="14.25" customHeight="1">
      <c r="A904" s="2" t="s">
        <v>484</v>
      </c>
      <c r="B904" s="2" t="s">
        <v>467</v>
      </c>
      <c r="C904" s="2" t="s">
        <v>590</v>
      </c>
      <c r="D904" s="2" t="s">
        <v>480</v>
      </c>
      <c r="E904" s="2" t="s">
        <v>436</v>
      </c>
      <c r="F904" s="11">
        <v>900200259</v>
      </c>
      <c r="G904" s="73">
        <v>44800</v>
      </c>
      <c r="H904" s="73">
        <v>44803</v>
      </c>
      <c r="I904" s="2">
        <v>274</v>
      </c>
      <c r="J904" s="35">
        <v>651.21</v>
      </c>
      <c r="K904" s="74">
        <f t="shared" si="0"/>
        <v>178431.54</v>
      </c>
      <c r="M904" s="11">
        <v>900200259</v>
      </c>
      <c r="N904" s="21" t="str">
        <f t="shared" si="57"/>
        <v>SI</v>
      </c>
      <c r="O904" s="124">
        <f t="shared" si="58"/>
        <v>3</v>
      </c>
      <c r="P904" s="21" t="str">
        <f t="shared" si="59"/>
        <v>SI</v>
      </c>
      <c r="Q904" s="21" t="str">
        <f t="shared" si="60"/>
        <v>Baja</v>
      </c>
    </row>
    <row r="905" spans="1:17" ht="14.25" customHeight="1">
      <c r="A905" s="2" t="s">
        <v>448</v>
      </c>
      <c r="B905" s="2" t="s">
        <v>462</v>
      </c>
      <c r="C905" s="2" t="s">
        <v>473</v>
      </c>
      <c r="D905" s="2" t="s">
        <v>456</v>
      </c>
      <c r="E905" s="2" t="s">
        <v>436</v>
      </c>
      <c r="F905" s="11">
        <v>905825173</v>
      </c>
      <c r="G905" s="73">
        <v>44794</v>
      </c>
      <c r="H905" s="73">
        <v>44795</v>
      </c>
      <c r="I905" s="2">
        <v>4219</v>
      </c>
      <c r="J905" s="35">
        <v>109.28</v>
      </c>
      <c r="K905" s="74">
        <f t="shared" si="0"/>
        <v>461052.32</v>
      </c>
      <c r="M905" s="11">
        <v>905825173</v>
      </c>
      <c r="N905" s="21" t="str">
        <f t="shared" si="57"/>
        <v>SI</v>
      </c>
      <c r="O905" s="124">
        <f t="shared" si="58"/>
        <v>1</v>
      </c>
      <c r="P905" s="21" t="str">
        <f t="shared" si="59"/>
        <v>NO</v>
      </c>
      <c r="Q905" s="21" t="str">
        <f t="shared" si="60"/>
        <v>Baja</v>
      </c>
    </row>
    <row r="906" spans="1:17" ht="14.25" customHeight="1">
      <c r="A906" s="2" t="s">
        <v>472</v>
      </c>
      <c r="B906" s="2" t="s">
        <v>433</v>
      </c>
      <c r="C906" s="2" t="s">
        <v>636</v>
      </c>
      <c r="D906" s="2" t="s">
        <v>435</v>
      </c>
      <c r="E906" s="2" t="s">
        <v>442</v>
      </c>
      <c r="F906" s="11">
        <v>906669318</v>
      </c>
      <c r="G906" s="73">
        <v>44786</v>
      </c>
      <c r="H906" s="73">
        <v>44787</v>
      </c>
      <c r="I906" s="2">
        <v>8163</v>
      </c>
      <c r="J906" s="35">
        <v>255.28</v>
      </c>
      <c r="K906" s="74">
        <f t="shared" si="0"/>
        <v>2083850.64</v>
      </c>
      <c r="M906" s="11">
        <v>906669318</v>
      </c>
      <c r="N906" s="21" t="str">
        <f t="shared" si="57"/>
        <v>SI</v>
      </c>
      <c r="O906" s="124">
        <f t="shared" si="58"/>
        <v>1</v>
      </c>
      <c r="P906" s="21" t="str">
        <f t="shared" si="59"/>
        <v>NO</v>
      </c>
      <c r="Q906" s="21" t="str">
        <f t="shared" si="60"/>
        <v>Media</v>
      </c>
    </row>
    <row r="907" spans="1:17" ht="14.25" customHeight="1">
      <c r="A907" s="2" t="s">
        <v>482</v>
      </c>
      <c r="B907" s="2" t="s">
        <v>433</v>
      </c>
      <c r="C907" s="2" t="s">
        <v>619</v>
      </c>
      <c r="D907" s="2" t="s">
        <v>435</v>
      </c>
      <c r="E907" s="2" t="s">
        <v>436</v>
      </c>
      <c r="F907" s="11">
        <v>907012641</v>
      </c>
      <c r="G907" s="73">
        <v>44795</v>
      </c>
      <c r="H907" s="73">
        <v>44795</v>
      </c>
      <c r="I907" s="2">
        <v>2653</v>
      </c>
      <c r="J907" s="35">
        <v>255.28</v>
      </c>
      <c r="K907" s="74">
        <f t="shared" si="0"/>
        <v>677257.84</v>
      </c>
      <c r="M907" s="11">
        <v>907012641</v>
      </c>
      <c r="N907" s="21" t="str">
        <f t="shared" si="57"/>
        <v>NO</v>
      </c>
      <c r="O907" s="124">
        <f t="shared" si="58"/>
        <v>0</v>
      </c>
      <c r="P907" s="21" t="str">
        <f t="shared" si="59"/>
        <v>NO</v>
      </c>
      <c r="Q907" s="21" t="str">
        <f t="shared" si="60"/>
        <v>Baja</v>
      </c>
    </row>
    <row r="908" spans="1:17" ht="14.25" customHeight="1">
      <c r="A908" s="2" t="s">
        <v>448</v>
      </c>
      <c r="B908" s="2" t="s">
        <v>439</v>
      </c>
      <c r="C908" s="2" t="s">
        <v>639</v>
      </c>
      <c r="D908" s="2" t="s">
        <v>480</v>
      </c>
      <c r="E908" s="2" t="s">
        <v>442</v>
      </c>
      <c r="F908" s="11">
        <v>907371413</v>
      </c>
      <c r="G908" s="73">
        <v>44811</v>
      </c>
      <c r="H908" s="73">
        <v>44811</v>
      </c>
      <c r="I908" s="2">
        <v>4818</v>
      </c>
      <c r="J908" s="35">
        <v>651.21</v>
      </c>
      <c r="K908" s="74">
        <f t="shared" si="0"/>
        <v>3137529.7800000003</v>
      </c>
      <c r="M908" s="11">
        <v>907371413</v>
      </c>
      <c r="N908" s="21" t="str">
        <f t="shared" si="57"/>
        <v>NO</v>
      </c>
      <c r="O908" s="124">
        <f t="shared" si="58"/>
        <v>0</v>
      </c>
      <c r="P908" s="21" t="str">
        <f t="shared" si="59"/>
        <v>NO</v>
      </c>
      <c r="Q908" s="21" t="str">
        <f t="shared" si="60"/>
        <v>Media</v>
      </c>
    </row>
    <row r="909" spans="1:17" ht="14.25" customHeight="1">
      <c r="A909" s="2" t="s">
        <v>444</v>
      </c>
      <c r="B909" s="2" t="s">
        <v>439</v>
      </c>
      <c r="C909" s="2" t="s">
        <v>561</v>
      </c>
      <c r="D909" s="2" t="s">
        <v>469</v>
      </c>
      <c r="E909" s="2" t="s">
        <v>436</v>
      </c>
      <c r="F909" s="11">
        <v>908088529</v>
      </c>
      <c r="G909" s="73">
        <v>44794</v>
      </c>
      <c r="H909" s="73">
        <v>44795</v>
      </c>
      <c r="I909" s="2">
        <v>7740</v>
      </c>
      <c r="J909" s="35">
        <v>421.89</v>
      </c>
      <c r="K909" s="74">
        <f t="shared" si="0"/>
        <v>3265428.6</v>
      </c>
      <c r="M909" s="11">
        <v>524733912</v>
      </c>
      <c r="N909" s="21" t="str">
        <f t="shared" si="57"/>
        <v>SI</v>
      </c>
      <c r="O909" s="124">
        <f t="shared" si="58"/>
        <v>1</v>
      </c>
      <c r="P909" s="21" t="str">
        <f t="shared" si="59"/>
        <v>NO</v>
      </c>
      <c r="Q909" s="21" t="str">
        <f t="shared" si="60"/>
        <v>Media</v>
      </c>
    </row>
    <row r="910" spans="1:17" ht="14.25" customHeight="1">
      <c r="A910" s="2" t="s">
        <v>472</v>
      </c>
      <c r="B910" s="2" t="s">
        <v>433</v>
      </c>
      <c r="C910" s="2" t="s">
        <v>525</v>
      </c>
      <c r="D910" s="2" t="s">
        <v>469</v>
      </c>
      <c r="E910" s="2" t="s">
        <v>436</v>
      </c>
      <c r="F910" s="11">
        <v>908471333</v>
      </c>
      <c r="G910" s="73">
        <v>44792</v>
      </c>
      <c r="H910" s="73">
        <v>44795</v>
      </c>
      <c r="I910" s="2">
        <v>1954</v>
      </c>
      <c r="J910" s="35">
        <v>421.89</v>
      </c>
      <c r="K910" s="74">
        <f t="shared" si="0"/>
        <v>824373.05999999994</v>
      </c>
      <c r="M910" s="11">
        <v>908471333</v>
      </c>
      <c r="N910" s="21" t="str">
        <f t="shared" si="57"/>
        <v>SI</v>
      </c>
      <c r="O910" s="124">
        <f t="shared" si="58"/>
        <v>3</v>
      </c>
      <c r="P910" s="21" t="str">
        <f t="shared" si="59"/>
        <v>SI</v>
      </c>
      <c r="Q910" s="21" t="str">
        <f t="shared" si="60"/>
        <v>Baja</v>
      </c>
    </row>
    <row r="911" spans="1:17" ht="14.25" customHeight="1">
      <c r="A911" s="2" t="s">
        <v>432</v>
      </c>
      <c r="B911" s="2" t="s">
        <v>439</v>
      </c>
      <c r="C911" s="2" t="s">
        <v>639</v>
      </c>
      <c r="D911" s="2" t="s">
        <v>469</v>
      </c>
      <c r="E911" s="2" t="s">
        <v>436</v>
      </c>
      <c r="F911" s="11">
        <v>910662162</v>
      </c>
      <c r="G911" s="73">
        <v>44790</v>
      </c>
      <c r="H911" s="73">
        <v>44790</v>
      </c>
      <c r="I911" s="2">
        <v>8678</v>
      </c>
      <c r="J911" s="35">
        <v>421.89</v>
      </c>
      <c r="K911" s="74">
        <f t="shared" si="0"/>
        <v>3661161.42</v>
      </c>
      <c r="M911" s="11">
        <v>910662162</v>
      </c>
      <c r="N911" s="21" t="str">
        <f t="shared" si="57"/>
        <v>NO</v>
      </c>
      <c r="O911" s="124">
        <f t="shared" si="58"/>
        <v>0</v>
      </c>
      <c r="P911" s="21" t="str">
        <f t="shared" si="59"/>
        <v>NO</v>
      </c>
      <c r="Q911" s="21" t="str">
        <f t="shared" si="60"/>
        <v>Media</v>
      </c>
    </row>
    <row r="912" spans="1:17" ht="14.25" customHeight="1">
      <c r="A912" s="2" t="s">
        <v>472</v>
      </c>
      <c r="B912" s="2" t="s">
        <v>433</v>
      </c>
      <c r="C912" s="2" t="s">
        <v>486</v>
      </c>
      <c r="D912" s="2" t="s">
        <v>450</v>
      </c>
      <c r="E912" s="2" t="s">
        <v>442</v>
      </c>
      <c r="F912" s="11">
        <v>911573684</v>
      </c>
      <c r="G912" s="73">
        <v>44788</v>
      </c>
      <c r="H912" s="73">
        <v>44791</v>
      </c>
      <c r="I912" s="2">
        <v>5523</v>
      </c>
      <c r="J912" s="35">
        <v>205.7</v>
      </c>
      <c r="K912" s="74">
        <f t="shared" si="0"/>
        <v>1136081.0999999999</v>
      </c>
      <c r="M912" s="11">
        <v>911573684</v>
      </c>
      <c r="N912" s="21" t="str">
        <f t="shared" si="57"/>
        <v>SI</v>
      </c>
      <c r="O912" s="124">
        <f t="shared" si="58"/>
        <v>3</v>
      </c>
      <c r="P912" s="21" t="str">
        <f t="shared" si="59"/>
        <v>SI</v>
      </c>
      <c r="Q912" s="21" t="str">
        <f t="shared" si="60"/>
        <v>Baja</v>
      </c>
    </row>
    <row r="913" spans="1:17" ht="14.25" customHeight="1">
      <c r="A913" s="2" t="s">
        <v>482</v>
      </c>
      <c r="B913" s="2" t="s">
        <v>467</v>
      </c>
      <c r="C913" s="2" t="s">
        <v>645</v>
      </c>
      <c r="D913" s="2" t="s">
        <v>456</v>
      </c>
      <c r="E913" s="2" t="s">
        <v>442</v>
      </c>
      <c r="F913" s="11">
        <v>911997258</v>
      </c>
      <c r="G913" s="73">
        <v>44822</v>
      </c>
      <c r="H913" s="73">
        <v>44823</v>
      </c>
      <c r="I913" s="2">
        <v>2991</v>
      </c>
      <c r="J913" s="35">
        <v>109.28</v>
      </c>
      <c r="K913" s="74">
        <f t="shared" si="0"/>
        <v>326856.48</v>
      </c>
      <c r="M913" s="11">
        <v>911997258</v>
      </c>
      <c r="N913" s="21" t="str">
        <f t="shared" si="57"/>
        <v>SI</v>
      </c>
      <c r="O913" s="124">
        <f t="shared" si="58"/>
        <v>1</v>
      </c>
      <c r="P913" s="21" t="str">
        <f t="shared" si="59"/>
        <v>NO</v>
      </c>
      <c r="Q913" s="21" t="str">
        <f t="shared" si="60"/>
        <v>Baja</v>
      </c>
    </row>
    <row r="914" spans="1:17" ht="14.25" customHeight="1">
      <c r="A914" s="2" t="s">
        <v>458</v>
      </c>
      <c r="B914" s="2" t="s">
        <v>462</v>
      </c>
      <c r="C914" s="2" t="s">
        <v>478</v>
      </c>
      <c r="D914" s="2" t="s">
        <v>450</v>
      </c>
      <c r="E914" s="2" t="s">
        <v>436</v>
      </c>
      <c r="F914" s="11">
        <v>912741410</v>
      </c>
      <c r="G914" s="73">
        <v>44805</v>
      </c>
      <c r="H914" s="73">
        <v>44806</v>
      </c>
      <c r="I914" s="2">
        <v>4928</v>
      </c>
      <c r="J914" s="35">
        <v>205.7</v>
      </c>
      <c r="K914" s="74">
        <f t="shared" si="0"/>
        <v>1013689.6</v>
      </c>
      <c r="M914" s="11">
        <v>912741410</v>
      </c>
      <c r="N914" s="21" t="str">
        <f t="shared" si="57"/>
        <v>SI</v>
      </c>
      <c r="O914" s="124">
        <f t="shared" si="58"/>
        <v>1</v>
      </c>
      <c r="P914" s="21" t="str">
        <f t="shared" si="59"/>
        <v>NO</v>
      </c>
      <c r="Q914" s="21" t="str">
        <f t="shared" si="60"/>
        <v>Baja</v>
      </c>
    </row>
    <row r="915" spans="1:17" ht="14.25" customHeight="1">
      <c r="A915" s="2" t="s">
        <v>438</v>
      </c>
      <c r="B915" s="2" t="s">
        <v>439</v>
      </c>
      <c r="C915" s="2" t="s">
        <v>470</v>
      </c>
      <c r="D915" s="2" t="s">
        <v>454</v>
      </c>
      <c r="E915" s="2" t="s">
        <v>442</v>
      </c>
      <c r="F915" s="11">
        <v>912860286</v>
      </c>
      <c r="G915" s="73">
        <v>44816</v>
      </c>
      <c r="H915" s="73">
        <v>44816</v>
      </c>
      <c r="I915" s="2">
        <v>9307</v>
      </c>
      <c r="J915" s="35">
        <v>152.58000000000001</v>
      </c>
      <c r="K915" s="74">
        <f t="shared" si="0"/>
        <v>1420062.06</v>
      </c>
      <c r="M915" s="11">
        <v>912860286</v>
      </c>
      <c r="N915" s="21" t="str">
        <f t="shared" si="57"/>
        <v>NO</v>
      </c>
      <c r="O915" s="124">
        <f t="shared" si="58"/>
        <v>0</v>
      </c>
      <c r="P915" s="21" t="str">
        <f t="shared" si="59"/>
        <v>NO</v>
      </c>
      <c r="Q915" s="21" t="str">
        <f t="shared" si="60"/>
        <v>Baja</v>
      </c>
    </row>
    <row r="916" spans="1:17" ht="14.25" customHeight="1">
      <c r="A916" s="2" t="s">
        <v>432</v>
      </c>
      <c r="B916" s="2" t="s">
        <v>439</v>
      </c>
      <c r="C916" s="2" t="s">
        <v>625</v>
      </c>
      <c r="D916" s="2" t="s">
        <v>477</v>
      </c>
      <c r="E916" s="2" t="s">
        <v>442</v>
      </c>
      <c r="F916" s="11">
        <v>914115989</v>
      </c>
      <c r="G916" s="73">
        <v>44791</v>
      </c>
      <c r="H916" s="73">
        <v>44792</v>
      </c>
      <c r="I916" s="2">
        <v>875</v>
      </c>
      <c r="J916" s="35">
        <v>668.27</v>
      </c>
      <c r="K916" s="74">
        <f t="shared" si="0"/>
        <v>584736.25</v>
      </c>
      <c r="M916" s="11">
        <v>914115989</v>
      </c>
      <c r="N916" s="21" t="str">
        <f t="shared" si="57"/>
        <v>SI</v>
      </c>
      <c r="O916" s="124">
        <f t="shared" si="58"/>
        <v>1</v>
      </c>
      <c r="P916" s="21" t="str">
        <f t="shared" si="59"/>
        <v>NO</v>
      </c>
      <c r="Q916" s="21" t="str">
        <f t="shared" si="60"/>
        <v>Baja</v>
      </c>
    </row>
    <row r="917" spans="1:17" ht="14.25" customHeight="1">
      <c r="A917" s="2" t="s">
        <v>484</v>
      </c>
      <c r="B917" s="2" t="s">
        <v>433</v>
      </c>
      <c r="C917" s="2" t="s">
        <v>455</v>
      </c>
      <c r="D917" s="2" t="s">
        <v>435</v>
      </c>
      <c r="E917" s="2" t="s">
        <v>436</v>
      </c>
      <c r="F917" s="11">
        <v>914382064</v>
      </c>
      <c r="G917" s="73">
        <v>44790</v>
      </c>
      <c r="H917" s="73">
        <v>44790</v>
      </c>
      <c r="I917" s="2">
        <v>5823</v>
      </c>
      <c r="J917" s="35">
        <v>255.28</v>
      </c>
      <c r="K917" s="74">
        <f t="shared" si="0"/>
        <v>1486495.44</v>
      </c>
      <c r="M917" s="11">
        <v>914382064</v>
      </c>
      <c r="N917" s="21" t="str">
        <f t="shared" si="57"/>
        <v>NO</v>
      </c>
      <c r="O917" s="124">
        <f t="shared" si="58"/>
        <v>0</v>
      </c>
      <c r="P917" s="21" t="str">
        <f t="shared" si="59"/>
        <v>NO</v>
      </c>
      <c r="Q917" s="21" t="str">
        <f t="shared" si="60"/>
        <v>Baja</v>
      </c>
    </row>
    <row r="918" spans="1:17" ht="14.25" customHeight="1">
      <c r="A918" s="2" t="s">
        <v>438</v>
      </c>
      <c r="B918" s="2" t="s">
        <v>462</v>
      </c>
      <c r="C918" s="2" t="s">
        <v>632</v>
      </c>
      <c r="D918" s="2" t="s">
        <v>450</v>
      </c>
      <c r="E918" s="2" t="s">
        <v>442</v>
      </c>
      <c r="F918" s="11">
        <v>914538705</v>
      </c>
      <c r="G918" s="73">
        <v>44816</v>
      </c>
      <c r="H918" s="73">
        <v>44819</v>
      </c>
      <c r="I918" s="2">
        <v>7544</v>
      </c>
      <c r="J918" s="35">
        <v>205.7</v>
      </c>
      <c r="K918" s="74">
        <f t="shared" si="0"/>
        <v>1551800.7999999998</v>
      </c>
      <c r="M918" s="11">
        <v>914538705</v>
      </c>
      <c r="N918" s="21" t="str">
        <f t="shared" si="57"/>
        <v>SI</v>
      </c>
      <c r="O918" s="124">
        <f t="shared" si="58"/>
        <v>3</v>
      </c>
      <c r="P918" s="21" t="str">
        <f t="shared" si="59"/>
        <v>SI</v>
      </c>
      <c r="Q918" s="21" t="str">
        <f t="shared" si="60"/>
        <v>Baja</v>
      </c>
    </row>
    <row r="919" spans="1:17" ht="14.25" customHeight="1">
      <c r="A919" s="2" t="s">
        <v>458</v>
      </c>
      <c r="B919" s="2" t="s">
        <v>462</v>
      </c>
      <c r="C919" s="2" t="s">
        <v>627</v>
      </c>
      <c r="D919" s="2" t="s">
        <v>450</v>
      </c>
      <c r="E919" s="2" t="s">
        <v>442</v>
      </c>
      <c r="F919" s="11">
        <v>914555871</v>
      </c>
      <c r="G919" s="73">
        <v>44823</v>
      </c>
      <c r="H919" s="73">
        <v>44825</v>
      </c>
      <c r="I919" s="2">
        <v>3765</v>
      </c>
      <c r="J919" s="35">
        <v>205.7</v>
      </c>
      <c r="K919" s="74">
        <f t="shared" si="0"/>
        <v>774460.5</v>
      </c>
      <c r="M919" s="11">
        <v>914555871</v>
      </c>
      <c r="N919" s="21" t="str">
        <f t="shared" si="57"/>
        <v>SI</v>
      </c>
      <c r="O919" s="124">
        <f t="shared" si="58"/>
        <v>2</v>
      </c>
      <c r="P919" s="21" t="str">
        <f t="shared" si="59"/>
        <v>SI</v>
      </c>
      <c r="Q919" s="21" t="str">
        <f t="shared" si="60"/>
        <v>Baja</v>
      </c>
    </row>
    <row r="920" spans="1:17" ht="14.25" customHeight="1">
      <c r="A920" s="2" t="s">
        <v>458</v>
      </c>
      <c r="B920" s="2" t="s">
        <v>439</v>
      </c>
      <c r="C920" s="2" t="s">
        <v>618</v>
      </c>
      <c r="D920" s="2" t="s">
        <v>454</v>
      </c>
      <c r="E920" s="2" t="s">
        <v>442</v>
      </c>
      <c r="F920" s="11">
        <v>914959704</v>
      </c>
      <c r="G920" s="73">
        <v>44814</v>
      </c>
      <c r="H920" s="73">
        <v>44814</v>
      </c>
      <c r="I920" s="2">
        <v>5279</v>
      </c>
      <c r="J920" s="35">
        <v>152.58000000000001</v>
      </c>
      <c r="K920" s="74">
        <f t="shared" si="0"/>
        <v>805469.82000000007</v>
      </c>
      <c r="M920" s="11">
        <v>914959704</v>
      </c>
      <c r="N920" s="21" t="str">
        <f t="shared" si="57"/>
        <v>NO</v>
      </c>
      <c r="O920" s="124">
        <f t="shared" si="58"/>
        <v>0</v>
      </c>
      <c r="P920" s="21" t="str">
        <f t="shared" si="59"/>
        <v>NO</v>
      </c>
      <c r="Q920" s="21" t="str">
        <f t="shared" si="60"/>
        <v>Baja</v>
      </c>
    </row>
    <row r="921" spans="1:17" ht="14.25" customHeight="1">
      <c r="A921" s="2" t="s">
        <v>484</v>
      </c>
      <c r="B921" s="2" t="s">
        <v>462</v>
      </c>
      <c r="C921" s="2" t="s">
        <v>611</v>
      </c>
      <c r="D921" s="2" t="s">
        <v>464</v>
      </c>
      <c r="E921" s="2" t="s">
        <v>442</v>
      </c>
      <c r="F921" s="11">
        <v>917417895</v>
      </c>
      <c r="G921" s="73">
        <v>44833</v>
      </c>
      <c r="H921" s="73">
        <v>44834</v>
      </c>
      <c r="I921" s="2">
        <v>8251</v>
      </c>
      <c r="J921" s="35">
        <v>154.06</v>
      </c>
      <c r="K921" s="74">
        <f t="shared" si="0"/>
        <v>1271149.06</v>
      </c>
      <c r="M921" s="11">
        <v>917417895</v>
      </c>
      <c r="N921" s="21" t="str">
        <f t="shared" si="57"/>
        <v>SI</v>
      </c>
      <c r="O921" s="124">
        <f t="shared" si="58"/>
        <v>1</v>
      </c>
      <c r="P921" s="21" t="str">
        <f t="shared" si="59"/>
        <v>NO</v>
      </c>
      <c r="Q921" s="21" t="str">
        <f t="shared" si="60"/>
        <v>Baja</v>
      </c>
    </row>
    <row r="922" spans="1:17" ht="14.25" customHeight="1">
      <c r="A922" s="2" t="s">
        <v>458</v>
      </c>
      <c r="B922" s="2" t="s">
        <v>433</v>
      </c>
      <c r="C922" s="2" t="s">
        <v>455</v>
      </c>
      <c r="D922" s="2" t="s">
        <v>475</v>
      </c>
      <c r="E922" s="2" t="s">
        <v>442</v>
      </c>
      <c r="F922" s="11">
        <v>918515670</v>
      </c>
      <c r="G922" s="73">
        <v>44839</v>
      </c>
      <c r="H922" s="73">
        <v>44842</v>
      </c>
      <c r="I922" s="2">
        <v>1348</v>
      </c>
      <c r="J922" s="35">
        <v>81.73</v>
      </c>
      <c r="K922" s="74">
        <f t="shared" si="0"/>
        <v>110172.04000000001</v>
      </c>
      <c r="M922" s="11">
        <v>918515670</v>
      </c>
      <c r="N922" s="21" t="str">
        <f t="shared" si="57"/>
        <v>SI</v>
      </c>
      <c r="O922" s="124">
        <f t="shared" si="58"/>
        <v>3</v>
      </c>
      <c r="P922" s="21" t="str">
        <f t="shared" si="59"/>
        <v>SI</v>
      </c>
      <c r="Q922" s="21" t="str">
        <f t="shared" si="60"/>
        <v>Baja</v>
      </c>
    </row>
    <row r="923" spans="1:17" ht="14.25" customHeight="1">
      <c r="A923" s="2" t="s">
        <v>482</v>
      </c>
      <c r="B923" s="2" t="s">
        <v>439</v>
      </c>
      <c r="C923" s="2" t="s">
        <v>440</v>
      </c>
      <c r="D923" s="2" t="s">
        <v>480</v>
      </c>
      <c r="E923" s="2" t="s">
        <v>442</v>
      </c>
      <c r="F923" s="11">
        <v>918880879</v>
      </c>
      <c r="G923" s="73">
        <v>44822</v>
      </c>
      <c r="H923" s="73">
        <v>44823</v>
      </c>
      <c r="I923" s="2">
        <v>5294</v>
      </c>
      <c r="J923" s="35">
        <v>651.21</v>
      </c>
      <c r="K923" s="74">
        <f t="shared" si="0"/>
        <v>3447505.74</v>
      </c>
      <c r="M923" s="11">
        <v>918880879</v>
      </c>
      <c r="N923" s="21" t="str">
        <f t="shared" si="57"/>
        <v>SI</v>
      </c>
      <c r="O923" s="124">
        <f t="shared" si="58"/>
        <v>1</v>
      </c>
      <c r="P923" s="21" t="str">
        <f t="shared" si="59"/>
        <v>NO</v>
      </c>
      <c r="Q923" s="21" t="str">
        <f t="shared" si="60"/>
        <v>Media</v>
      </c>
    </row>
    <row r="924" spans="1:17" ht="14.25" customHeight="1">
      <c r="A924" s="2" t="s">
        <v>482</v>
      </c>
      <c r="B924" s="2" t="s">
        <v>439</v>
      </c>
      <c r="C924" s="2" t="s">
        <v>530</v>
      </c>
      <c r="D924" s="2" t="s">
        <v>480</v>
      </c>
      <c r="E924" s="2" t="s">
        <v>442</v>
      </c>
      <c r="F924" s="11">
        <v>919752490</v>
      </c>
      <c r="G924" s="73">
        <v>44819</v>
      </c>
      <c r="H924" s="73">
        <v>44822</v>
      </c>
      <c r="I924" s="2">
        <v>5083</v>
      </c>
      <c r="J924" s="35">
        <v>651.21</v>
      </c>
      <c r="K924" s="74">
        <f t="shared" si="0"/>
        <v>3310100.43</v>
      </c>
      <c r="M924" s="11">
        <v>919752490</v>
      </c>
      <c r="N924" s="21" t="str">
        <f t="shared" si="57"/>
        <v>SI</v>
      </c>
      <c r="O924" s="124">
        <f t="shared" si="58"/>
        <v>3</v>
      </c>
      <c r="P924" s="21" t="str">
        <f t="shared" si="59"/>
        <v>SI</v>
      </c>
      <c r="Q924" s="21" t="str">
        <f t="shared" si="60"/>
        <v>Media</v>
      </c>
    </row>
    <row r="925" spans="1:17" ht="14.25" customHeight="1">
      <c r="A925" s="2" t="s">
        <v>432</v>
      </c>
      <c r="B925" s="2" t="s">
        <v>433</v>
      </c>
      <c r="C925" s="2" t="s">
        <v>606</v>
      </c>
      <c r="D925" s="2" t="s">
        <v>446</v>
      </c>
      <c r="E925" s="2" t="s">
        <v>442</v>
      </c>
      <c r="F925" s="11">
        <v>920174348</v>
      </c>
      <c r="G925" s="73">
        <v>44831</v>
      </c>
      <c r="H925" s="73">
        <v>44833</v>
      </c>
      <c r="I925" s="2">
        <v>4071</v>
      </c>
      <c r="J925" s="35">
        <v>437.2</v>
      </c>
      <c r="K925" s="74">
        <f t="shared" si="0"/>
        <v>1779841.2</v>
      </c>
      <c r="M925" s="11">
        <v>920174348</v>
      </c>
      <c r="N925" s="21" t="str">
        <f t="shared" si="57"/>
        <v>SI</v>
      </c>
      <c r="O925" s="124">
        <f t="shared" si="58"/>
        <v>2</v>
      </c>
      <c r="P925" s="21" t="str">
        <f t="shared" si="59"/>
        <v>SI</v>
      </c>
      <c r="Q925" s="21" t="str">
        <f t="shared" si="60"/>
        <v>Baja</v>
      </c>
    </row>
    <row r="926" spans="1:17" ht="14.25" customHeight="1">
      <c r="A926" s="2" t="s">
        <v>438</v>
      </c>
      <c r="B926" s="2" t="s">
        <v>439</v>
      </c>
      <c r="C926" s="2" t="s">
        <v>622</v>
      </c>
      <c r="D926" s="2" t="s">
        <v>494</v>
      </c>
      <c r="E926" s="2" t="s">
        <v>442</v>
      </c>
      <c r="F926" s="11">
        <v>922294795</v>
      </c>
      <c r="G926" s="73">
        <v>44833</v>
      </c>
      <c r="H926" s="73">
        <v>44834</v>
      </c>
      <c r="I926" s="2">
        <v>7789</v>
      </c>
      <c r="J926" s="35">
        <v>47.45</v>
      </c>
      <c r="K926" s="74">
        <f t="shared" si="0"/>
        <v>369588.05000000005</v>
      </c>
      <c r="M926" s="11">
        <v>922294795</v>
      </c>
      <c r="N926" s="21" t="str">
        <f t="shared" si="57"/>
        <v>SI</v>
      </c>
      <c r="O926" s="124">
        <f t="shared" si="58"/>
        <v>1</v>
      </c>
      <c r="P926" s="21" t="str">
        <f t="shared" si="59"/>
        <v>NO</v>
      </c>
      <c r="Q926" s="21" t="str">
        <f t="shared" si="60"/>
        <v>Baja</v>
      </c>
    </row>
    <row r="927" spans="1:17" ht="14.25" customHeight="1">
      <c r="A927" s="2" t="s">
        <v>472</v>
      </c>
      <c r="B927" s="2" t="s">
        <v>467</v>
      </c>
      <c r="C927" s="2" t="s">
        <v>638</v>
      </c>
      <c r="D927" s="2" t="s">
        <v>464</v>
      </c>
      <c r="E927" s="2" t="s">
        <v>436</v>
      </c>
      <c r="F927" s="11">
        <v>922643697</v>
      </c>
      <c r="G927" s="73">
        <v>44841</v>
      </c>
      <c r="H927" s="73">
        <v>44841</v>
      </c>
      <c r="I927" s="2">
        <v>1818</v>
      </c>
      <c r="J927" s="35">
        <v>154.06</v>
      </c>
      <c r="K927" s="74">
        <f t="shared" si="0"/>
        <v>280081.08</v>
      </c>
      <c r="M927" s="11">
        <v>922643697</v>
      </c>
      <c r="N927" s="21" t="str">
        <f t="shared" si="57"/>
        <v>NO</v>
      </c>
      <c r="O927" s="124">
        <f t="shared" si="58"/>
        <v>0</v>
      </c>
      <c r="P927" s="21" t="str">
        <f t="shared" si="59"/>
        <v>NO</v>
      </c>
      <c r="Q927" s="21" t="str">
        <f t="shared" si="60"/>
        <v>Baja</v>
      </c>
    </row>
    <row r="928" spans="1:17" ht="14.25" customHeight="1">
      <c r="A928" s="2" t="s">
        <v>432</v>
      </c>
      <c r="B928" s="2" t="s">
        <v>433</v>
      </c>
      <c r="C928" s="2" t="s">
        <v>488</v>
      </c>
      <c r="D928" s="2" t="s">
        <v>475</v>
      </c>
      <c r="E928" s="2" t="s">
        <v>442</v>
      </c>
      <c r="F928" s="11">
        <v>923389995</v>
      </c>
      <c r="G928" s="73">
        <v>44802</v>
      </c>
      <c r="H928" s="73">
        <v>44804</v>
      </c>
      <c r="I928" s="2">
        <v>3607</v>
      </c>
      <c r="J928" s="35">
        <v>81.73</v>
      </c>
      <c r="K928" s="74">
        <f t="shared" si="0"/>
        <v>294800.11</v>
      </c>
      <c r="M928" s="11">
        <v>923389995</v>
      </c>
      <c r="N928" s="21" t="str">
        <f t="shared" si="57"/>
        <v>SI</v>
      </c>
      <c r="O928" s="124">
        <f t="shared" si="58"/>
        <v>2</v>
      </c>
      <c r="P928" s="21" t="str">
        <f t="shared" si="59"/>
        <v>SI</v>
      </c>
      <c r="Q928" s="21" t="str">
        <f t="shared" si="60"/>
        <v>Baja</v>
      </c>
    </row>
    <row r="929" spans="1:17" ht="14.25" customHeight="1">
      <c r="A929" s="2" t="s">
        <v>458</v>
      </c>
      <c r="B929" s="2" t="s">
        <v>467</v>
      </c>
      <c r="C929" s="2" t="s">
        <v>581</v>
      </c>
      <c r="D929" s="2" t="s">
        <v>454</v>
      </c>
      <c r="E929" s="2" t="s">
        <v>442</v>
      </c>
      <c r="F929" s="11">
        <v>923890817</v>
      </c>
      <c r="G929" s="73">
        <v>44803</v>
      </c>
      <c r="H929" s="73">
        <v>44803</v>
      </c>
      <c r="I929" s="2">
        <v>6864</v>
      </c>
      <c r="J929" s="35">
        <v>152.58000000000001</v>
      </c>
      <c r="K929" s="74">
        <f t="shared" si="0"/>
        <v>1047309.1200000001</v>
      </c>
      <c r="M929" s="11">
        <v>923890817</v>
      </c>
      <c r="N929" s="21" t="str">
        <f t="shared" si="57"/>
        <v>NO</v>
      </c>
      <c r="O929" s="124">
        <f t="shared" si="58"/>
        <v>0</v>
      </c>
      <c r="P929" s="21" t="str">
        <f t="shared" si="59"/>
        <v>NO</v>
      </c>
      <c r="Q929" s="21" t="str">
        <f t="shared" si="60"/>
        <v>Baja</v>
      </c>
    </row>
    <row r="930" spans="1:17" ht="14.25" customHeight="1">
      <c r="A930" s="2" t="s">
        <v>448</v>
      </c>
      <c r="B930" s="2" t="s">
        <v>433</v>
      </c>
      <c r="C930" s="2" t="s">
        <v>493</v>
      </c>
      <c r="D930" s="2" t="s">
        <v>464</v>
      </c>
      <c r="E930" s="2" t="s">
        <v>442</v>
      </c>
      <c r="F930" s="11">
        <v>926084220</v>
      </c>
      <c r="G930" s="73">
        <v>44805</v>
      </c>
      <c r="H930" s="73">
        <v>44806</v>
      </c>
      <c r="I930" s="2">
        <v>431</v>
      </c>
      <c r="J930" s="35">
        <v>154.06</v>
      </c>
      <c r="K930" s="74">
        <f t="shared" si="0"/>
        <v>66399.86</v>
      </c>
      <c r="M930" s="11">
        <v>926084220</v>
      </c>
      <c r="N930" s="21" t="str">
        <f t="shared" si="57"/>
        <v>SI</v>
      </c>
      <c r="O930" s="124">
        <f t="shared" si="58"/>
        <v>1</v>
      </c>
      <c r="P930" s="21" t="str">
        <f t="shared" si="59"/>
        <v>NO</v>
      </c>
      <c r="Q930" s="21" t="str">
        <f t="shared" si="60"/>
        <v>Baja</v>
      </c>
    </row>
    <row r="931" spans="1:17" ht="14.25" customHeight="1">
      <c r="A931" s="2" t="s">
        <v>482</v>
      </c>
      <c r="B931" s="2" t="s">
        <v>462</v>
      </c>
      <c r="C931" s="2" t="s">
        <v>641</v>
      </c>
      <c r="D931" s="2" t="s">
        <v>450</v>
      </c>
      <c r="E931" s="2" t="s">
        <v>436</v>
      </c>
      <c r="F931" s="11">
        <v>926513373</v>
      </c>
      <c r="G931" s="73">
        <v>44811</v>
      </c>
      <c r="H931" s="73">
        <v>44812</v>
      </c>
      <c r="I931" s="2">
        <v>1309</v>
      </c>
      <c r="J931" s="35">
        <v>205.7</v>
      </c>
      <c r="K931" s="74">
        <f t="shared" si="0"/>
        <v>269261.3</v>
      </c>
      <c r="M931" s="11">
        <v>926513373</v>
      </c>
      <c r="N931" s="21" t="str">
        <f t="shared" si="57"/>
        <v>SI</v>
      </c>
      <c r="O931" s="124">
        <f t="shared" si="58"/>
        <v>1</v>
      </c>
      <c r="P931" s="21" t="str">
        <f t="shared" si="59"/>
        <v>NO</v>
      </c>
      <c r="Q931" s="21" t="str">
        <f t="shared" si="60"/>
        <v>Baja</v>
      </c>
    </row>
    <row r="932" spans="1:17" ht="14.25" customHeight="1">
      <c r="A932" s="2" t="s">
        <v>432</v>
      </c>
      <c r="B932" s="2" t="s">
        <v>502</v>
      </c>
      <c r="C932" s="2" t="s">
        <v>503</v>
      </c>
      <c r="D932" s="2" t="s">
        <v>456</v>
      </c>
      <c r="E932" s="2" t="s">
        <v>442</v>
      </c>
      <c r="F932" s="11">
        <v>926670873</v>
      </c>
      <c r="G932" s="73">
        <v>44828</v>
      </c>
      <c r="H932" s="73">
        <v>44829</v>
      </c>
      <c r="I932" s="2">
        <v>2463</v>
      </c>
      <c r="J932" s="35">
        <v>109.28</v>
      </c>
      <c r="K932" s="74">
        <f t="shared" si="0"/>
        <v>269156.64</v>
      </c>
      <c r="M932" s="11">
        <v>926670873</v>
      </c>
      <c r="N932" s="21" t="str">
        <f t="shared" si="57"/>
        <v>SI</v>
      </c>
      <c r="O932" s="124">
        <f t="shared" si="58"/>
        <v>1</v>
      </c>
      <c r="P932" s="21" t="str">
        <f t="shared" si="59"/>
        <v>NO</v>
      </c>
      <c r="Q932" s="21" t="str">
        <f t="shared" si="60"/>
        <v>Baja</v>
      </c>
    </row>
    <row r="933" spans="1:17" ht="14.25" customHeight="1">
      <c r="A933" s="2" t="s">
        <v>438</v>
      </c>
      <c r="B933" s="2" t="s">
        <v>439</v>
      </c>
      <c r="C933" s="2" t="s">
        <v>527</v>
      </c>
      <c r="D933" s="2" t="s">
        <v>435</v>
      </c>
      <c r="E933" s="2" t="s">
        <v>442</v>
      </c>
      <c r="F933" s="11">
        <v>927029645</v>
      </c>
      <c r="G933" s="73">
        <v>44839</v>
      </c>
      <c r="H933" s="73">
        <v>44842</v>
      </c>
      <c r="I933" s="2">
        <v>9840</v>
      </c>
      <c r="J933" s="35">
        <v>255.28</v>
      </c>
      <c r="K933" s="74">
        <f t="shared" si="0"/>
        <v>2511955.2000000002</v>
      </c>
      <c r="M933" s="11">
        <v>927084577</v>
      </c>
      <c r="N933" s="21" t="str">
        <f t="shared" si="57"/>
        <v>SI</v>
      </c>
      <c r="O933" s="124">
        <f t="shared" si="58"/>
        <v>3</v>
      </c>
      <c r="P933" s="21" t="str">
        <f t="shared" si="59"/>
        <v>SI</v>
      </c>
      <c r="Q933" s="21" t="str">
        <f t="shared" si="60"/>
        <v>Media</v>
      </c>
    </row>
    <row r="934" spans="1:17" ht="14.25" customHeight="1">
      <c r="A934" s="2" t="s">
        <v>472</v>
      </c>
      <c r="B934" s="2" t="s">
        <v>462</v>
      </c>
      <c r="C934" s="2" t="s">
        <v>515</v>
      </c>
      <c r="D934" s="2" t="s">
        <v>469</v>
      </c>
      <c r="E934" s="2" t="s">
        <v>442</v>
      </c>
      <c r="F934" s="11">
        <v>927084577</v>
      </c>
      <c r="G934" s="73">
        <v>44838</v>
      </c>
      <c r="H934" s="73">
        <v>44840</v>
      </c>
      <c r="I934" s="2">
        <v>699</v>
      </c>
      <c r="J934" s="35">
        <v>421.89</v>
      </c>
      <c r="K934" s="74">
        <f t="shared" si="0"/>
        <v>294901.11</v>
      </c>
      <c r="M934" s="11">
        <v>927029645</v>
      </c>
      <c r="N934" s="21" t="str">
        <f t="shared" si="57"/>
        <v>SI</v>
      </c>
      <c r="O934" s="124">
        <f t="shared" si="58"/>
        <v>2</v>
      </c>
      <c r="P934" s="21" t="str">
        <f t="shared" si="59"/>
        <v>SI</v>
      </c>
      <c r="Q934" s="21" t="str">
        <f t="shared" si="60"/>
        <v>Baja</v>
      </c>
    </row>
    <row r="935" spans="1:17" ht="14.25" customHeight="1">
      <c r="A935" s="2" t="s">
        <v>438</v>
      </c>
      <c r="B935" s="2" t="s">
        <v>433</v>
      </c>
      <c r="C935" s="2" t="s">
        <v>492</v>
      </c>
      <c r="D935" s="2" t="s">
        <v>477</v>
      </c>
      <c r="E935" s="2" t="s">
        <v>436</v>
      </c>
      <c r="F935" s="11">
        <v>928952682</v>
      </c>
      <c r="G935" s="73">
        <v>44805</v>
      </c>
      <c r="H935" s="73">
        <v>44805</v>
      </c>
      <c r="I935" s="2">
        <v>4668</v>
      </c>
      <c r="J935" s="35">
        <v>668.27</v>
      </c>
      <c r="K935" s="74">
        <f t="shared" si="0"/>
        <v>3119484.36</v>
      </c>
      <c r="M935" s="11">
        <v>928952682</v>
      </c>
      <c r="N935" s="21" t="str">
        <f t="shared" si="57"/>
        <v>NO</v>
      </c>
      <c r="O935" s="124">
        <f t="shared" si="58"/>
        <v>0</v>
      </c>
      <c r="P935" s="21" t="str">
        <f t="shared" si="59"/>
        <v>NO</v>
      </c>
      <c r="Q935" s="21" t="str">
        <f t="shared" si="60"/>
        <v>Media</v>
      </c>
    </row>
    <row r="936" spans="1:17" ht="14.25" customHeight="1">
      <c r="A936" s="2" t="s">
        <v>432</v>
      </c>
      <c r="B936" s="2" t="s">
        <v>433</v>
      </c>
      <c r="C936" s="2" t="s">
        <v>461</v>
      </c>
      <c r="D936" s="2" t="s">
        <v>456</v>
      </c>
      <c r="E936" s="2" t="s">
        <v>442</v>
      </c>
      <c r="F936" s="11">
        <v>931131064</v>
      </c>
      <c r="G936" s="73">
        <v>44845</v>
      </c>
      <c r="H936" s="73">
        <v>44847</v>
      </c>
      <c r="I936" s="2">
        <v>3797</v>
      </c>
      <c r="J936" s="35">
        <v>109.28</v>
      </c>
      <c r="K936" s="74">
        <f t="shared" si="0"/>
        <v>414936.16000000003</v>
      </c>
      <c r="M936" s="11">
        <v>931131064</v>
      </c>
      <c r="N936" s="21" t="str">
        <f t="shared" si="57"/>
        <v>SI</v>
      </c>
      <c r="O936" s="124">
        <f t="shared" si="58"/>
        <v>2</v>
      </c>
      <c r="P936" s="21" t="str">
        <f t="shared" si="59"/>
        <v>SI</v>
      </c>
      <c r="Q936" s="21" t="str">
        <f t="shared" si="60"/>
        <v>Baja</v>
      </c>
    </row>
    <row r="937" spans="1:17" ht="14.25" customHeight="1">
      <c r="A937" s="2" t="s">
        <v>448</v>
      </c>
      <c r="B937" s="2" t="s">
        <v>467</v>
      </c>
      <c r="C937" s="2" t="s">
        <v>577</v>
      </c>
      <c r="D937" s="2" t="s">
        <v>494</v>
      </c>
      <c r="E937" s="2" t="s">
        <v>436</v>
      </c>
      <c r="F937" s="11">
        <v>932654559</v>
      </c>
      <c r="G937" s="73">
        <v>44813</v>
      </c>
      <c r="H937" s="73">
        <v>44813</v>
      </c>
      <c r="I937" s="2">
        <v>4885</v>
      </c>
      <c r="J937" s="35">
        <v>47.45</v>
      </c>
      <c r="K937" s="74">
        <f t="shared" si="0"/>
        <v>231793.25</v>
      </c>
      <c r="M937" s="11">
        <v>932654559</v>
      </c>
      <c r="N937" s="21" t="str">
        <f t="shared" si="57"/>
        <v>NO</v>
      </c>
      <c r="O937" s="124">
        <f t="shared" si="58"/>
        <v>0</v>
      </c>
      <c r="P937" s="21" t="str">
        <f t="shared" si="59"/>
        <v>NO</v>
      </c>
      <c r="Q937" s="21" t="str">
        <f t="shared" si="60"/>
        <v>Baja</v>
      </c>
    </row>
    <row r="938" spans="1:17" ht="14.25" customHeight="1">
      <c r="A938" s="2" t="s">
        <v>438</v>
      </c>
      <c r="B938" s="2" t="s">
        <v>433</v>
      </c>
      <c r="C938" s="2" t="s">
        <v>606</v>
      </c>
      <c r="D938" s="2" t="s">
        <v>435</v>
      </c>
      <c r="E938" s="2" t="s">
        <v>436</v>
      </c>
      <c r="F938" s="11">
        <v>932800900</v>
      </c>
      <c r="G938" s="73">
        <v>44839</v>
      </c>
      <c r="H938" s="73">
        <v>44841</v>
      </c>
      <c r="I938" s="2">
        <v>9656</v>
      </c>
      <c r="J938" s="35">
        <v>255.28</v>
      </c>
      <c r="K938" s="74">
        <f t="shared" si="0"/>
        <v>2464983.6800000002</v>
      </c>
      <c r="M938" s="11">
        <v>932800900</v>
      </c>
      <c r="N938" s="21" t="str">
        <f t="shared" si="57"/>
        <v>SI</v>
      </c>
      <c r="O938" s="124">
        <f t="shared" si="58"/>
        <v>2</v>
      </c>
      <c r="P938" s="21" t="str">
        <f t="shared" si="59"/>
        <v>SI</v>
      </c>
      <c r="Q938" s="21" t="str">
        <f t="shared" si="60"/>
        <v>Media</v>
      </c>
    </row>
    <row r="939" spans="1:17" ht="14.25" customHeight="1">
      <c r="A939" s="2" t="s">
        <v>484</v>
      </c>
      <c r="B939" s="2" t="s">
        <v>433</v>
      </c>
      <c r="C939" s="2" t="s">
        <v>511</v>
      </c>
      <c r="D939" s="2" t="s">
        <v>435</v>
      </c>
      <c r="E939" s="2" t="s">
        <v>436</v>
      </c>
      <c r="F939" s="11">
        <v>934019696</v>
      </c>
      <c r="G939" s="73">
        <v>44815</v>
      </c>
      <c r="H939" s="73">
        <v>44817</v>
      </c>
      <c r="I939" s="2">
        <v>6075</v>
      </c>
      <c r="J939" s="35">
        <v>255.28</v>
      </c>
      <c r="K939" s="74">
        <f t="shared" si="0"/>
        <v>1550826</v>
      </c>
      <c r="M939" s="11">
        <v>934019696</v>
      </c>
      <c r="N939" s="21" t="str">
        <f t="shared" si="57"/>
        <v>SI</v>
      </c>
      <c r="O939" s="124">
        <f t="shared" si="58"/>
        <v>2</v>
      </c>
      <c r="P939" s="21" t="str">
        <f t="shared" si="59"/>
        <v>SI</v>
      </c>
      <c r="Q939" s="21" t="str">
        <f t="shared" si="60"/>
        <v>Baja</v>
      </c>
    </row>
    <row r="940" spans="1:17" ht="14.25" customHeight="1">
      <c r="A940" s="2" t="s">
        <v>458</v>
      </c>
      <c r="B940" s="2" t="s">
        <v>439</v>
      </c>
      <c r="C940" s="2" t="s">
        <v>567</v>
      </c>
      <c r="D940" s="2" t="s">
        <v>475</v>
      </c>
      <c r="E940" s="2" t="s">
        <v>442</v>
      </c>
      <c r="F940" s="11">
        <v>934157025</v>
      </c>
      <c r="G940" s="73">
        <v>44811</v>
      </c>
      <c r="H940" s="73">
        <v>44814</v>
      </c>
      <c r="I940" s="2">
        <v>9063</v>
      </c>
      <c r="J940" s="35">
        <v>81.73</v>
      </c>
      <c r="K940" s="74">
        <f t="shared" si="0"/>
        <v>740718.99</v>
      </c>
      <c r="M940" s="11">
        <v>934157025</v>
      </c>
      <c r="N940" s="21" t="str">
        <f t="shared" si="57"/>
        <v>SI</v>
      </c>
      <c r="O940" s="124">
        <f t="shared" si="58"/>
        <v>3</v>
      </c>
      <c r="P940" s="21" t="str">
        <f t="shared" si="59"/>
        <v>SI</v>
      </c>
      <c r="Q940" s="21" t="str">
        <f t="shared" si="60"/>
        <v>Baja</v>
      </c>
    </row>
    <row r="941" spans="1:17" ht="14.25" customHeight="1">
      <c r="A941" s="2" t="s">
        <v>458</v>
      </c>
      <c r="B941" s="2" t="s">
        <v>452</v>
      </c>
      <c r="C941" s="2" t="s">
        <v>539</v>
      </c>
      <c r="D941" s="2" t="s">
        <v>456</v>
      </c>
      <c r="E941" s="2" t="s">
        <v>442</v>
      </c>
      <c r="F941" s="11">
        <v>935364234</v>
      </c>
      <c r="G941" s="73">
        <v>44815</v>
      </c>
      <c r="H941" s="73">
        <v>44816</v>
      </c>
      <c r="I941" s="2">
        <v>773</v>
      </c>
      <c r="J941" s="35">
        <v>109.28</v>
      </c>
      <c r="K941" s="74">
        <f t="shared" si="0"/>
        <v>84473.44</v>
      </c>
      <c r="M941" s="11">
        <v>935364234</v>
      </c>
      <c r="N941" s="21" t="str">
        <f t="shared" si="57"/>
        <v>SI</v>
      </c>
      <c r="O941" s="124">
        <f t="shared" si="58"/>
        <v>1</v>
      </c>
      <c r="P941" s="21" t="str">
        <f t="shared" si="59"/>
        <v>NO</v>
      </c>
      <c r="Q941" s="21" t="str">
        <f t="shared" si="60"/>
        <v>Baja</v>
      </c>
    </row>
    <row r="942" spans="1:17" ht="14.25" customHeight="1">
      <c r="A942" s="2" t="s">
        <v>482</v>
      </c>
      <c r="B942" s="2" t="s">
        <v>462</v>
      </c>
      <c r="C942" s="2" t="s">
        <v>634</v>
      </c>
      <c r="D942" s="2" t="s">
        <v>450</v>
      </c>
      <c r="E942" s="2" t="s">
        <v>436</v>
      </c>
      <c r="F942" s="11">
        <v>936022126</v>
      </c>
      <c r="G942" s="73">
        <v>44846</v>
      </c>
      <c r="H942" s="73">
        <v>44849</v>
      </c>
      <c r="I942" s="2">
        <v>3054</v>
      </c>
      <c r="J942" s="35">
        <v>205.7</v>
      </c>
      <c r="K942" s="74">
        <f t="shared" si="0"/>
        <v>628207.79999999993</v>
      </c>
      <c r="M942" s="11">
        <v>936022126</v>
      </c>
      <c r="N942" s="21" t="str">
        <f t="shared" si="57"/>
        <v>SI</v>
      </c>
      <c r="O942" s="124">
        <f t="shared" si="58"/>
        <v>3</v>
      </c>
      <c r="P942" s="21" t="str">
        <f t="shared" si="59"/>
        <v>SI</v>
      </c>
      <c r="Q942" s="21" t="str">
        <f t="shared" si="60"/>
        <v>Baja</v>
      </c>
    </row>
    <row r="943" spans="1:17" ht="14.25" customHeight="1">
      <c r="A943" s="2" t="s">
        <v>451</v>
      </c>
      <c r="B943" s="2" t="s">
        <v>433</v>
      </c>
      <c r="C943" s="2" t="s">
        <v>535</v>
      </c>
      <c r="D943" s="2" t="s">
        <v>435</v>
      </c>
      <c r="E943" s="2" t="s">
        <v>442</v>
      </c>
      <c r="F943" s="11">
        <v>936710488</v>
      </c>
      <c r="G943" s="73">
        <v>44820</v>
      </c>
      <c r="H943" s="73">
        <v>44821</v>
      </c>
      <c r="I943" s="2">
        <v>8850</v>
      </c>
      <c r="J943" s="35">
        <v>255.28</v>
      </c>
      <c r="K943" s="74">
        <f t="shared" si="0"/>
        <v>2259228</v>
      </c>
      <c r="M943" s="11">
        <v>936710488</v>
      </c>
      <c r="N943" s="21" t="str">
        <f t="shared" si="57"/>
        <v>SI</v>
      </c>
      <c r="O943" s="124">
        <f t="shared" si="58"/>
        <v>1</v>
      </c>
      <c r="P943" s="21" t="str">
        <f t="shared" si="59"/>
        <v>NO</v>
      </c>
      <c r="Q943" s="21" t="str">
        <f t="shared" si="60"/>
        <v>Media</v>
      </c>
    </row>
    <row r="944" spans="1:17" ht="14.25" customHeight="1">
      <c r="A944" s="2" t="s">
        <v>472</v>
      </c>
      <c r="B944" s="2" t="s">
        <v>462</v>
      </c>
      <c r="C944" s="2" t="s">
        <v>497</v>
      </c>
      <c r="D944" s="2" t="s">
        <v>450</v>
      </c>
      <c r="E944" s="2" t="s">
        <v>442</v>
      </c>
      <c r="F944" s="11">
        <v>938382041</v>
      </c>
      <c r="G944" s="73">
        <v>44804</v>
      </c>
      <c r="H944" s="73">
        <v>44804</v>
      </c>
      <c r="I944" s="2">
        <v>7544</v>
      </c>
      <c r="J944" s="35">
        <v>205.7</v>
      </c>
      <c r="K944" s="74">
        <f t="shared" si="0"/>
        <v>1551800.7999999998</v>
      </c>
      <c r="M944" s="11">
        <v>938382041</v>
      </c>
      <c r="N944" s="21" t="str">
        <f t="shared" si="57"/>
        <v>NO</v>
      </c>
      <c r="O944" s="124">
        <f t="shared" si="58"/>
        <v>0</v>
      </c>
      <c r="P944" s="21" t="str">
        <f t="shared" si="59"/>
        <v>NO</v>
      </c>
      <c r="Q944" s="21" t="str">
        <f t="shared" si="60"/>
        <v>Baja</v>
      </c>
    </row>
    <row r="945" spans="1:17" ht="14.25" customHeight="1">
      <c r="A945" s="2" t="s">
        <v>438</v>
      </c>
      <c r="B945" s="2" t="s">
        <v>433</v>
      </c>
      <c r="C945" s="2" t="s">
        <v>564</v>
      </c>
      <c r="D945" s="2" t="s">
        <v>450</v>
      </c>
      <c r="E945" s="2" t="s">
        <v>442</v>
      </c>
      <c r="F945" s="11">
        <v>938801753</v>
      </c>
      <c r="G945" s="73">
        <v>44817</v>
      </c>
      <c r="H945" s="73">
        <v>44819</v>
      </c>
      <c r="I945" s="2">
        <v>2299</v>
      </c>
      <c r="J945" s="35">
        <v>205.7</v>
      </c>
      <c r="K945" s="74">
        <f t="shared" si="0"/>
        <v>472904.3</v>
      </c>
      <c r="M945" s="11">
        <v>938801753</v>
      </c>
      <c r="N945" s="21" t="str">
        <f t="shared" si="57"/>
        <v>SI</v>
      </c>
      <c r="O945" s="124">
        <f t="shared" si="58"/>
        <v>2</v>
      </c>
      <c r="P945" s="21" t="str">
        <f t="shared" si="59"/>
        <v>SI</v>
      </c>
      <c r="Q945" s="21" t="str">
        <f t="shared" si="60"/>
        <v>Baja</v>
      </c>
    </row>
    <row r="946" spans="1:17" ht="14.25" customHeight="1">
      <c r="A946" s="2" t="s">
        <v>472</v>
      </c>
      <c r="B946" s="2" t="s">
        <v>462</v>
      </c>
      <c r="C946" s="2" t="s">
        <v>631</v>
      </c>
      <c r="D946" s="2" t="s">
        <v>441</v>
      </c>
      <c r="E946" s="2" t="s">
        <v>436</v>
      </c>
      <c r="F946" s="11">
        <v>939389693</v>
      </c>
      <c r="G946" s="73">
        <v>44821</v>
      </c>
      <c r="H946" s="73">
        <v>44823</v>
      </c>
      <c r="I946" s="2">
        <v>4009</v>
      </c>
      <c r="J946" s="35">
        <v>9.33</v>
      </c>
      <c r="K946" s="74">
        <f t="shared" si="0"/>
        <v>37403.97</v>
      </c>
      <c r="M946" s="11">
        <v>939389693</v>
      </c>
      <c r="N946" s="21" t="str">
        <f t="shared" si="57"/>
        <v>SI</v>
      </c>
      <c r="O946" s="124">
        <f t="shared" si="58"/>
        <v>2</v>
      </c>
      <c r="P946" s="21" t="str">
        <f t="shared" si="59"/>
        <v>SI</v>
      </c>
      <c r="Q946" s="21" t="str">
        <f t="shared" si="60"/>
        <v>Baja</v>
      </c>
    </row>
    <row r="947" spans="1:17" ht="14.25" customHeight="1">
      <c r="A947" s="2" t="s">
        <v>451</v>
      </c>
      <c r="B947" s="2" t="s">
        <v>467</v>
      </c>
      <c r="C947" s="2" t="s">
        <v>609</v>
      </c>
      <c r="D947" s="2" t="s">
        <v>435</v>
      </c>
      <c r="E947" s="2" t="s">
        <v>436</v>
      </c>
      <c r="F947" s="11">
        <v>939460504</v>
      </c>
      <c r="G947" s="73">
        <v>44837</v>
      </c>
      <c r="H947" s="73">
        <v>44839</v>
      </c>
      <c r="I947" s="2">
        <v>738</v>
      </c>
      <c r="J947" s="35">
        <v>255.28</v>
      </c>
      <c r="K947" s="74">
        <f t="shared" si="0"/>
        <v>188396.64</v>
      </c>
      <c r="M947" s="11">
        <v>939460504</v>
      </c>
      <c r="N947" s="21" t="str">
        <f t="shared" si="57"/>
        <v>SI</v>
      </c>
      <c r="O947" s="124">
        <f t="shared" si="58"/>
        <v>2</v>
      </c>
      <c r="P947" s="21" t="str">
        <f t="shared" si="59"/>
        <v>SI</v>
      </c>
      <c r="Q947" s="21" t="str">
        <f t="shared" si="60"/>
        <v>Baja</v>
      </c>
    </row>
    <row r="948" spans="1:17" ht="14.25" customHeight="1">
      <c r="A948" s="2" t="s">
        <v>448</v>
      </c>
      <c r="B948" s="2" t="s">
        <v>433</v>
      </c>
      <c r="C948" s="2" t="s">
        <v>614</v>
      </c>
      <c r="D948" s="2" t="s">
        <v>469</v>
      </c>
      <c r="E948" s="2" t="s">
        <v>442</v>
      </c>
      <c r="F948" s="11">
        <v>940079343</v>
      </c>
      <c r="G948" s="73">
        <v>44830</v>
      </c>
      <c r="H948" s="73">
        <v>44832</v>
      </c>
      <c r="I948" s="2">
        <v>6736</v>
      </c>
      <c r="J948" s="35">
        <v>421.89</v>
      </c>
      <c r="K948" s="74">
        <f t="shared" si="0"/>
        <v>2841851.04</v>
      </c>
      <c r="M948" s="11">
        <v>940079343</v>
      </c>
      <c r="N948" s="21" t="str">
        <f t="shared" si="57"/>
        <v>SI</v>
      </c>
      <c r="O948" s="124">
        <f t="shared" si="58"/>
        <v>2</v>
      </c>
      <c r="P948" s="21" t="str">
        <f t="shared" si="59"/>
        <v>SI</v>
      </c>
      <c r="Q948" s="21" t="str">
        <f t="shared" si="60"/>
        <v>Media</v>
      </c>
    </row>
    <row r="949" spans="1:17" ht="14.25" customHeight="1">
      <c r="A949" s="2" t="s">
        <v>484</v>
      </c>
      <c r="B949" s="2" t="s">
        <v>452</v>
      </c>
      <c r="C949" s="2" t="s">
        <v>504</v>
      </c>
      <c r="D949" s="2" t="s">
        <v>441</v>
      </c>
      <c r="E949" s="2" t="s">
        <v>442</v>
      </c>
      <c r="F949" s="11">
        <v>940139424</v>
      </c>
      <c r="G949" s="73">
        <v>44837</v>
      </c>
      <c r="H949" s="73">
        <v>44840</v>
      </c>
      <c r="I949" s="2">
        <v>9557</v>
      </c>
      <c r="J949" s="35">
        <v>9.33</v>
      </c>
      <c r="K949" s="74">
        <f t="shared" si="0"/>
        <v>89166.81</v>
      </c>
      <c r="M949" s="11">
        <v>940139424</v>
      </c>
      <c r="N949" s="21" t="str">
        <f t="shared" si="57"/>
        <v>SI</v>
      </c>
      <c r="O949" s="124">
        <f t="shared" si="58"/>
        <v>3</v>
      </c>
      <c r="P949" s="21" t="str">
        <f t="shared" si="59"/>
        <v>SI</v>
      </c>
      <c r="Q949" s="21" t="str">
        <f t="shared" si="60"/>
        <v>Baja</v>
      </c>
    </row>
    <row r="950" spans="1:17" ht="14.25" customHeight="1">
      <c r="A950" s="2" t="s">
        <v>448</v>
      </c>
      <c r="B950" s="2" t="s">
        <v>433</v>
      </c>
      <c r="C950" s="2" t="s">
        <v>535</v>
      </c>
      <c r="D950" s="2" t="s">
        <v>450</v>
      </c>
      <c r="E950" s="2" t="s">
        <v>436</v>
      </c>
      <c r="F950" s="11">
        <v>941685664</v>
      </c>
      <c r="G950" s="73">
        <v>44828</v>
      </c>
      <c r="H950" s="73">
        <v>44831</v>
      </c>
      <c r="I950" s="2">
        <v>8561</v>
      </c>
      <c r="J950" s="35">
        <v>205.7</v>
      </c>
      <c r="K950" s="74">
        <f t="shared" si="0"/>
        <v>1760997.7</v>
      </c>
      <c r="M950" s="11">
        <v>941685664</v>
      </c>
      <c r="N950" s="21" t="str">
        <f t="shared" si="57"/>
        <v>SI</v>
      </c>
      <c r="O950" s="124">
        <f t="shared" si="58"/>
        <v>3</v>
      </c>
      <c r="P950" s="21" t="str">
        <f t="shared" si="59"/>
        <v>SI</v>
      </c>
      <c r="Q950" s="21" t="str">
        <f t="shared" si="60"/>
        <v>Baja</v>
      </c>
    </row>
    <row r="951" spans="1:17" ht="14.25" customHeight="1">
      <c r="A951" s="2" t="s">
        <v>458</v>
      </c>
      <c r="B951" s="2" t="s">
        <v>462</v>
      </c>
      <c r="C951" s="2" t="s">
        <v>623</v>
      </c>
      <c r="D951" s="2" t="s">
        <v>477</v>
      </c>
      <c r="E951" s="2" t="s">
        <v>436</v>
      </c>
      <c r="F951" s="11">
        <v>943527162</v>
      </c>
      <c r="G951" s="73">
        <v>44812</v>
      </c>
      <c r="H951" s="73">
        <v>44813</v>
      </c>
      <c r="I951" s="2">
        <v>480</v>
      </c>
      <c r="J951" s="35">
        <v>668.27</v>
      </c>
      <c r="K951" s="74">
        <f t="shared" si="0"/>
        <v>320769.59999999998</v>
      </c>
      <c r="M951" s="11">
        <v>943527162</v>
      </c>
      <c r="N951" s="21" t="str">
        <f t="shared" si="57"/>
        <v>SI</v>
      </c>
      <c r="O951" s="124">
        <f t="shared" si="58"/>
        <v>1</v>
      </c>
      <c r="P951" s="21" t="str">
        <f t="shared" si="59"/>
        <v>NO</v>
      </c>
      <c r="Q951" s="21" t="str">
        <f t="shared" si="60"/>
        <v>Baja</v>
      </c>
    </row>
    <row r="952" spans="1:17" ht="14.25" customHeight="1">
      <c r="A952" s="2" t="s">
        <v>458</v>
      </c>
      <c r="B952" s="2" t="s">
        <v>439</v>
      </c>
      <c r="C952" s="2" t="s">
        <v>572</v>
      </c>
      <c r="D952" s="2" t="s">
        <v>456</v>
      </c>
      <c r="E952" s="2" t="s">
        <v>436</v>
      </c>
      <c r="F952" s="11">
        <v>944031417</v>
      </c>
      <c r="G952" s="73">
        <v>44853</v>
      </c>
      <c r="H952" s="73">
        <v>44856</v>
      </c>
      <c r="I952" s="2">
        <v>1552</v>
      </c>
      <c r="J952" s="35">
        <v>109.28</v>
      </c>
      <c r="K952" s="74">
        <f t="shared" si="0"/>
        <v>169602.56</v>
      </c>
      <c r="M952" s="11">
        <v>944031417</v>
      </c>
      <c r="N952" s="21" t="str">
        <f t="shared" si="57"/>
        <v>SI</v>
      </c>
      <c r="O952" s="124">
        <f t="shared" si="58"/>
        <v>3</v>
      </c>
      <c r="P952" s="21" t="str">
        <f t="shared" si="59"/>
        <v>SI</v>
      </c>
      <c r="Q952" s="21" t="str">
        <f t="shared" si="60"/>
        <v>Baja</v>
      </c>
    </row>
    <row r="953" spans="1:17" ht="14.25" customHeight="1">
      <c r="A953" s="2" t="s">
        <v>432</v>
      </c>
      <c r="B953" s="2" t="s">
        <v>433</v>
      </c>
      <c r="C953" s="2" t="s">
        <v>501</v>
      </c>
      <c r="D953" s="2" t="s">
        <v>475</v>
      </c>
      <c r="E953" s="2" t="s">
        <v>436</v>
      </c>
      <c r="F953" s="11">
        <v>945189702</v>
      </c>
      <c r="G953" s="73">
        <v>44843</v>
      </c>
      <c r="H953" s="73">
        <v>44845</v>
      </c>
      <c r="I953" s="2">
        <v>9222</v>
      </c>
      <c r="J953" s="35">
        <v>81.73</v>
      </c>
      <c r="K953" s="74">
        <f t="shared" si="0"/>
        <v>753714.06</v>
      </c>
      <c r="M953" s="11">
        <v>945189702</v>
      </c>
      <c r="N953" s="21" t="str">
        <f t="shared" si="57"/>
        <v>SI</v>
      </c>
      <c r="O953" s="124">
        <f t="shared" si="58"/>
        <v>2</v>
      </c>
      <c r="P953" s="21" t="str">
        <f t="shared" si="59"/>
        <v>SI</v>
      </c>
      <c r="Q953" s="21" t="str">
        <f t="shared" si="60"/>
        <v>Baja</v>
      </c>
    </row>
    <row r="954" spans="1:17" ht="14.25" customHeight="1">
      <c r="A954" s="2" t="s">
        <v>484</v>
      </c>
      <c r="B954" s="2" t="s">
        <v>439</v>
      </c>
      <c r="C954" s="2" t="s">
        <v>440</v>
      </c>
      <c r="D954" s="2" t="s">
        <v>456</v>
      </c>
      <c r="E954" s="2" t="s">
        <v>442</v>
      </c>
      <c r="F954" s="11">
        <v>945399129</v>
      </c>
      <c r="G954" s="73">
        <v>44820</v>
      </c>
      <c r="H954" s="73">
        <v>44823</v>
      </c>
      <c r="I954" s="2">
        <v>7154</v>
      </c>
      <c r="J954" s="35">
        <v>109.28</v>
      </c>
      <c r="K954" s="74">
        <f t="shared" si="0"/>
        <v>781789.12</v>
      </c>
      <c r="M954" s="11">
        <v>945399129</v>
      </c>
      <c r="N954" s="21" t="str">
        <f t="shared" si="57"/>
        <v>SI</v>
      </c>
      <c r="O954" s="124">
        <f t="shared" si="58"/>
        <v>3</v>
      </c>
      <c r="P954" s="21" t="str">
        <f t="shared" si="59"/>
        <v>SI</v>
      </c>
      <c r="Q954" s="21" t="str">
        <f t="shared" si="60"/>
        <v>Baja</v>
      </c>
    </row>
    <row r="955" spans="1:17" ht="14.25" customHeight="1">
      <c r="A955" s="2" t="s">
        <v>432</v>
      </c>
      <c r="B955" s="2" t="s">
        <v>433</v>
      </c>
      <c r="C955" s="2" t="s">
        <v>640</v>
      </c>
      <c r="D955" s="2" t="s">
        <v>450</v>
      </c>
      <c r="E955" s="2" t="s">
        <v>436</v>
      </c>
      <c r="F955" s="11">
        <v>945736443</v>
      </c>
      <c r="G955" s="73">
        <v>44819</v>
      </c>
      <c r="H955" s="73">
        <v>44820</v>
      </c>
      <c r="I955" s="2">
        <v>5193</v>
      </c>
      <c r="J955" s="35">
        <v>205.7</v>
      </c>
      <c r="K955" s="74">
        <f t="shared" si="0"/>
        <v>1068200.0999999999</v>
      </c>
      <c r="M955" s="11">
        <v>945736443</v>
      </c>
      <c r="N955" s="21" t="str">
        <f t="shared" si="57"/>
        <v>SI</v>
      </c>
      <c r="O955" s="124">
        <f t="shared" si="58"/>
        <v>1</v>
      </c>
      <c r="P955" s="21" t="str">
        <f t="shared" si="59"/>
        <v>NO</v>
      </c>
      <c r="Q955" s="21" t="str">
        <f t="shared" si="60"/>
        <v>Baja</v>
      </c>
    </row>
    <row r="956" spans="1:17" ht="14.25" customHeight="1">
      <c r="A956" s="2" t="s">
        <v>448</v>
      </c>
      <c r="B956" s="2" t="s">
        <v>433</v>
      </c>
      <c r="C956" s="2" t="s">
        <v>486</v>
      </c>
      <c r="D956" s="2" t="s">
        <v>435</v>
      </c>
      <c r="E956" s="2" t="s">
        <v>436</v>
      </c>
      <c r="F956" s="11">
        <v>946878850</v>
      </c>
      <c r="G956" s="73">
        <v>44846</v>
      </c>
      <c r="H956" s="73">
        <v>44848</v>
      </c>
      <c r="I956" s="2">
        <v>435</v>
      </c>
      <c r="J956" s="35">
        <v>255.28</v>
      </c>
      <c r="K956" s="74">
        <f t="shared" si="0"/>
        <v>111046.8</v>
      </c>
      <c r="M956" s="11">
        <v>946878850</v>
      </c>
      <c r="N956" s="21" t="str">
        <f t="shared" si="57"/>
        <v>SI</v>
      </c>
      <c r="O956" s="124">
        <f t="shared" si="58"/>
        <v>2</v>
      </c>
      <c r="P956" s="21" t="str">
        <f t="shared" si="59"/>
        <v>SI</v>
      </c>
      <c r="Q956" s="21" t="str">
        <f t="shared" si="60"/>
        <v>Baja</v>
      </c>
    </row>
    <row r="957" spans="1:17" ht="14.25" customHeight="1">
      <c r="A957" s="2" t="s">
        <v>451</v>
      </c>
      <c r="B957" s="2" t="s">
        <v>433</v>
      </c>
      <c r="C957" s="2" t="s">
        <v>562</v>
      </c>
      <c r="D957" s="2" t="s">
        <v>480</v>
      </c>
      <c r="E957" s="2" t="s">
        <v>442</v>
      </c>
      <c r="F957" s="11">
        <v>947097718</v>
      </c>
      <c r="G957" s="73">
        <v>44856</v>
      </c>
      <c r="H957" s="73">
        <v>44859</v>
      </c>
      <c r="I957" s="2">
        <v>9655</v>
      </c>
      <c r="J957" s="35">
        <v>651.21</v>
      </c>
      <c r="K957" s="74">
        <f t="shared" si="0"/>
        <v>6287432.5500000007</v>
      </c>
      <c r="M957" s="11">
        <v>947097718</v>
      </c>
      <c r="N957" s="21" t="str">
        <f t="shared" si="57"/>
        <v>SI</v>
      </c>
      <c r="O957" s="124">
        <f t="shared" si="58"/>
        <v>3</v>
      </c>
      <c r="P957" s="21" t="str">
        <f t="shared" si="59"/>
        <v>SI</v>
      </c>
      <c r="Q957" s="21" t="str">
        <f t="shared" si="60"/>
        <v>Alta</v>
      </c>
    </row>
    <row r="958" spans="1:17" ht="14.25" customHeight="1">
      <c r="A958" s="2" t="s">
        <v>458</v>
      </c>
      <c r="B958" s="2" t="s">
        <v>433</v>
      </c>
      <c r="C958" s="2" t="s">
        <v>510</v>
      </c>
      <c r="D958" s="2" t="s">
        <v>446</v>
      </c>
      <c r="E958" s="2" t="s">
        <v>442</v>
      </c>
      <c r="F958" s="11">
        <v>948761546</v>
      </c>
      <c r="G958" s="73">
        <v>44822</v>
      </c>
      <c r="H958" s="73">
        <v>44823</v>
      </c>
      <c r="I958" s="2">
        <v>2751</v>
      </c>
      <c r="J958" s="35">
        <v>437.2</v>
      </c>
      <c r="K958" s="74">
        <f t="shared" si="0"/>
        <v>1202737.2</v>
      </c>
      <c r="M958" s="11">
        <v>948761546</v>
      </c>
      <c r="N958" s="21" t="str">
        <f t="shared" si="57"/>
        <v>SI</v>
      </c>
      <c r="O958" s="124">
        <f t="shared" si="58"/>
        <v>1</v>
      </c>
      <c r="P958" s="21" t="str">
        <f t="shared" si="59"/>
        <v>NO</v>
      </c>
      <c r="Q958" s="21" t="str">
        <f t="shared" si="60"/>
        <v>Baja</v>
      </c>
    </row>
    <row r="959" spans="1:17" ht="14.25" customHeight="1">
      <c r="A959" s="2" t="s">
        <v>484</v>
      </c>
      <c r="B959" s="2" t="s">
        <v>439</v>
      </c>
      <c r="C959" s="2" t="s">
        <v>572</v>
      </c>
      <c r="D959" s="2" t="s">
        <v>435</v>
      </c>
      <c r="E959" s="2" t="s">
        <v>442</v>
      </c>
      <c r="F959" s="11">
        <v>949191987</v>
      </c>
      <c r="G959" s="73">
        <v>44853</v>
      </c>
      <c r="H959" s="73">
        <v>44854</v>
      </c>
      <c r="I959" s="2">
        <v>6486</v>
      </c>
      <c r="J959" s="35">
        <v>255.28</v>
      </c>
      <c r="K959" s="74">
        <f t="shared" si="0"/>
        <v>1655746.08</v>
      </c>
      <c r="M959" s="11">
        <v>949191987</v>
      </c>
      <c r="N959" s="21" t="str">
        <f t="shared" si="57"/>
        <v>SI</v>
      </c>
      <c r="O959" s="124">
        <f t="shared" si="58"/>
        <v>1</v>
      </c>
      <c r="P959" s="21" t="str">
        <f t="shared" si="59"/>
        <v>NO</v>
      </c>
      <c r="Q959" s="21" t="str">
        <f t="shared" si="60"/>
        <v>Baja</v>
      </c>
    </row>
    <row r="960" spans="1:17" ht="14.25" customHeight="1">
      <c r="A960" s="2" t="s">
        <v>472</v>
      </c>
      <c r="B960" s="2" t="s">
        <v>452</v>
      </c>
      <c r="C960" s="2" t="s">
        <v>556</v>
      </c>
      <c r="D960" s="2" t="s">
        <v>454</v>
      </c>
      <c r="E960" s="2" t="s">
        <v>442</v>
      </c>
      <c r="F960" s="11">
        <v>949826705</v>
      </c>
      <c r="G960" s="73">
        <v>44840</v>
      </c>
      <c r="H960" s="73">
        <v>44840</v>
      </c>
      <c r="I960" s="2">
        <v>3946</v>
      </c>
      <c r="J960" s="35">
        <v>152.58000000000001</v>
      </c>
      <c r="K960" s="74">
        <f t="shared" si="0"/>
        <v>602080.68000000005</v>
      </c>
      <c r="M960" s="11">
        <v>949826705</v>
      </c>
      <c r="N960" s="21" t="str">
        <f t="shared" si="57"/>
        <v>NO</v>
      </c>
      <c r="O960" s="124">
        <f t="shared" si="58"/>
        <v>0</v>
      </c>
      <c r="P960" s="21" t="str">
        <f t="shared" si="59"/>
        <v>NO</v>
      </c>
      <c r="Q960" s="21" t="str">
        <f t="shared" si="60"/>
        <v>Baja</v>
      </c>
    </row>
    <row r="961" spans="1:17" ht="14.25" customHeight="1">
      <c r="A961" s="2" t="s">
        <v>484</v>
      </c>
      <c r="B961" s="2" t="s">
        <v>452</v>
      </c>
      <c r="C961" s="2" t="s">
        <v>621</v>
      </c>
      <c r="D961" s="2" t="s">
        <v>464</v>
      </c>
      <c r="E961" s="2" t="s">
        <v>442</v>
      </c>
      <c r="F961" s="11">
        <v>953977048</v>
      </c>
      <c r="G961" s="73">
        <v>44845</v>
      </c>
      <c r="H961" s="73">
        <v>44845</v>
      </c>
      <c r="I961" s="2">
        <v>220</v>
      </c>
      <c r="J961" s="35">
        <v>154.06</v>
      </c>
      <c r="K961" s="74">
        <f t="shared" si="0"/>
        <v>33893.199999999997</v>
      </c>
      <c r="M961" s="11">
        <v>953977048</v>
      </c>
      <c r="N961" s="21" t="str">
        <f t="shared" si="57"/>
        <v>NO</v>
      </c>
      <c r="O961" s="124">
        <f t="shared" si="58"/>
        <v>0</v>
      </c>
      <c r="P961" s="21" t="str">
        <f t="shared" si="59"/>
        <v>NO</v>
      </c>
      <c r="Q961" s="21" t="str">
        <f t="shared" si="60"/>
        <v>Baja</v>
      </c>
    </row>
    <row r="962" spans="1:17" ht="14.25" customHeight="1">
      <c r="A962" s="2" t="s">
        <v>432</v>
      </c>
      <c r="B962" s="2" t="s">
        <v>462</v>
      </c>
      <c r="C962" s="2" t="s">
        <v>490</v>
      </c>
      <c r="D962" s="2" t="s">
        <v>480</v>
      </c>
      <c r="E962" s="2" t="s">
        <v>442</v>
      </c>
      <c r="F962" s="11">
        <v>955668342</v>
      </c>
      <c r="G962" s="73">
        <v>44841</v>
      </c>
      <c r="H962" s="73">
        <v>44844</v>
      </c>
      <c r="I962" s="2">
        <v>236</v>
      </c>
      <c r="J962" s="35">
        <v>651.21</v>
      </c>
      <c r="K962" s="74">
        <f t="shared" si="0"/>
        <v>153685.56</v>
      </c>
      <c r="M962" s="11">
        <v>955668342</v>
      </c>
      <c r="N962" s="21" t="str">
        <f t="shared" si="57"/>
        <v>SI</v>
      </c>
      <c r="O962" s="124">
        <f t="shared" si="58"/>
        <v>3</v>
      </c>
      <c r="P962" s="21" t="str">
        <f t="shared" si="59"/>
        <v>SI</v>
      </c>
      <c r="Q962" s="21" t="str">
        <f t="shared" si="60"/>
        <v>Baja</v>
      </c>
    </row>
    <row r="963" spans="1:17" ht="14.25" customHeight="1">
      <c r="A963" s="2" t="s">
        <v>432</v>
      </c>
      <c r="B963" s="2" t="s">
        <v>439</v>
      </c>
      <c r="C963" s="2" t="s">
        <v>607</v>
      </c>
      <c r="D963" s="2" t="s">
        <v>456</v>
      </c>
      <c r="E963" s="2" t="s">
        <v>436</v>
      </c>
      <c r="F963" s="11">
        <v>956021964</v>
      </c>
      <c r="G963" s="73">
        <v>44831</v>
      </c>
      <c r="H963" s="73">
        <v>44833</v>
      </c>
      <c r="I963" s="2">
        <v>5120</v>
      </c>
      <c r="J963" s="35">
        <v>109.28</v>
      </c>
      <c r="K963" s="74">
        <f t="shared" si="0"/>
        <v>559513.59999999998</v>
      </c>
      <c r="M963" s="11">
        <v>956021964</v>
      </c>
      <c r="N963" s="21" t="str">
        <f t="shared" ref="N963:N1001" si="61">+IF(G963=H963,"NO","SI")</f>
        <v>SI</v>
      </c>
      <c r="O963" s="124">
        <f t="shared" ref="O963:O1001" si="62">+H963-G963</f>
        <v>2</v>
      </c>
      <c r="P963" s="21" t="str">
        <f t="shared" ref="P963:P1001" si="63">+IF(O963&gt;1,"SI","NO")</f>
        <v>SI</v>
      </c>
      <c r="Q963" s="21" t="str">
        <f t="shared" ref="Q963:Q1001" si="64">+IF(K963&lt;=2000000,$S$2,IF(K963&lt;=5000000,$S$3,IF(K963&lt;=10000000,$S$4,)))</f>
        <v>Baja</v>
      </c>
    </row>
    <row r="964" spans="1:17" ht="14.25" customHeight="1">
      <c r="A964" s="2" t="s">
        <v>444</v>
      </c>
      <c r="B964" s="2" t="s">
        <v>452</v>
      </c>
      <c r="C964" s="2" t="s">
        <v>556</v>
      </c>
      <c r="D964" s="2" t="s">
        <v>480</v>
      </c>
      <c r="E964" s="2" t="s">
        <v>436</v>
      </c>
      <c r="F964" s="11">
        <v>957664334</v>
      </c>
      <c r="G964" s="73">
        <v>44864</v>
      </c>
      <c r="H964" s="73">
        <v>44866</v>
      </c>
      <c r="I964" s="2">
        <v>1437</v>
      </c>
      <c r="J964" s="35">
        <v>651.21</v>
      </c>
      <c r="K964" s="74">
        <f t="shared" si="0"/>
        <v>935788.77</v>
      </c>
      <c r="M964" s="11">
        <v>554439914</v>
      </c>
      <c r="N964" s="21" t="str">
        <f t="shared" si="61"/>
        <v>SI</v>
      </c>
      <c r="O964" s="124">
        <f t="shared" si="62"/>
        <v>2</v>
      </c>
      <c r="P964" s="21" t="str">
        <f t="shared" si="63"/>
        <v>SI</v>
      </c>
      <c r="Q964" s="21" t="str">
        <f t="shared" si="64"/>
        <v>Baja</v>
      </c>
    </row>
    <row r="965" spans="1:17" ht="14.25" customHeight="1">
      <c r="A965" s="2" t="s">
        <v>482</v>
      </c>
      <c r="B965" s="2" t="s">
        <v>502</v>
      </c>
      <c r="C965" s="2" t="s">
        <v>563</v>
      </c>
      <c r="D965" s="2" t="s">
        <v>435</v>
      </c>
      <c r="E965" s="2" t="s">
        <v>436</v>
      </c>
      <c r="F965" s="11">
        <v>958153140</v>
      </c>
      <c r="G965" s="73">
        <v>44843</v>
      </c>
      <c r="H965" s="73">
        <v>44846</v>
      </c>
      <c r="I965" s="2">
        <v>1163</v>
      </c>
      <c r="J965" s="35">
        <v>255.28</v>
      </c>
      <c r="K965" s="74">
        <f t="shared" si="0"/>
        <v>296890.64</v>
      </c>
      <c r="M965" s="11">
        <v>958153140</v>
      </c>
      <c r="N965" s="21" t="str">
        <f t="shared" si="61"/>
        <v>SI</v>
      </c>
      <c r="O965" s="124">
        <f t="shared" si="62"/>
        <v>3</v>
      </c>
      <c r="P965" s="21" t="str">
        <f t="shared" si="63"/>
        <v>SI</v>
      </c>
      <c r="Q965" s="21" t="str">
        <f t="shared" si="64"/>
        <v>Baja</v>
      </c>
    </row>
    <row r="966" spans="1:17" ht="14.25" customHeight="1">
      <c r="A966" s="2" t="s">
        <v>444</v>
      </c>
      <c r="B966" s="2" t="s">
        <v>467</v>
      </c>
      <c r="C966" s="2" t="s">
        <v>638</v>
      </c>
      <c r="D966" s="2" t="s">
        <v>480</v>
      </c>
      <c r="E966" s="2" t="s">
        <v>436</v>
      </c>
      <c r="F966" s="11">
        <v>959272372</v>
      </c>
      <c r="G966" s="73">
        <v>44858</v>
      </c>
      <c r="H966" s="73">
        <v>44858</v>
      </c>
      <c r="I966" s="2">
        <v>6393</v>
      </c>
      <c r="J966" s="35">
        <v>651.21</v>
      </c>
      <c r="K966" s="74">
        <f t="shared" si="0"/>
        <v>4163185.5300000003</v>
      </c>
      <c r="M966" s="11">
        <v>646918618</v>
      </c>
      <c r="N966" s="21" t="str">
        <f t="shared" si="61"/>
        <v>NO</v>
      </c>
      <c r="O966" s="124">
        <f t="shared" si="62"/>
        <v>0</v>
      </c>
      <c r="P966" s="21" t="str">
        <f t="shared" si="63"/>
        <v>NO</v>
      </c>
      <c r="Q966" s="21" t="str">
        <f t="shared" si="64"/>
        <v>Media</v>
      </c>
    </row>
    <row r="967" spans="1:17" ht="14.25" customHeight="1">
      <c r="A967" s="2" t="s">
        <v>465</v>
      </c>
      <c r="B967" s="2" t="s">
        <v>462</v>
      </c>
      <c r="C967" s="2" t="s">
        <v>540</v>
      </c>
      <c r="D967" s="2" t="s">
        <v>480</v>
      </c>
      <c r="E967" s="2" t="s">
        <v>436</v>
      </c>
      <c r="F967" s="11">
        <v>959686934</v>
      </c>
      <c r="G967" s="73">
        <v>44877</v>
      </c>
      <c r="H967" s="73">
        <v>44880</v>
      </c>
      <c r="I967" s="2">
        <v>5257</v>
      </c>
      <c r="J967" s="35">
        <v>651.21</v>
      </c>
      <c r="K967" s="74">
        <f t="shared" si="0"/>
        <v>3423410.97</v>
      </c>
      <c r="M967" s="11">
        <v>959686934</v>
      </c>
      <c r="N967" s="21" t="str">
        <f t="shared" si="61"/>
        <v>SI</v>
      </c>
      <c r="O967" s="124">
        <f t="shared" si="62"/>
        <v>3</v>
      </c>
      <c r="P967" s="21" t="str">
        <f t="shared" si="63"/>
        <v>SI</v>
      </c>
      <c r="Q967" s="21" t="str">
        <f t="shared" si="64"/>
        <v>Media</v>
      </c>
    </row>
    <row r="968" spans="1:17" ht="14.25" customHeight="1">
      <c r="A968" s="2" t="s">
        <v>465</v>
      </c>
      <c r="B968" s="2" t="s">
        <v>467</v>
      </c>
      <c r="C968" s="2" t="s">
        <v>538</v>
      </c>
      <c r="D968" s="2" t="s">
        <v>475</v>
      </c>
      <c r="E968" s="2" t="s">
        <v>436</v>
      </c>
      <c r="F968" s="11">
        <v>959855163</v>
      </c>
      <c r="G968" s="73">
        <v>44861</v>
      </c>
      <c r="H968" s="73">
        <v>44862</v>
      </c>
      <c r="I968" s="2">
        <v>5709</v>
      </c>
      <c r="J968" s="35">
        <v>81.73</v>
      </c>
      <c r="K968" s="74">
        <f t="shared" si="0"/>
        <v>466596.57</v>
      </c>
      <c r="M968" s="11">
        <v>959855163</v>
      </c>
      <c r="N968" s="21" t="str">
        <f t="shared" si="61"/>
        <v>SI</v>
      </c>
      <c r="O968" s="124">
        <f t="shared" si="62"/>
        <v>1</v>
      </c>
      <c r="P968" s="21" t="str">
        <f t="shared" si="63"/>
        <v>NO</v>
      </c>
      <c r="Q968" s="21" t="str">
        <f t="shared" si="64"/>
        <v>Baja</v>
      </c>
    </row>
    <row r="969" spans="1:17" ht="14.25" customHeight="1">
      <c r="A969" s="2" t="s">
        <v>448</v>
      </c>
      <c r="B969" s="2" t="s">
        <v>467</v>
      </c>
      <c r="C969" s="2" t="s">
        <v>577</v>
      </c>
      <c r="D969" s="2" t="s">
        <v>435</v>
      </c>
      <c r="E969" s="2" t="s">
        <v>442</v>
      </c>
      <c r="F969" s="11">
        <v>961049926</v>
      </c>
      <c r="G969" s="73">
        <v>44877</v>
      </c>
      <c r="H969" s="73">
        <v>44877</v>
      </c>
      <c r="I969" s="2">
        <v>3633</v>
      </c>
      <c r="J969" s="35">
        <v>255.28</v>
      </c>
      <c r="K969" s="74">
        <f t="shared" si="0"/>
        <v>927432.24</v>
      </c>
      <c r="M969" s="11">
        <v>961049926</v>
      </c>
      <c r="N969" s="21" t="str">
        <f t="shared" si="61"/>
        <v>NO</v>
      </c>
      <c r="O969" s="124">
        <f t="shared" si="62"/>
        <v>0</v>
      </c>
      <c r="P969" s="21" t="str">
        <f t="shared" si="63"/>
        <v>NO</v>
      </c>
      <c r="Q969" s="21" t="str">
        <f t="shared" si="64"/>
        <v>Baja</v>
      </c>
    </row>
    <row r="970" spans="1:17" ht="14.25" customHeight="1">
      <c r="A970" s="2" t="s">
        <v>482</v>
      </c>
      <c r="B970" s="2" t="s">
        <v>433</v>
      </c>
      <c r="C970" s="2" t="s">
        <v>445</v>
      </c>
      <c r="D970" s="2" t="s">
        <v>435</v>
      </c>
      <c r="E970" s="2" t="s">
        <v>442</v>
      </c>
      <c r="F970" s="11">
        <v>961403977</v>
      </c>
      <c r="G970" s="73">
        <v>44837</v>
      </c>
      <c r="H970" s="73">
        <v>44837</v>
      </c>
      <c r="I970" s="2">
        <v>7411</v>
      </c>
      <c r="J970" s="35">
        <v>255.28</v>
      </c>
      <c r="K970" s="74">
        <f t="shared" si="0"/>
        <v>1891880.08</v>
      </c>
      <c r="M970" s="11">
        <v>961403977</v>
      </c>
      <c r="N970" s="21" t="str">
        <f t="shared" si="61"/>
        <v>NO</v>
      </c>
      <c r="O970" s="124">
        <f t="shared" si="62"/>
        <v>0</v>
      </c>
      <c r="P970" s="21" t="str">
        <f t="shared" si="63"/>
        <v>NO</v>
      </c>
      <c r="Q970" s="21" t="str">
        <f t="shared" si="64"/>
        <v>Baja</v>
      </c>
    </row>
    <row r="971" spans="1:17" ht="14.25" customHeight="1">
      <c r="A971" s="2" t="s">
        <v>432</v>
      </c>
      <c r="B971" s="2" t="s">
        <v>439</v>
      </c>
      <c r="C971" s="2" t="s">
        <v>559</v>
      </c>
      <c r="D971" s="2" t="s">
        <v>475</v>
      </c>
      <c r="E971" s="2" t="s">
        <v>442</v>
      </c>
      <c r="F971" s="11">
        <v>962162721</v>
      </c>
      <c r="G971" s="73">
        <v>44879</v>
      </c>
      <c r="H971" s="73">
        <v>44879</v>
      </c>
      <c r="I971" s="2">
        <v>1297</v>
      </c>
      <c r="J971" s="35">
        <v>81.73</v>
      </c>
      <c r="K971" s="74">
        <f t="shared" si="0"/>
        <v>106003.81000000001</v>
      </c>
      <c r="M971" s="11">
        <v>962162721</v>
      </c>
      <c r="N971" s="21" t="str">
        <f t="shared" si="61"/>
        <v>NO</v>
      </c>
      <c r="O971" s="124">
        <f t="shared" si="62"/>
        <v>0</v>
      </c>
      <c r="P971" s="21" t="str">
        <f t="shared" si="63"/>
        <v>NO</v>
      </c>
      <c r="Q971" s="21" t="str">
        <f t="shared" si="64"/>
        <v>Baja</v>
      </c>
    </row>
    <row r="972" spans="1:17" ht="14.25" customHeight="1">
      <c r="A972" s="2" t="s">
        <v>472</v>
      </c>
      <c r="B972" s="2" t="s">
        <v>433</v>
      </c>
      <c r="C972" s="2" t="s">
        <v>525</v>
      </c>
      <c r="D972" s="2" t="s">
        <v>456</v>
      </c>
      <c r="E972" s="2" t="s">
        <v>442</v>
      </c>
      <c r="F972" s="11">
        <v>962211644</v>
      </c>
      <c r="G972" s="73">
        <v>44852</v>
      </c>
      <c r="H972" s="73">
        <v>44855</v>
      </c>
      <c r="I972" s="2">
        <v>4552</v>
      </c>
      <c r="J972" s="35">
        <v>109.28</v>
      </c>
      <c r="K972" s="74">
        <f t="shared" si="0"/>
        <v>497442.56</v>
      </c>
      <c r="M972" s="11">
        <v>962211644</v>
      </c>
      <c r="N972" s="21" t="str">
        <f t="shared" si="61"/>
        <v>SI</v>
      </c>
      <c r="O972" s="124">
        <f t="shared" si="62"/>
        <v>3</v>
      </c>
      <c r="P972" s="21" t="str">
        <f t="shared" si="63"/>
        <v>SI</v>
      </c>
      <c r="Q972" s="21" t="str">
        <f t="shared" si="64"/>
        <v>Baja</v>
      </c>
    </row>
    <row r="973" spans="1:17" ht="14.25" customHeight="1">
      <c r="A973" s="2" t="s">
        <v>444</v>
      </c>
      <c r="B973" s="2" t="s">
        <v>433</v>
      </c>
      <c r="C973" s="2" t="s">
        <v>529</v>
      </c>
      <c r="D973" s="2" t="s">
        <v>464</v>
      </c>
      <c r="E973" s="2" t="s">
        <v>442</v>
      </c>
      <c r="F973" s="11">
        <v>963215005</v>
      </c>
      <c r="G973" s="73">
        <v>44841</v>
      </c>
      <c r="H973" s="73">
        <v>44841</v>
      </c>
      <c r="I973" s="2">
        <v>3985</v>
      </c>
      <c r="J973" s="35">
        <v>154.06</v>
      </c>
      <c r="K973" s="74">
        <f t="shared" si="0"/>
        <v>613929.1</v>
      </c>
      <c r="M973" s="11">
        <v>702218043</v>
      </c>
      <c r="N973" s="21" t="str">
        <f t="shared" si="61"/>
        <v>NO</v>
      </c>
      <c r="O973" s="124">
        <f t="shared" si="62"/>
        <v>0</v>
      </c>
      <c r="P973" s="21" t="str">
        <f t="shared" si="63"/>
        <v>NO</v>
      </c>
      <c r="Q973" s="21" t="str">
        <f t="shared" si="64"/>
        <v>Baja</v>
      </c>
    </row>
    <row r="974" spans="1:17" ht="14.25" customHeight="1">
      <c r="A974" s="2" t="s">
        <v>465</v>
      </c>
      <c r="B974" s="2" t="s">
        <v>462</v>
      </c>
      <c r="C974" s="2" t="s">
        <v>624</v>
      </c>
      <c r="D974" s="2" t="s">
        <v>441</v>
      </c>
      <c r="E974" s="2" t="s">
        <v>442</v>
      </c>
      <c r="F974" s="11">
        <v>963414561</v>
      </c>
      <c r="G974" s="73">
        <v>44842</v>
      </c>
      <c r="H974" s="73">
        <v>44842</v>
      </c>
      <c r="I974" s="2">
        <v>2822</v>
      </c>
      <c r="J974" s="35">
        <v>9.33</v>
      </c>
      <c r="K974" s="74">
        <f t="shared" si="0"/>
        <v>26329.26</v>
      </c>
      <c r="M974" s="11">
        <v>963414561</v>
      </c>
      <c r="N974" s="21" t="str">
        <f t="shared" si="61"/>
        <v>NO</v>
      </c>
      <c r="O974" s="124">
        <f t="shared" si="62"/>
        <v>0</v>
      </c>
      <c r="P974" s="21" t="str">
        <f t="shared" si="63"/>
        <v>NO</v>
      </c>
      <c r="Q974" s="21" t="str">
        <f t="shared" si="64"/>
        <v>Baja</v>
      </c>
    </row>
    <row r="975" spans="1:17" ht="14.25" customHeight="1">
      <c r="A975" s="2" t="s">
        <v>482</v>
      </c>
      <c r="B975" s="2" t="s">
        <v>462</v>
      </c>
      <c r="C975" s="2" t="s">
        <v>542</v>
      </c>
      <c r="D975" s="2" t="s">
        <v>441</v>
      </c>
      <c r="E975" s="2" t="s">
        <v>442</v>
      </c>
      <c r="F975" s="11">
        <v>963766896</v>
      </c>
      <c r="G975" s="73">
        <v>44849</v>
      </c>
      <c r="H975" s="73">
        <v>44849</v>
      </c>
      <c r="I975" s="2">
        <v>7710</v>
      </c>
      <c r="J975" s="35">
        <v>9.33</v>
      </c>
      <c r="K975" s="74">
        <f t="shared" si="0"/>
        <v>71934.3</v>
      </c>
      <c r="M975" s="11">
        <v>963766896</v>
      </c>
      <c r="N975" s="21" t="str">
        <f t="shared" si="61"/>
        <v>NO</v>
      </c>
      <c r="O975" s="124">
        <f t="shared" si="62"/>
        <v>0</v>
      </c>
      <c r="P975" s="21" t="str">
        <f t="shared" si="63"/>
        <v>NO</v>
      </c>
      <c r="Q975" s="21" t="str">
        <f t="shared" si="64"/>
        <v>Baja</v>
      </c>
    </row>
    <row r="976" spans="1:17" ht="14.25" customHeight="1">
      <c r="A976" s="2" t="s">
        <v>444</v>
      </c>
      <c r="B976" s="2" t="s">
        <v>467</v>
      </c>
      <c r="C976" s="2" t="s">
        <v>583</v>
      </c>
      <c r="D976" s="2" t="s">
        <v>469</v>
      </c>
      <c r="E976" s="2" t="s">
        <v>442</v>
      </c>
      <c r="F976" s="11">
        <v>964124810</v>
      </c>
      <c r="G976" s="73">
        <v>44869</v>
      </c>
      <c r="H976" s="73">
        <v>44871</v>
      </c>
      <c r="I976" s="2">
        <v>6869</v>
      </c>
      <c r="J976" s="35">
        <v>421.89</v>
      </c>
      <c r="K976" s="74">
        <f t="shared" si="0"/>
        <v>2897962.4099999997</v>
      </c>
      <c r="M976" s="11">
        <v>765571820</v>
      </c>
      <c r="N976" s="21" t="str">
        <f t="shared" si="61"/>
        <v>SI</v>
      </c>
      <c r="O976" s="124">
        <f t="shared" si="62"/>
        <v>2</v>
      </c>
      <c r="P976" s="21" t="str">
        <f t="shared" si="63"/>
        <v>SI</v>
      </c>
      <c r="Q976" s="21" t="str">
        <f t="shared" si="64"/>
        <v>Media</v>
      </c>
    </row>
    <row r="977" spans="1:17" ht="14.25" customHeight="1">
      <c r="A977" s="2" t="s">
        <v>438</v>
      </c>
      <c r="B977" s="2" t="s">
        <v>439</v>
      </c>
      <c r="C977" s="2" t="s">
        <v>527</v>
      </c>
      <c r="D977" s="2" t="s">
        <v>456</v>
      </c>
      <c r="E977" s="2" t="s">
        <v>436</v>
      </c>
      <c r="F977" s="11">
        <v>964211499</v>
      </c>
      <c r="G977" s="73">
        <v>44866</v>
      </c>
      <c r="H977" s="73">
        <v>44869</v>
      </c>
      <c r="I977" s="2">
        <v>5477</v>
      </c>
      <c r="J977" s="35">
        <v>109.28</v>
      </c>
      <c r="K977" s="74">
        <f t="shared" si="0"/>
        <v>598526.56000000006</v>
      </c>
      <c r="M977" s="11">
        <v>964211499</v>
      </c>
      <c r="N977" s="21" t="str">
        <f t="shared" si="61"/>
        <v>SI</v>
      </c>
      <c r="O977" s="124">
        <f t="shared" si="62"/>
        <v>3</v>
      </c>
      <c r="P977" s="21" t="str">
        <f t="shared" si="63"/>
        <v>SI</v>
      </c>
      <c r="Q977" s="21" t="str">
        <f t="shared" si="64"/>
        <v>Baja</v>
      </c>
    </row>
    <row r="978" spans="1:17" ht="14.25" customHeight="1">
      <c r="A978" s="2" t="s">
        <v>448</v>
      </c>
      <c r="B978" s="2" t="s">
        <v>462</v>
      </c>
      <c r="C978" s="2" t="s">
        <v>514</v>
      </c>
      <c r="D978" s="2" t="s">
        <v>464</v>
      </c>
      <c r="E978" s="2" t="s">
        <v>436</v>
      </c>
      <c r="F978" s="11">
        <v>967345178</v>
      </c>
      <c r="G978" s="73">
        <v>44871</v>
      </c>
      <c r="H978" s="73">
        <v>44872</v>
      </c>
      <c r="I978" s="2">
        <v>4104</v>
      </c>
      <c r="J978" s="35">
        <v>154.06</v>
      </c>
      <c r="K978" s="74">
        <f t="shared" si="0"/>
        <v>632262.24</v>
      </c>
      <c r="M978" s="11">
        <v>967345178</v>
      </c>
      <c r="N978" s="21" t="str">
        <f t="shared" si="61"/>
        <v>SI</v>
      </c>
      <c r="O978" s="124">
        <f t="shared" si="62"/>
        <v>1</v>
      </c>
      <c r="P978" s="21" t="str">
        <f t="shared" si="63"/>
        <v>NO</v>
      </c>
      <c r="Q978" s="21" t="str">
        <f t="shared" si="64"/>
        <v>Baja</v>
      </c>
    </row>
    <row r="979" spans="1:17" ht="14.25" customHeight="1">
      <c r="A979" s="2" t="s">
        <v>444</v>
      </c>
      <c r="B979" s="2" t="s">
        <v>462</v>
      </c>
      <c r="C979" s="2" t="s">
        <v>627</v>
      </c>
      <c r="D979" s="2" t="s">
        <v>464</v>
      </c>
      <c r="E979" s="2" t="s">
        <v>436</v>
      </c>
      <c r="F979" s="11">
        <v>967977750</v>
      </c>
      <c r="G979" s="73">
        <v>44858</v>
      </c>
      <c r="H979" s="73">
        <v>44861</v>
      </c>
      <c r="I979" s="2">
        <v>2454</v>
      </c>
      <c r="J979" s="35">
        <v>154.06</v>
      </c>
      <c r="K979" s="74">
        <f t="shared" si="0"/>
        <v>378063.24</v>
      </c>
      <c r="M979" s="11">
        <v>967977750</v>
      </c>
      <c r="N979" s="21" t="str">
        <f t="shared" si="61"/>
        <v>SI</v>
      </c>
      <c r="O979" s="124">
        <f t="shared" si="62"/>
        <v>3</v>
      </c>
      <c r="P979" s="21" t="str">
        <f t="shared" si="63"/>
        <v>SI</v>
      </c>
      <c r="Q979" s="21" t="str">
        <f t="shared" si="64"/>
        <v>Baja</v>
      </c>
    </row>
    <row r="980" spans="1:17" ht="14.25" customHeight="1">
      <c r="A980" s="2" t="s">
        <v>484</v>
      </c>
      <c r="B980" s="2" t="s">
        <v>467</v>
      </c>
      <c r="C980" s="2" t="s">
        <v>519</v>
      </c>
      <c r="D980" s="2" t="s">
        <v>475</v>
      </c>
      <c r="E980" s="2" t="s">
        <v>436</v>
      </c>
      <c r="F980" s="11">
        <v>968968236</v>
      </c>
      <c r="G980" s="73">
        <v>44871</v>
      </c>
      <c r="H980" s="73">
        <v>44874</v>
      </c>
      <c r="I980" s="2">
        <v>2341</v>
      </c>
      <c r="J980" s="35">
        <v>81.73</v>
      </c>
      <c r="K980" s="74">
        <f t="shared" si="0"/>
        <v>191329.93000000002</v>
      </c>
      <c r="M980" s="11">
        <v>968968236</v>
      </c>
      <c r="N980" s="21" t="str">
        <f t="shared" si="61"/>
        <v>SI</v>
      </c>
      <c r="O980" s="124">
        <f t="shared" si="62"/>
        <v>3</v>
      </c>
      <c r="P980" s="21" t="str">
        <f t="shared" si="63"/>
        <v>SI</v>
      </c>
      <c r="Q980" s="21" t="str">
        <f t="shared" si="64"/>
        <v>Baja</v>
      </c>
    </row>
    <row r="981" spans="1:17" ht="14.25" customHeight="1">
      <c r="A981" s="2" t="s">
        <v>451</v>
      </c>
      <c r="B981" s="2" t="s">
        <v>462</v>
      </c>
      <c r="C981" s="2" t="s">
        <v>641</v>
      </c>
      <c r="D981" s="2" t="s">
        <v>456</v>
      </c>
      <c r="E981" s="2" t="s">
        <v>442</v>
      </c>
      <c r="F981" s="11">
        <v>970932042</v>
      </c>
      <c r="G981" s="73">
        <v>44896</v>
      </c>
      <c r="H981" s="73">
        <v>44897</v>
      </c>
      <c r="I981" s="2">
        <v>2531</v>
      </c>
      <c r="J981" s="35">
        <v>109.28</v>
      </c>
      <c r="K981" s="74">
        <f t="shared" si="0"/>
        <v>276587.68</v>
      </c>
      <c r="M981" s="11">
        <v>970932042</v>
      </c>
      <c r="N981" s="21" t="str">
        <f t="shared" si="61"/>
        <v>SI</v>
      </c>
      <c r="O981" s="124">
        <f t="shared" si="62"/>
        <v>1</v>
      </c>
      <c r="P981" s="21" t="str">
        <f t="shared" si="63"/>
        <v>NO</v>
      </c>
      <c r="Q981" s="21" t="str">
        <f t="shared" si="64"/>
        <v>Baja</v>
      </c>
    </row>
    <row r="982" spans="1:17" ht="14.25" customHeight="1">
      <c r="A982" s="2" t="s">
        <v>482</v>
      </c>
      <c r="B982" s="2" t="s">
        <v>452</v>
      </c>
      <c r="C982" s="2" t="s">
        <v>621</v>
      </c>
      <c r="D982" s="2" t="s">
        <v>441</v>
      </c>
      <c r="E982" s="2" t="s">
        <v>436</v>
      </c>
      <c r="F982" s="11">
        <v>974933469</v>
      </c>
      <c r="G982" s="73">
        <v>44869</v>
      </c>
      <c r="H982" s="73">
        <v>44872</v>
      </c>
      <c r="I982" s="2">
        <v>1513</v>
      </c>
      <c r="J982" s="35">
        <v>9.33</v>
      </c>
      <c r="K982" s="74">
        <f t="shared" si="0"/>
        <v>14116.29</v>
      </c>
      <c r="M982" s="11">
        <v>974933469</v>
      </c>
      <c r="N982" s="21" t="str">
        <f t="shared" si="61"/>
        <v>SI</v>
      </c>
      <c r="O982" s="124">
        <f t="shared" si="62"/>
        <v>3</v>
      </c>
      <c r="P982" s="21" t="str">
        <f t="shared" si="63"/>
        <v>SI</v>
      </c>
      <c r="Q982" s="21" t="str">
        <f t="shared" si="64"/>
        <v>Baja</v>
      </c>
    </row>
    <row r="983" spans="1:17" ht="14.25" customHeight="1">
      <c r="A983" s="2" t="s">
        <v>448</v>
      </c>
      <c r="B983" s="2" t="s">
        <v>452</v>
      </c>
      <c r="C983" s="2" t="s">
        <v>595</v>
      </c>
      <c r="D983" s="2" t="s">
        <v>480</v>
      </c>
      <c r="E983" s="2" t="s">
        <v>442</v>
      </c>
      <c r="F983" s="11">
        <v>975804221</v>
      </c>
      <c r="G983" s="73">
        <v>44887</v>
      </c>
      <c r="H983" s="73">
        <v>44888</v>
      </c>
      <c r="I983" s="2">
        <v>2430</v>
      </c>
      <c r="J983" s="35">
        <v>651.21</v>
      </c>
      <c r="K983" s="74">
        <f t="shared" si="0"/>
        <v>1582440.3</v>
      </c>
      <c r="M983" s="11">
        <v>975804221</v>
      </c>
      <c r="N983" s="21" t="str">
        <f t="shared" si="61"/>
        <v>SI</v>
      </c>
      <c r="O983" s="124">
        <f t="shared" si="62"/>
        <v>1</v>
      </c>
      <c r="P983" s="21" t="str">
        <f t="shared" si="63"/>
        <v>NO</v>
      </c>
      <c r="Q983" s="21" t="str">
        <f t="shared" si="64"/>
        <v>Baja</v>
      </c>
    </row>
    <row r="984" spans="1:17" ht="14.25" customHeight="1">
      <c r="A984" s="2" t="s">
        <v>451</v>
      </c>
      <c r="B984" s="2" t="s">
        <v>462</v>
      </c>
      <c r="C984" s="2" t="s">
        <v>598</v>
      </c>
      <c r="D984" s="2" t="s">
        <v>494</v>
      </c>
      <c r="E984" s="2" t="s">
        <v>442</v>
      </c>
      <c r="F984" s="11">
        <v>979550302</v>
      </c>
      <c r="G984" s="73">
        <v>44907</v>
      </c>
      <c r="H984" s="73">
        <v>44908</v>
      </c>
      <c r="I984" s="2">
        <v>5983</v>
      </c>
      <c r="J984" s="35">
        <v>47.45</v>
      </c>
      <c r="K984" s="74">
        <f t="shared" si="0"/>
        <v>283893.35000000003</v>
      </c>
      <c r="M984" s="11">
        <v>979550302</v>
      </c>
      <c r="N984" s="21" t="str">
        <f t="shared" si="61"/>
        <v>SI</v>
      </c>
      <c r="O984" s="124">
        <f t="shared" si="62"/>
        <v>1</v>
      </c>
      <c r="P984" s="21" t="str">
        <f t="shared" si="63"/>
        <v>NO</v>
      </c>
      <c r="Q984" s="21" t="str">
        <f t="shared" si="64"/>
        <v>Baja</v>
      </c>
    </row>
    <row r="985" spans="1:17" ht="14.25" customHeight="1">
      <c r="A985" s="2" t="s">
        <v>432</v>
      </c>
      <c r="B985" s="2" t="s">
        <v>462</v>
      </c>
      <c r="C985" s="2" t="s">
        <v>531</v>
      </c>
      <c r="D985" s="2" t="s">
        <v>464</v>
      </c>
      <c r="E985" s="2" t="s">
        <v>436</v>
      </c>
      <c r="F985" s="11">
        <v>980037820</v>
      </c>
      <c r="G985" s="73">
        <v>44883</v>
      </c>
      <c r="H985" s="73">
        <v>44884</v>
      </c>
      <c r="I985" s="2">
        <v>5373</v>
      </c>
      <c r="J985" s="35">
        <v>154.06</v>
      </c>
      <c r="K985" s="74">
        <f t="shared" si="0"/>
        <v>827764.38</v>
      </c>
      <c r="M985" s="11">
        <v>980037820</v>
      </c>
      <c r="N985" s="21" t="str">
        <f t="shared" si="61"/>
        <v>SI</v>
      </c>
      <c r="O985" s="124">
        <f t="shared" si="62"/>
        <v>1</v>
      </c>
      <c r="P985" s="21" t="str">
        <f t="shared" si="63"/>
        <v>NO</v>
      </c>
      <c r="Q985" s="21" t="str">
        <f t="shared" si="64"/>
        <v>Baja</v>
      </c>
    </row>
    <row r="986" spans="1:17" ht="14.25" customHeight="1">
      <c r="A986" s="2" t="s">
        <v>444</v>
      </c>
      <c r="B986" s="2" t="s">
        <v>433</v>
      </c>
      <c r="C986" s="2" t="s">
        <v>528</v>
      </c>
      <c r="D986" s="2" t="s">
        <v>494</v>
      </c>
      <c r="E986" s="2" t="s">
        <v>436</v>
      </c>
      <c r="F986" s="11">
        <v>980211198</v>
      </c>
      <c r="G986" s="73">
        <v>44903</v>
      </c>
      <c r="H986" s="73">
        <v>44903</v>
      </c>
      <c r="I986" s="2">
        <v>2510</v>
      </c>
      <c r="J986" s="35">
        <v>47.45</v>
      </c>
      <c r="K986" s="74">
        <f t="shared" si="0"/>
        <v>119099.5</v>
      </c>
      <c r="M986" s="11">
        <v>457177865</v>
      </c>
      <c r="N986" s="21" t="str">
        <f t="shared" si="61"/>
        <v>NO</v>
      </c>
      <c r="O986" s="124">
        <f t="shared" si="62"/>
        <v>0</v>
      </c>
      <c r="P986" s="21" t="str">
        <f t="shared" si="63"/>
        <v>NO</v>
      </c>
      <c r="Q986" s="21" t="str">
        <f t="shared" si="64"/>
        <v>Baja</v>
      </c>
    </row>
    <row r="987" spans="1:17" ht="14.25" customHeight="1">
      <c r="A987" s="2" t="s">
        <v>465</v>
      </c>
      <c r="B987" s="2" t="s">
        <v>439</v>
      </c>
      <c r="C987" s="2" t="s">
        <v>521</v>
      </c>
      <c r="D987" s="2" t="s">
        <v>494</v>
      </c>
      <c r="E987" s="2" t="s">
        <v>442</v>
      </c>
      <c r="F987" s="11">
        <v>980479419</v>
      </c>
      <c r="G987" s="73">
        <v>44862</v>
      </c>
      <c r="H987" s="73">
        <v>44864</v>
      </c>
      <c r="I987" s="2">
        <v>3197</v>
      </c>
      <c r="J987" s="35">
        <v>47.45</v>
      </c>
      <c r="K987" s="74">
        <f t="shared" si="0"/>
        <v>151697.65000000002</v>
      </c>
      <c r="M987" s="11">
        <v>980479419</v>
      </c>
      <c r="N987" s="21" t="str">
        <f t="shared" si="61"/>
        <v>SI</v>
      </c>
      <c r="O987" s="124">
        <f t="shared" si="62"/>
        <v>2</v>
      </c>
      <c r="P987" s="21" t="str">
        <f t="shared" si="63"/>
        <v>SI</v>
      </c>
      <c r="Q987" s="21" t="str">
        <f t="shared" si="64"/>
        <v>Baja</v>
      </c>
    </row>
    <row r="988" spans="1:17" ht="14.25" customHeight="1">
      <c r="A988" s="2" t="s">
        <v>432</v>
      </c>
      <c r="B988" s="2" t="s">
        <v>462</v>
      </c>
      <c r="C988" s="2" t="s">
        <v>641</v>
      </c>
      <c r="D988" s="2" t="s">
        <v>435</v>
      </c>
      <c r="E988" s="2" t="s">
        <v>442</v>
      </c>
      <c r="F988" s="11">
        <v>982617461</v>
      </c>
      <c r="G988" s="73">
        <v>44875</v>
      </c>
      <c r="H988" s="73">
        <v>44875</v>
      </c>
      <c r="I988" s="2">
        <v>5258</v>
      </c>
      <c r="J988" s="35">
        <v>255.28</v>
      </c>
      <c r="K988" s="74">
        <f t="shared" si="0"/>
        <v>1342262.24</v>
      </c>
      <c r="M988" s="11">
        <v>982617461</v>
      </c>
      <c r="N988" s="21" t="str">
        <f t="shared" si="61"/>
        <v>NO</v>
      </c>
      <c r="O988" s="124">
        <f t="shared" si="62"/>
        <v>0</v>
      </c>
      <c r="P988" s="21" t="str">
        <f t="shared" si="63"/>
        <v>NO</v>
      </c>
      <c r="Q988" s="21" t="str">
        <f t="shared" si="64"/>
        <v>Baja</v>
      </c>
    </row>
    <row r="989" spans="1:17" ht="14.25" customHeight="1">
      <c r="A989" s="2" t="s">
        <v>448</v>
      </c>
      <c r="B989" s="2" t="s">
        <v>462</v>
      </c>
      <c r="C989" s="2" t="s">
        <v>627</v>
      </c>
      <c r="D989" s="2" t="s">
        <v>450</v>
      </c>
      <c r="E989" s="2" t="s">
        <v>442</v>
      </c>
      <c r="F989" s="11">
        <v>983676612</v>
      </c>
      <c r="G989" s="73">
        <v>44908</v>
      </c>
      <c r="H989" s="73">
        <v>44910</v>
      </c>
      <c r="I989" s="2">
        <v>6846</v>
      </c>
      <c r="J989" s="35">
        <v>205.7</v>
      </c>
      <c r="K989" s="74">
        <f t="shared" si="0"/>
        <v>1408222.2</v>
      </c>
      <c r="M989" s="11">
        <v>983676612</v>
      </c>
      <c r="N989" s="21" t="str">
        <f t="shared" si="61"/>
        <v>SI</v>
      </c>
      <c r="O989" s="124">
        <f t="shared" si="62"/>
        <v>2</v>
      </c>
      <c r="P989" s="21" t="str">
        <f t="shared" si="63"/>
        <v>SI</v>
      </c>
      <c r="Q989" s="21" t="str">
        <f t="shared" si="64"/>
        <v>Baja</v>
      </c>
    </row>
    <row r="990" spans="1:17" ht="14.25" customHeight="1">
      <c r="A990" s="2" t="s">
        <v>448</v>
      </c>
      <c r="B990" s="2" t="s">
        <v>452</v>
      </c>
      <c r="C990" s="2" t="s">
        <v>608</v>
      </c>
      <c r="D990" s="2" t="s">
        <v>469</v>
      </c>
      <c r="E990" s="2" t="s">
        <v>442</v>
      </c>
      <c r="F990" s="11">
        <v>987835109</v>
      </c>
      <c r="G990" s="73">
        <v>44876</v>
      </c>
      <c r="H990" s="73">
        <v>44877</v>
      </c>
      <c r="I990" s="2">
        <v>6158</v>
      </c>
      <c r="J990" s="35">
        <v>421.89</v>
      </c>
      <c r="K990" s="74">
        <f t="shared" si="0"/>
        <v>2597998.62</v>
      </c>
      <c r="M990" s="11">
        <v>987835109</v>
      </c>
      <c r="N990" s="21" t="str">
        <f t="shared" si="61"/>
        <v>SI</v>
      </c>
      <c r="O990" s="124">
        <f t="shared" si="62"/>
        <v>1</v>
      </c>
      <c r="P990" s="21" t="str">
        <f t="shared" si="63"/>
        <v>NO</v>
      </c>
      <c r="Q990" s="21" t="str">
        <f t="shared" si="64"/>
        <v>Media</v>
      </c>
    </row>
    <row r="991" spans="1:17" ht="14.25" customHeight="1">
      <c r="A991" s="2" t="s">
        <v>451</v>
      </c>
      <c r="B991" s="2" t="s">
        <v>467</v>
      </c>
      <c r="C991" s="2" t="s">
        <v>483</v>
      </c>
      <c r="D991" s="2" t="s">
        <v>456</v>
      </c>
      <c r="E991" s="2" t="s">
        <v>442</v>
      </c>
      <c r="F991" s="11">
        <v>989975297</v>
      </c>
      <c r="G991" s="73">
        <v>44884</v>
      </c>
      <c r="H991" s="73">
        <v>44886</v>
      </c>
      <c r="I991" s="2">
        <v>6205</v>
      </c>
      <c r="J991" s="35">
        <v>109.28</v>
      </c>
      <c r="K991" s="74">
        <f t="shared" si="0"/>
        <v>678082.4</v>
      </c>
      <c r="M991" s="11">
        <v>989975297</v>
      </c>
      <c r="N991" s="21" t="str">
        <f t="shared" si="61"/>
        <v>SI</v>
      </c>
      <c r="O991" s="124">
        <f t="shared" si="62"/>
        <v>2</v>
      </c>
      <c r="P991" s="21" t="str">
        <f t="shared" si="63"/>
        <v>SI</v>
      </c>
      <c r="Q991" s="21" t="str">
        <f t="shared" si="64"/>
        <v>Baja</v>
      </c>
    </row>
    <row r="992" spans="1:17" ht="14.25" customHeight="1">
      <c r="A992" s="2" t="s">
        <v>448</v>
      </c>
      <c r="B992" s="2" t="s">
        <v>433</v>
      </c>
      <c r="C992" s="2" t="s">
        <v>602</v>
      </c>
      <c r="D992" s="2" t="s">
        <v>469</v>
      </c>
      <c r="E992" s="2" t="s">
        <v>442</v>
      </c>
      <c r="F992" s="11">
        <v>990975224</v>
      </c>
      <c r="G992" s="73">
        <v>44888</v>
      </c>
      <c r="H992" s="73">
        <v>44889</v>
      </c>
      <c r="I992" s="2">
        <v>716</v>
      </c>
      <c r="J992" s="35">
        <v>421.89</v>
      </c>
      <c r="K992" s="74">
        <f t="shared" si="0"/>
        <v>302073.24</v>
      </c>
      <c r="M992" s="11">
        <v>990975224</v>
      </c>
      <c r="N992" s="21" t="str">
        <f t="shared" si="61"/>
        <v>SI</v>
      </c>
      <c r="O992" s="124">
        <f t="shared" si="62"/>
        <v>1</v>
      </c>
      <c r="P992" s="21" t="str">
        <f t="shared" si="63"/>
        <v>NO</v>
      </c>
      <c r="Q992" s="21" t="str">
        <f t="shared" si="64"/>
        <v>Baja</v>
      </c>
    </row>
    <row r="993" spans="1:17" ht="14.25" customHeight="1">
      <c r="A993" s="2" t="s">
        <v>432</v>
      </c>
      <c r="B993" s="2" t="s">
        <v>433</v>
      </c>
      <c r="C993" s="2" t="s">
        <v>455</v>
      </c>
      <c r="D993" s="2" t="s">
        <v>469</v>
      </c>
      <c r="E993" s="2" t="s">
        <v>442</v>
      </c>
      <c r="F993" s="11">
        <v>991019856</v>
      </c>
      <c r="G993" s="73">
        <v>44895</v>
      </c>
      <c r="H993" s="73">
        <v>44896</v>
      </c>
      <c r="I993" s="2">
        <v>2512</v>
      </c>
      <c r="J993" s="35">
        <v>421.89</v>
      </c>
      <c r="K993" s="74">
        <f t="shared" si="0"/>
        <v>1059787.68</v>
      </c>
      <c r="M993" s="11">
        <v>991019856</v>
      </c>
      <c r="N993" s="21" t="str">
        <f t="shared" si="61"/>
        <v>SI</v>
      </c>
      <c r="O993" s="124">
        <f t="shared" si="62"/>
        <v>1</v>
      </c>
      <c r="P993" s="21" t="str">
        <f t="shared" si="63"/>
        <v>NO</v>
      </c>
      <c r="Q993" s="21" t="str">
        <f t="shared" si="64"/>
        <v>Baja</v>
      </c>
    </row>
    <row r="994" spans="1:17" ht="14.25" customHeight="1">
      <c r="A994" s="2" t="s">
        <v>458</v>
      </c>
      <c r="B994" s="2" t="s">
        <v>467</v>
      </c>
      <c r="C994" s="2" t="s">
        <v>645</v>
      </c>
      <c r="D994" s="2" t="s">
        <v>454</v>
      </c>
      <c r="E994" s="2" t="s">
        <v>442</v>
      </c>
      <c r="F994" s="11">
        <v>992061841</v>
      </c>
      <c r="G994" s="73">
        <v>44869</v>
      </c>
      <c r="H994" s="73">
        <v>44872</v>
      </c>
      <c r="I994" s="2">
        <v>7436</v>
      </c>
      <c r="J994" s="35">
        <v>152.58000000000001</v>
      </c>
      <c r="K994" s="74">
        <f t="shared" si="0"/>
        <v>1134584.8800000001</v>
      </c>
      <c r="M994" s="11">
        <v>992061841</v>
      </c>
      <c r="N994" s="21" t="str">
        <f t="shared" si="61"/>
        <v>SI</v>
      </c>
      <c r="O994" s="124">
        <f t="shared" si="62"/>
        <v>3</v>
      </c>
      <c r="P994" s="21" t="str">
        <f t="shared" si="63"/>
        <v>SI</v>
      </c>
      <c r="Q994" s="21" t="str">
        <f t="shared" si="64"/>
        <v>Baja</v>
      </c>
    </row>
    <row r="995" spans="1:17" ht="14.25" customHeight="1">
      <c r="A995" s="2" t="s">
        <v>465</v>
      </c>
      <c r="B995" s="2" t="s">
        <v>433</v>
      </c>
      <c r="C995" s="2" t="s">
        <v>491</v>
      </c>
      <c r="D995" s="2" t="s">
        <v>477</v>
      </c>
      <c r="E995" s="2" t="s">
        <v>442</v>
      </c>
      <c r="F995" s="11">
        <v>992130506</v>
      </c>
      <c r="G995" s="73">
        <v>44909</v>
      </c>
      <c r="H995" s="73">
        <v>44909</v>
      </c>
      <c r="I995" s="2">
        <v>3178</v>
      </c>
      <c r="J995" s="35">
        <v>668.27</v>
      </c>
      <c r="K995" s="74">
        <f t="shared" si="0"/>
        <v>2123762.06</v>
      </c>
      <c r="M995" s="11">
        <v>992130506</v>
      </c>
      <c r="N995" s="21" t="str">
        <f t="shared" si="61"/>
        <v>NO</v>
      </c>
      <c r="O995" s="124">
        <f t="shared" si="62"/>
        <v>0</v>
      </c>
      <c r="P995" s="21" t="str">
        <f t="shared" si="63"/>
        <v>NO</v>
      </c>
      <c r="Q995" s="21" t="str">
        <f t="shared" si="64"/>
        <v>Media</v>
      </c>
    </row>
    <row r="996" spans="1:17" ht="14.25" customHeight="1">
      <c r="A996" s="2" t="s">
        <v>482</v>
      </c>
      <c r="B996" s="2" t="s">
        <v>433</v>
      </c>
      <c r="C996" s="2" t="s">
        <v>506</v>
      </c>
      <c r="D996" s="2" t="s">
        <v>456</v>
      </c>
      <c r="E996" s="2" t="s">
        <v>436</v>
      </c>
      <c r="F996" s="11">
        <v>993326127</v>
      </c>
      <c r="G996" s="73">
        <v>44892</v>
      </c>
      <c r="H996" s="73">
        <v>44893</v>
      </c>
      <c r="I996" s="2">
        <v>6099</v>
      </c>
      <c r="J996" s="35">
        <v>109.28</v>
      </c>
      <c r="K996" s="74">
        <f t="shared" si="0"/>
        <v>666498.72</v>
      </c>
      <c r="M996" s="11">
        <v>993326127</v>
      </c>
      <c r="N996" s="21" t="str">
        <f t="shared" si="61"/>
        <v>SI</v>
      </c>
      <c r="O996" s="124">
        <f t="shared" si="62"/>
        <v>1</v>
      </c>
      <c r="P996" s="21" t="str">
        <f t="shared" si="63"/>
        <v>NO</v>
      </c>
      <c r="Q996" s="21" t="str">
        <f t="shared" si="64"/>
        <v>Baja</v>
      </c>
    </row>
    <row r="997" spans="1:17" ht="14.25" customHeight="1">
      <c r="A997" s="2" t="s">
        <v>432</v>
      </c>
      <c r="B997" s="2" t="s">
        <v>462</v>
      </c>
      <c r="C997" s="2" t="s">
        <v>642</v>
      </c>
      <c r="D997" s="2" t="s">
        <v>441</v>
      </c>
      <c r="E997" s="2" t="s">
        <v>442</v>
      </c>
      <c r="F997" s="11">
        <v>994932448</v>
      </c>
      <c r="G997" s="73">
        <v>44909</v>
      </c>
      <c r="H997" s="73">
        <v>44911</v>
      </c>
      <c r="I997" s="2">
        <v>3468</v>
      </c>
      <c r="J997" s="35">
        <v>9.33</v>
      </c>
      <c r="K997" s="74">
        <f t="shared" si="0"/>
        <v>32356.44</v>
      </c>
      <c r="M997" s="11">
        <v>994932448</v>
      </c>
      <c r="N997" s="21" t="str">
        <f t="shared" si="61"/>
        <v>SI</v>
      </c>
      <c r="O997" s="124">
        <f t="shared" si="62"/>
        <v>2</v>
      </c>
      <c r="P997" s="21" t="str">
        <f t="shared" si="63"/>
        <v>SI</v>
      </c>
      <c r="Q997" s="21" t="str">
        <f t="shared" si="64"/>
        <v>Baja</v>
      </c>
    </row>
    <row r="998" spans="1:17" ht="14.25" customHeight="1">
      <c r="A998" s="2" t="s">
        <v>444</v>
      </c>
      <c r="B998" s="2" t="s">
        <v>439</v>
      </c>
      <c r="C998" s="2" t="s">
        <v>566</v>
      </c>
      <c r="D998" s="2" t="s">
        <v>494</v>
      </c>
      <c r="E998" s="2" t="s">
        <v>436</v>
      </c>
      <c r="F998" s="11">
        <v>995013129</v>
      </c>
      <c r="G998" s="73">
        <v>44872</v>
      </c>
      <c r="H998" s="73">
        <v>44875</v>
      </c>
      <c r="I998" s="2">
        <v>1915</v>
      </c>
      <c r="J998" s="35">
        <v>47.45</v>
      </c>
      <c r="K998" s="74">
        <f t="shared" si="0"/>
        <v>90866.75</v>
      </c>
      <c r="M998" s="11">
        <v>586978328</v>
      </c>
      <c r="N998" s="21" t="str">
        <f t="shared" si="61"/>
        <v>SI</v>
      </c>
      <c r="O998" s="124">
        <f t="shared" si="62"/>
        <v>3</v>
      </c>
      <c r="P998" s="21" t="str">
        <f t="shared" si="63"/>
        <v>SI</v>
      </c>
      <c r="Q998" s="21" t="str">
        <f t="shared" si="64"/>
        <v>Baja</v>
      </c>
    </row>
    <row r="999" spans="1:17" ht="14.25" customHeight="1">
      <c r="A999" s="2" t="s">
        <v>458</v>
      </c>
      <c r="B999" s="2" t="s">
        <v>439</v>
      </c>
      <c r="C999" s="2" t="s">
        <v>548</v>
      </c>
      <c r="D999" s="2" t="s">
        <v>494</v>
      </c>
      <c r="E999" s="2" t="s">
        <v>442</v>
      </c>
      <c r="F999" s="11">
        <v>996237075</v>
      </c>
      <c r="G999" s="73">
        <v>44872</v>
      </c>
      <c r="H999" s="73">
        <v>44873</v>
      </c>
      <c r="I999" s="2">
        <v>7490</v>
      </c>
      <c r="J999" s="35">
        <v>47.45</v>
      </c>
      <c r="K999" s="74">
        <f t="shared" si="0"/>
        <v>355400.5</v>
      </c>
      <c r="M999" s="11">
        <v>996237075</v>
      </c>
      <c r="N999" s="21" t="str">
        <f t="shared" si="61"/>
        <v>SI</v>
      </c>
      <c r="O999" s="124">
        <f t="shared" si="62"/>
        <v>1</v>
      </c>
      <c r="P999" s="21" t="str">
        <f t="shared" si="63"/>
        <v>NO</v>
      </c>
      <c r="Q999" s="21" t="str">
        <f t="shared" si="64"/>
        <v>Baja</v>
      </c>
    </row>
    <row r="1000" spans="1:17" ht="14.25" customHeight="1">
      <c r="A1000" s="2" t="s">
        <v>451</v>
      </c>
      <c r="B1000" s="2" t="s">
        <v>452</v>
      </c>
      <c r="C1000" s="2" t="s">
        <v>495</v>
      </c>
      <c r="D1000" s="2" t="s">
        <v>480</v>
      </c>
      <c r="E1000" s="2" t="s">
        <v>436</v>
      </c>
      <c r="F1000" s="11">
        <v>996425902</v>
      </c>
      <c r="G1000" s="73">
        <v>44876</v>
      </c>
      <c r="H1000" s="73">
        <v>44876</v>
      </c>
      <c r="I1000" s="2">
        <v>2430</v>
      </c>
      <c r="J1000" s="35">
        <v>651.21</v>
      </c>
      <c r="K1000" s="74">
        <f t="shared" si="0"/>
        <v>1582440.3</v>
      </c>
      <c r="M1000" s="11">
        <v>996425902</v>
      </c>
      <c r="N1000" s="21" t="str">
        <f t="shared" si="61"/>
        <v>NO</v>
      </c>
      <c r="O1000" s="124">
        <f t="shared" si="62"/>
        <v>0</v>
      </c>
      <c r="P1000" s="21" t="str">
        <f t="shared" si="63"/>
        <v>NO</v>
      </c>
      <c r="Q1000" s="21" t="str">
        <f t="shared" si="64"/>
        <v>Baja</v>
      </c>
    </row>
    <row r="1001" spans="1:17" ht="14.25" customHeight="1">
      <c r="A1001" s="2" t="s">
        <v>465</v>
      </c>
      <c r="B1001" s="2" t="s">
        <v>433</v>
      </c>
      <c r="C1001" s="2" t="s">
        <v>511</v>
      </c>
      <c r="D1001" s="2" t="s">
        <v>475</v>
      </c>
      <c r="E1001" s="2" t="s">
        <v>436</v>
      </c>
      <c r="F1001" s="11">
        <v>998791825</v>
      </c>
      <c r="G1001" s="73">
        <v>44905</v>
      </c>
      <c r="H1001" s="73">
        <v>44905</v>
      </c>
      <c r="I1001" s="2">
        <v>5525</v>
      </c>
      <c r="J1001" s="35">
        <v>81.73</v>
      </c>
      <c r="K1001" s="74">
        <f t="shared" si="0"/>
        <v>451558.25</v>
      </c>
      <c r="M1001" s="11">
        <v>998791825</v>
      </c>
      <c r="N1001" s="21" t="str">
        <f t="shared" si="61"/>
        <v>NO</v>
      </c>
      <c r="O1001" s="124">
        <f t="shared" si="62"/>
        <v>0</v>
      </c>
      <c r="P1001" s="21" t="str">
        <f t="shared" si="63"/>
        <v>NO</v>
      </c>
      <c r="Q1001" s="21" t="str">
        <f t="shared" si="64"/>
        <v>Baja</v>
      </c>
    </row>
  </sheetData>
  <pageMargins left="0.7" right="0.7" top="0.75" bottom="0.75" header="0" footer="0"/>
  <pageSetup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EF2CB"/>
  </sheetPr>
  <dimension ref="A1:R1000"/>
  <sheetViews>
    <sheetView tabSelected="1" topLeftCell="F1" workbookViewId="0">
      <selection activeCell="K16" sqref="K16"/>
    </sheetView>
  </sheetViews>
  <sheetFormatPr baseColWidth="10" defaultColWidth="12.625" defaultRowHeight="15" customHeight="1"/>
  <cols>
    <col min="1" max="1" width="10.625" customWidth="1"/>
    <col min="2" max="2" width="17.875" customWidth="1"/>
    <col min="3" max="3" width="16.875" customWidth="1"/>
    <col min="4" max="4" width="10.625" customWidth="1"/>
    <col min="5" max="5" width="18.625" customWidth="1"/>
    <col min="6" max="6" width="10.625" customWidth="1"/>
    <col min="7" max="7" width="12.375" customWidth="1"/>
    <col min="8" max="9" width="10.625" customWidth="1"/>
    <col min="10" max="10" width="16.25" customWidth="1"/>
    <col min="11" max="13" width="10.625" customWidth="1"/>
    <col min="14" max="14" width="14.625" customWidth="1"/>
    <col min="15" max="15" width="16.875" customWidth="1"/>
    <col min="16" max="16" width="4.125" customWidth="1"/>
    <col min="17" max="26" width="10.625" customWidth="1"/>
  </cols>
  <sheetData>
    <row r="1" spans="1:18" ht="14.25" customHeight="1">
      <c r="A1" s="11" t="s">
        <v>22</v>
      </c>
      <c r="B1" s="11" t="s">
        <v>23</v>
      </c>
      <c r="C1" s="11" t="s">
        <v>40</v>
      </c>
      <c r="D1" s="11" t="s">
        <v>41</v>
      </c>
      <c r="E1" s="2" t="s">
        <v>42</v>
      </c>
      <c r="F1" s="2" t="s">
        <v>25</v>
      </c>
      <c r="G1" s="2" t="s">
        <v>43</v>
      </c>
      <c r="H1" s="2" t="s">
        <v>27</v>
      </c>
      <c r="I1" s="2" t="s">
        <v>44</v>
      </c>
      <c r="J1" s="2" t="s">
        <v>45</v>
      </c>
    </row>
    <row r="2" spans="1:18" ht="14.25" customHeight="1">
      <c r="A2" s="11">
        <v>1</v>
      </c>
      <c r="B2" s="11" t="s">
        <v>29</v>
      </c>
      <c r="C2" s="11">
        <v>2015</v>
      </c>
      <c r="D2" s="11">
        <f t="shared" ref="D2:D381" si="0">2023-C2</f>
        <v>8</v>
      </c>
      <c r="E2" s="2" t="s">
        <v>46</v>
      </c>
      <c r="F2" s="2" t="s">
        <v>7</v>
      </c>
      <c r="G2" s="20">
        <v>9100467</v>
      </c>
      <c r="H2" s="125">
        <f>+IF(F2="PEREIRA",$O$3,IF(F2="ARMENIA",$O$4,IF(F2="MANIZALES",$O$5,)))</f>
        <v>1.7999999999999999E-2</v>
      </c>
      <c r="I2" s="16">
        <f>+IF(D2&lt;=3,100000,IF(D2&lt;=7,300000,IF(D2&lt;=10,500000,)))</f>
        <v>500000</v>
      </c>
      <c r="J2" s="16">
        <f>+IF(F2=$N$3,$O$3*G2,IF(F2=$N$4,$O$4*G2,IF(F2=N5,$O$5*G2,)))+IF(D2&lt;=3,100000,IF(D2&lt;=7,300000,IF(D2&lt;=10,500000,)))</f>
        <v>663808.40599999996</v>
      </c>
      <c r="N2" s="28" t="s">
        <v>737</v>
      </c>
      <c r="O2" s="28" t="s">
        <v>738</v>
      </c>
    </row>
    <row r="3" spans="1:18" ht="14.25" customHeight="1">
      <c r="A3" s="11">
        <v>2</v>
      </c>
      <c r="B3" s="11" t="s">
        <v>30</v>
      </c>
      <c r="C3" s="11">
        <v>2014</v>
      </c>
      <c r="D3" s="11">
        <f t="shared" si="0"/>
        <v>9</v>
      </c>
      <c r="E3" s="2" t="s">
        <v>47</v>
      </c>
      <c r="F3" s="2" t="s">
        <v>7</v>
      </c>
      <c r="G3" s="20">
        <v>10090920</v>
      </c>
      <c r="H3" s="125">
        <f t="shared" ref="H3:H66" si="1">+IF(F3="PEREIRA",$O$3,IF(F3="ARMENIA",$O$4,IF(F3="MANIZALES",$O$5,)))</f>
        <v>1.7999999999999999E-2</v>
      </c>
      <c r="I3" s="16">
        <f t="shared" ref="I3:I66" si="2">+IF(D3&lt;=3,100000,IF(D3&lt;=7,300000,IF(D3&lt;=10,500000,)))</f>
        <v>500000</v>
      </c>
      <c r="J3" s="16">
        <f t="shared" ref="J3:J66" si="3">+IF(F3=$N$3,$O$3*G3,IF(F3=$N$4,$O$4*G3,IF(F3=N6,$O$5*G3,)))+IF(D3&lt;=3,100000,IF(D3&lt;=7,300000,IF(D3&lt;=10,500000,)))</f>
        <v>681636.56</v>
      </c>
      <c r="N3" s="126" t="s">
        <v>6</v>
      </c>
      <c r="O3" s="75">
        <v>1.4999999999999999E-2</v>
      </c>
    </row>
    <row r="4" spans="1:18" ht="14.25" customHeight="1">
      <c r="A4" s="11">
        <v>3</v>
      </c>
      <c r="B4" s="11" t="s">
        <v>31</v>
      </c>
      <c r="C4" s="11">
        <v>2017</v>
      </c>
      <c r="D4" s="11">
        <f t="shared" si="0"/>
        <v>6</v>
      </c>
      <c r="E4" s="2" t="s">
        <v>48</v>
      </c>
      <c r="F4" s="2" t="s">
        <v>7</v>
      </c>
      <c r="G4" s="20">
        <v>10541443</v>
      </c>
      <c r="H4" s="125">
        <f t="shared" si="1"/>
        <v>1.7999999999999999E-2</v>
      </c>
      <c r="I4" s="16">
        <f t="shared" si="2"/>
        <v>300000</v>
      </c>
      <c r="J4" s="16">
        <f t="shared" si="3"/>
        <v>489745.97399999999</v>
      </c>
      <c r="N4" s="126" t="s">
        <v>7</v>
      </c>
      <c r="O4" s="75">
        <v>1.7999999999999999E-2</v>
      </c>
    </row>
    <row r="5" spans="1:18" ht="14.25" customHeight="1">
      <c r="A5" s="11">
        <v>4</v>
      </c>
      <c r="B5" s="11" t="s">
        <v>32</v>
      </c>
      <c r="C5" s="11">
        <v>2015</v>
      </c>
      <c r="D5" s="11">
        <f t="shared" si="0"/>
        <v>8</v>
      </c>
      <c r="E5" s="2" t="s">
        <v>48</v>
      </c>
      <c r="F5" s="2" t="s">
        <v>7</v>
      </c>
      <c r="G5" s="20">
        <v>16067074</v>
      </c>
      <c r="H5" s="125">
        <f t="shared" si="1"/>
        <v>1.7999999999999999E-2</v>
      </c>
      <c r="I5" s="16">
        <f t="shared" si="2"/>
        <v>500000</v>
      </c>
      <c r="J5" s="16">
        <f t="shared" si="3"/>
        <v>789207.33199999994</v>
      </c>
      <c r="N5" s="126" t="s">
        <v>49</v>
      </c>
      <c r="O5" s="75">
        <v>1.2999999999999999E-2</v>
      </c>
    </row>
    <row r="6" spans="1:18" ht="14.25" customHeight="1">
      <c r="A6" s="11">
        <v>5</v>
      </c>
      <c r="B6" s="11" t="s">
        <v>33</v>
      </c>
      <c r="C6" s="11">
        <v>2018</v>
      </c>
      <c r="D6" s="11">
        <f t="shared" si="0"/>
        <v>5</v>
      </c>
      <c r="E6" s="2" t="s">
        <v>48</v>
      </c>
      <c r="F6" s="2" t="s">
        <v>6</v>
      </c>
      <c r="G6" s="20">
        <v>11495649</v>
      </c>
      <c r="H6" s="125">
        <f t="shared" si="1"/>
        <v>1.4999999999999999E-2</v>
      </c>
      <c r="I6" s="16">
        <f t="shared" si="2"/>
        <v>300000</v>
      </c>
      <c r="J6" s="16">
        <f t="shared" si="3"/>
        <v>472434.73499999999</v>
      </c>
    </row>
    <row r="7" spans="1:18" ht="14.25" customHeight="1">
      <c r="A7" s="11">
        <v>6</v>
      </c>
      <c r="B7" s="11" t="s">
        <v>34</v>
      </c>
      <c r="C7" s="11">
        <v>2019</v>
      </c>
      <c r="D7" s="11">
        <f t="shared" si="0"/>
        <v>4</v>
      </c>
      <c r="E7" s="2" t="s">
        <v>48</v>
      </c>
      <c r="F7" s="2" t="s">
        <v>6</v>
      </c>
      <c r="G7" s="20">
        <v>1176041</v>
      </c>
      <c r="H7" s="125">
        <f t="shared" si="1"/>
        <v>1.4999999999999999E-2</v>
      </c>
      <c r="I7" s="16">
        <f t="shared" si="2"/>
        <v>300000</v>
      </c>
      <c r="J7" s="16">
        <f t="shared" si="3"/>
        <v>317640.61499999999</v>
      </c>
    </row>
    <row r="8" spans="1:18" ht="14.25" customHeight="1">
      <c r="A8" s="11">
        <v>7</v>
      </c>
      <c r="B8" s="11" t="s">
        <v>35</v>
      </c>
      <c r="C8" s="11">
        <v>2017</v>
      </c>
      <c r="D8" s="11">
        <f t="shared" si="0"/>
        <v>6</v>
      </c>
      <c r="E8" s="2" t="s">
        <v>48</v>
      </c>
      <c r="F8" s="2" t="s">
        <v>7</v>
      </c>
      <c r="G8" s="20">
        <v>4988482</v>
      </c>
      <c r="H8" s="125">
        <f t="shared" si="1"/>
        <v>1.7999999999999999E-2</v>
      </c>
      <c r="I8" s="16">
        <f t="shared" si="2"/>
        <v>300000</v>
      </c>
      <c r="J8" s="16">
        <f t="shared" si="3"/>
        <v>389792.67599999998</v>
      </c>
      <c r="N8" s="28" t="s">
        <v>739</v>
      </c>
      <c r="O8" s="1" t="s">
        <v>740</v>
      </c>
    </row>
    <row r="9" spans="1:18" ht="14.25" customHeight="1">
      <c r="A9" s="11">
        <v>8</v>
      </c>
      <c r="B9" s="11" t="s">
        <v>36</v>
      </c>
      <c r="C9" s="11">
        <v>2020</v>
      </c>
      <c r="D9" s="11">
        <f t="shared" si="0"/>
        <v>3</v>
      </c>
      <c r="E9" s="2" t="s">
        <v>48</v>
      </c>
      <c r="F9" s="2" t="s">
        <v>7</v>
      </c>
      <c r="G9" s="20">
        <v>8443558</v>
      </c>
      <c r="H9" s="125">
        <f t="shared" si="1"/>
        <v>1.7999999999999999E-2</v>
      </c>
      <c r="I9" s="16">
        <f t="shared" si="2"/>
        <v>100000</v>
      </c>
      <c r="J9" s="16">
        <f t="shared" si="3"/>
        <v>251984.04399999999</v>
      </c>
      <c r="N9" s="35">
        <v>100000</v>
      </c>
      <c r="O9" s="2" t="s">
        <v>741</v>
      </c>
    </row>
    <row r="10" spans="1:18" ht="14.25" customHeight="1">
      <c r="A10" s="11">
        <v>9</v>
      </c>
      <c r="B10" s="11" t="s">
        <v>37</v>
      </c>
      <c r="C10" s="11">
        <v>2018</v>
      </c>
      <c r="D10" s="11">
        <f t="shared" si="0"/>
        <v>5</v>
      </c>
      <c r="E10" s="2" t="s">
        <v>48</v>
      </c>
      <c r="F10" s="2" t="s">
        <v>6</v>
      </c>
      <c r="G10" s="20">
        <v>5317156</v>
      </c>
      <c r="H10" s="125">
        <f t="shared" si="1"/>
        <v>1.4999999999999999E-2</v>
      </c>
      <c r="I10" s="16">
        <f t="shared" si="2"/>
        <v>300000</v>
      </c>
      <c r="J10" s="16">
        <f t="shared" si="3"/>
        <v>379757.33999999997</v>
      </c>
      <c r="N10" s="35">
        <v>300000</v>
      </c>
      <c r="O10" s="2" t="s">
        <v>742</v>
      </c>
    </row>
    <row r="11" spans="1:18" ht="14.25" customHeight="1">
      <c r="A11" s="11">
        <v>10</v>
      </c>
      <c r="B11" s="11" t="s">
        <v>35</v>
      </c>
      <c r="C11" s="11">
        <v>2022</v>
      </c>
      <c r="D11" s="11">
        <f t="shared" si="0"/>
        <v>1</v>
      </c>
      <c r="E11" s="2" t="s">
        <v>48</v>
      </c>
      <c r="F11" s="2" t="s">
        <v>7</v>
      </c>
      <c r="G11" s="20">
        <v>19257205</v>
      </c>
      <c r="H11" s="125">
        <f t="shared" si="1"/>
        <v>1.7999999999999999E-2</v>
      </c>
      <c r="I11" s="16">
        <f t="shared" si="2"/>
        <v>100000</v>
      </c>
      <c r="J11" s="16">
        <f t="shared" si="3"/>
        <v>446629.69</v>
      </c>
      <c r="N11" s="35">
        <v>500000</v>
      </c>
      <c r="O11" s="2" t="s">
        <v>743</v>
      </c>
    </row>
    <row r="12" spans="1:18" ht="14.25" customHeight="1">
      <c r="A12" s="11">
        <v>11</v>
      </c>
      <c r="B12" s="11" t="s">
        <v>50</v>
      </c>
      <c r="C12" s="11">
        <v>2020</v>
      </c>
      <c r="D12" s="11">
        <f t="shared" si="0"/>
        <v>3</v>
      </c>
      <c r="E12" s="2" t="s">
        <v>48</v>
      </c>
      <c r="F12" s="2" t="s">
        <v>7</v>
      </c>
      <c r="G12" s="20">
        <v>14648236</v>
      </c>
      <c r="H12" s="125">
        <f t="shared" si="1"/>
        <v>1.7999999999999999E-2</v>
      </c>
      <c r="I12" s="16">
        <f t="shared" si="2"/>
        <v>100000</v>
      </c>
      <c r="J12" s="16">
        <f t="shared" si="3"/>
        <v>363668.24799999996</v>
      </c>
    </row>
    <row r="13" spans="1:18" ht="14.25" customHeight="1">
      <c r="A13" s="11">
        <v>12</v>
      </c>
      <c r="B13" s="11" t="s">
        <v>53</v>
      </c>
      <c r="C13" s="11">
        <v>2017</v>
      </c>
      <c r="D13" s="11">
        <f t="shared" si="0"/>
        <v>6</v>
      </c>
      <c r="E13" s="2" t="s">
        <v>48</v>
      </c>
      <c r="F13" s="2" t="s">
        <v>6</v>
      </c>
      <c r="G13" s="20">
        <v>14594011</v>
      </c>
      <c r="H13" s="125">
        <f t="shared" si="1"/>
        <v>1.4999999999999999E-2</v>
      </c>
      <c r="I13" s="16">
        <f t="shared" si="2"/>
        <v>300000</v>
      </c>
      <c r="J13" s="16">
        <f t="shared" si="3"/>
        <v>518910.16499999998</v>
      </c>
      <c r="L13" s="39"/>
      <c r="N13" s="98" t="s">
        <v>744</v>
      </c>
      <c r="O13" s="90"/>
      <c r="Q13" s="28" t="s">
        <v>737</v>
      </c>
      <c r="R13" s="28" t="s">
        <v>745</v>
      </c>
    </row>
    <row r="14" spans="1:18" ht="14.25" customHeight="1">
      <c r="A14" s="11">
        <v>13</v>
      </c>
      <c r="B14" s="11" t="s">
        <v>54</v>
      </c>
      <c r="C14" s="11">
        <v>2022</v>
      </c>
      <c r="D14" s="11">
        <f t="shared" si="0"/>
        <v>1</v>
      </c>
      <c r="E14" s="2" t="s">
        <v>48</v>
      </c>
      <c r="F14" s="2" t="s">
        <v>7</v>
      </c>
      <c r="G14" s="20">
        <v>17782350</v>
      </c>
      <c r="H14" s="125">
        <f t="shared" si="1"/>
        <v>1.7999999999999999E-2</v>
      </c>
      <c r="I14" s="16">
        <f t="shared" si="2"/>
        <v>100000</v>
      </c>
      <c r="J14" s="16">
        <f t="shared" si="3"/>
        <v>420082.3</v>
      </c>
      <c r="L14" s="39"/>
      <c r="N14" s="28" t="s">
        <v>23</v>
      </c>
      <c r="O14" s="28" t="s">
        <v>746</v>
      </c>
      <c r="Q14" s="2" t="s">
        <v>7</v>
      </c>
      <c r="R14" s="2" t="s">
        <v>747</v>
      </c>
    </row>
    <row r="15" spans="1:18" ht="14.25" customHeight="1">
      <c r="A15" s="11">
        <v>14</v>
      </c>
      <c r="B15" s="11" t="s">
        <v>55</v>
      </c>
      <c r="C15" s="11">
        <v>2018</v>
      </c>
      <c r="D15" s="11">
        <f t="shared" si="0"/>
        <v>5</v>
      </c>
      <c r="E15" s="2" t="s">
        <v>48</v>
      </c>
      <c r="F15" s="2" t="s">
        <v>7</v>
      </c>
      <c r="G15" s="20">
        <v>15385247</v>
      </c>
      <c r="H15" s="125">
        <f t="shared" si="1"/>
        <v>1.7999999999999999E-2</v>
      </c>
      <c r="I15" s="16">
        <f t="shared" si="2"/>
        <v>300000</v>
      </c>
      <c r="J15" s="16">
        <f t="shared" si="3"/>
        <v>576934.446</v>
      </c>
      <c r="N15" s="21" t="s">
        <v>78</v>
      </c>
      <c r="O15" s="21" t="str">
        <f>+IF(VLOOKUP(N15,$B$1:$J$381,5,FALSE)=$Q$14,$R$14,IF(VLOOKUP(N15,$B$1:$J$381,5,FALSE)=$Q$15,$R$15,IF(VLOOKUP(N15,$B$1:$J$381,5,FALSE)=$Q$16,$R$16,)))</f>
        <v xml:space="preserve">Plancha </v>
      </c>
      <c r="Q15" s="2" t="s">
        <v>49</v>
      </c>
      <c r="R15" s="2" t="s">
        <v>748</v>
      </c>
    </row>
    <row r="16" spans="1:18" ht="14.25" customHeight="1">
      <c r="A16" s="11">
        <v>15</v>
      </c>
      <c r="B16" s="11" t="s">
        <v>56</v>
      </c>
      <c r="C16" s="11">
        <v>2023</v>
      </c>
      <c r="D16" s="11">
        <f t="shared" si="0"/>
        <v>0</v>
      </c>
      <c r="E16" s="2" t="s">
        <v>46</v>
      </c>
      <c r="F16" s="2" t="s">
        <v>49</v>
      </c>
      <c r="G16" s="20">
        <v>8430694</v>
      </c>
      <c r="H16" s="125">
        <f t="shared" si="1"/>
        <v>1.2999999999999999E-2</v>
      </c>
      <c r="I16" s="16">
        <f t="shared" si="2"/>
        <v>100000</v>
      </c>
      <c r="J16" s="16">
        <f t="shared" si="3"/>
        <v>100000</v>
      </c>
      <c r="N16" s="21" t="s">
        <v>89</v>
      </c>
      <c r="O16" s="21" t="str">
        <f t="shared" ref="O16:O34" si="4">+IF(VLOOKUP(N16,$B$1:$J$381,5,FALSE)=$Q$14,$R$14,IF(VLOOKUP(N16,$B$1:$J$381,5,FALSE)=$Q$15,$R$15,IF(VLOOKUP(N16,$B$1:$J$381,5,FALSE)=$Q$16,$R$16,)))</f>
        <v>Horno</v>
      </c>
      <c r="Q16" s="2" t="s">
        <v>6</v>
      </c>
      <c r="R16" s="2" t="s">
        <v>749</v>
      </c>
    </row>
    <row r="17" spans="1:15" ht="14.25" customHeight="1">
      <c r="A17" s="11">
        <v>16</v>
      </c>
      <c r="B17" s="11" t="s">
        <v>57</v>
      </c>
      <c r="C17" s="11">
        <v>2019</v>
      </c>
      <c r="D17" s="11">
        <f t="shared" si="0"/>
        <v>4</v>
      </c>
      <c r="E17" s="2" t="s">
        <v>47</v>
      </c>
      <c r="F17" s="2" t="s">
        <v>7</v>
      </c>
      <c r="G17" s="20">
        <v>13936434</v>
      </c>
      <c r="H17" s="125">
        <f t="shared" si="1"/>
        <v>1.7999999999999999E-2</v>
      </c>
      <c r="I17" s="16">
        <f t="shared" si="2"/>
        <v>300000</v>
      </c>
      <c r="J17" s="16">
        <f t="shared" si="3"/>
        <v>550855.81199999992</v>
      </c>
      <c r="N17" s="21" t="s">
        <v>118</v>
      </c>
      <c r="O17" s="21" t="str">
        <f t="shared" si="4"/>
        <v xml:space="preserve">Plancha </v>
      </c>
    </row>
    <row r="18" spans="1:15" ht="14.25" customHeight="1">
      <c r="A18" s="11">
        <v>17</v>
      </c>
      <c r="B18" s="11" t="s">
        <v>59</v>
      </c>
      <c r="C18" s="11">
        <v>2016</v>
      </c>
      <c r="D18" s="11">
        <f t="shared" si="0"/>
        <v>7</v>
      </c>
      <c r="E18" s="2" t="s">
        <v>46</v>
      </c>
      <c r="F18" s="2" t="s">
        <v>7</v>
      </c>
      <c r="G18" s="20">
        <v>16137536</v>
      </c>
      <c r="H18" s="125">
        <f t="shared" si="1"/>
        <v>1.7999999999999999E-2</v>
      </c>
      <c r="I18" s="16">
        <f t="shared" si="2"/>
        <v>300000</v>
      </c>
      <c r="J18" s="16">
        <f t="shared" si="3"/>
        <v>590475.64800000004</v>
      </c>
      <c r="N18" s="21" t="s">
        <v>144</v>
      </c>
      <c r="O18" s="21" t="str">
        <f t="shared" si="4"/>
        <v xml:space="preserve">Licuadora </v>
      </c>
    </row>
    <row r="19" spans="1:15" ht="14.25" customHeight="1">
      <c r="A19" s="11">
        <v>18</v>
      </c>
      <c r="B19" s="11" t="s">
        <v>60</v>
      </c>
      <c r="C19" s="11">
        <v>2021</v>
      </c>
      <c r="D19" s="11">
        <f t="shared" si="0"/>
        <v>2</v>
      </c>
      <c r="E19" s="2" t="s">
        <v>47</v>
      </c>
      <c r="F19" s="2" t="s">
        <v>7</v>
      </c>
      <c r="G19" s="20">
        <v>17911973</v>
      </c>
      <c r="H19" s="125">
        <f t="shared" si="1"/>
        <v>1.7999999999999999E-2</v>
      </c>
      <c r="I19" s="16">
        <f t="shared" si="2"/>
        <v>100000</v>
      </c>
      <c r="J19" s="16">
        <f t="shared" si="3"/>
        <v>422415.51399999997</v>
      </c>
      <c r="N19" s="21" t="s">
        <v>161</v>
      </c>
      <c r="O19" s="21" t="str">
        <f t="shared" si="4"/>
        <v xml:space="preserve">Licuadora </v>
      </c>
    </row>
    <row r="20" spans="1:15" ht="14.25" customHeight="1">
      <c r="A20" s="11">
        <v>19</v>
      </c>
      <c r="B20" s="11" t="s">
        <v>61</v>
      </c>
      <c r="C20" s="11">
        <v>2019</v>
      </c>
      <c r="D20" s="11">
        <f t="shared" si="0"/>
        <v>4</v>
      </c>
      <c r="E20" s="2" t="s">
        <v>46</v>
      </c>
      <c r="F20" s="2" t="s">
        <v>6</v>
      </c>
      <c r="G20" s="20">
        <v>2463650</v>
      </c>
      <c r="H20" s="125">
        <f t="shared" si="1"/>
        <v>1.4999999999999999E-2</v>
      </c>
      <c r="I20" s="16">
        <f t="shared" si="2"/>
        <v>300000</v>
      </c>
      <c r="J20" s="16">
        <f t="shared" si="3"/>
        <v>336954.75</v>
      </c>
      <c r="N20" s="21" t="s">
        <v>182</v>
      </c>
      <c r="O20" s="21" t="str">
        <f t="shared" si="4"/>
        <v xml:space="preserve">Plancha </v>
      </c>
    </row>
    <row r="21" spans="1:15" ht="14.25" customHeight="1">
      <c r="A21" s="11">
        <v>20</v>
      </c>
      <c r="B21" s="11" t="s">
        <v>62</v>
      </c>
      <c r="C21" s="11">
        <v>2014</v>
      </c>
      <c r="D21" s="11">
        <f t="shared" si="0"/>
        <v>9</v>
      </c>
      <c r="E21" s="2" t="s">
        <v>46</v>
      </c>
      <c r="F21" s="2" t="s">
        <v>7</v>
      </c>
      <c r="G21" s="20">
        <v>7745571</v>
      </c>
      <c r="H21" s="125">
        <f t="shared" si="1"/>
        <v>1.7999999999999999E-2</v>
      </c>
      <c r="I21" s="16">
        <f t="shared" si="2"/>
        <v>500000</v>
      </c>
      <c r="J21" s="16">
        <f t="shared" si="3"/>
        <v>639420.27799999993</v>
      </c>
      <c r="N21" s="21" t="s">
        <v>189</v>
      </c>
      <c r="O21" s="21" t="str">
        <f t="shared" si="4"/>
        <v xml:space="preserve">Licuadora </v>
      </c>
    </row>
    <row r="22" spans="1:15" ht="14.25" customHeight="1">
      <c r="A22" s="11">
        <v>21</v>
      </c>
      <c r="B22" s="11" t="s">
        <v>63</v>
      </c>
      <c r="C22" s="11">
        <v>2014</v>
      </c>
      <c r="D22" s="11">
        <f t="shared" si="0"/>
        <v>9</v>
      </c>
      <c r="E22" s="2" t="s">
        <v>46</v>
      </c>
      <c r="F22" s="2" t="s">
        <v>7</v>
      </c>
      <c r="G22" s="20">
        <v>19354093</v>
      </c>
      <c r="H22" s="125">
        <f t="shared" si="1"/>
        <v>1.7999999999999999E-2</v>
      </c>
      <c r="I22" s="16">
        <f t="shared" si="2"/>
        <v>500000</v>
      </c>
      <c r="J22" s="16">
        <f t="shared" si="3"/>
        <v>848373.674</v>
      </c>
      <c r="N22" s="21" t="s">
        <v>196</v>
      </c>
      <c r="O22" s="21" t="str">
        <f t="shared" si="4"/>
        <v xml:space="preserve">Licuadora </v>
      </c>
    </row>
    <row r="23" spans="1:15" ht="14.25" customHeight="1">
      <c r="A23" s="11">
        <v>22</v>
      </c>
      <c r="B23" s="11" t="s">
        <v>64</v>
      </c>
      <c r="C23" s="11">
        <v>2023</v>
      </c>
      <c r="D23" s="11">
        <f t="shared" si="0"/>
        <v>0</v>
      </c>
      <c r="E23" s="2" t="s">
        <v>46</v>
      </c>
      <c r="F23" s="2" t="s">
        <v>6</v>
      </c>
      <c r="G23" s="20">
        <v>3114355</v>
      </c>
      <c r="H23" s="125">
        <f t="shared" si="1"/>
        <v>1.4999999999999999E-2</v>
      </c>
      <c r="I23" s="16">
        <f t="shared" si="2"/>
        <v>100000</v>
      </c>
      <c r="J23" s="16">
        <f t="shared" si="3"/>
        <v>146715.32500000001</v>
      </c>
      <c r="N23" s="21" t="s">
        <v>198</v>
      </c>
      <c r="O23" s="21" t="str">
        <f t="shared" si="4"/>
        <v xml:space="preserve">Licuadora </v>
      </c>
    </row>
    <row r="24" spans="1:15" ht="14.25" customHeight="1">
      <c r="A24" s="11">
        <v>23</v>
      </c>
      <c r="B24" s="11" t="s">
        <v>65</v>
      </c>
      <c r="C24" s="11">
        <v>2020</v>
      </c>
      <c r="D24" s="11">
        <f t="shared" si="0"/>
        <v>3</v>
      </c>
      <c r="E24" s="2" t="s">
        <v>48</v>
      </c>
      <c r="F24" s="2" t="s">
        <v>7</v>
      </c>
      <c r="G24" s="20">
        <v>1434216</v>
      </c>
      <c r="H24" s="125">
        <f t="shared" si="1"/>
        <v>1.7999999999999999E-2</v>
      </c>
      <c r="I24" s="16">
        <f t="shared" si="2"/>
        <v>100000</v>
      </c>
      <c r="J24" s="16">
        <f t="shared" si="3"/>
        <v>125815.88800000001</v>
      </c>
      <c r="N24" s="21" t="s">
        <v>203</v>
      </c>
      <c r="O24" s="21" t="str">
        <f t="shared" si="4"/>
        <v xml:space="preserve">Licuadora </v>
      </c>
    </row>
    <row r="25" spans="1:15" ht="14.25" customHeight="1">
      <c r="A25" s="11">
        <v>24</v>
      </c>
      <c r="B25" s="11" t="s">
        <v>66</v>
      </c>
      <c r="C25" s="11">
        <v>2014</v>
      </c>
      <c r="D25" s="11">
        <f t="shared" si="0"/>
        <v>9</v>
      </c>
      <c r="E25" s="2" t="s">
        <v>48</v>
      </c>
      <c r="F25" s="2" t="s">
        <v>7</v>
      </c>
      <c r="G25" s="20">
        <v>7860544</v>
      </c>
      <c r="H25" s="125">
        <f t="shared" si="1"/>
        <v>1.7999999999999999E-2</v>
      </c>
      <c r="I25" s="16">
        <f t="shared" si="2"/>
        <v>500000</v>
      </c>
      <c r="J25" s="16">
        <f t="shared" si="3"/>
        <v>641489.79200000002</v>
      </c>
      <c r="N25" s="21" t="s">
        <v>217</v>
      </c>
      <c r="O25" s="21" t="str">
        <f t="shared" si="4"/>
        <v>Horno</v>
      </c>
    </row>
    <row r="26" spans="1:15" ht="14.25" customHeight="1">
      <c r="A26" s="11">
        <v>25</v>
      </c>
      <c r="B26" s="11" t="s">
        <v>67</v>
      </c>
      <c r="C26" s="11">
        <v>2019</v>
      </c>
      <c r="D26" s="11">
        <f t="shared" si="0"/>
        <v>4</v>
      </c>
      <c r="E26" s="2" t="s">
        <v>48</v>
      </c>
      <c r="F26" s="2" t="s">
        <v>7</v>
      </c>
      <c r="G26" s="20">
        <v>18700144</v>
      </c>
      <c r="H26" s="125">
        <f t="shared" si="1"/>
        <v>1.7999999999999999E-2</v>
      </c>
      <c r="I26" s="16">
        <f t="shared" si="2"/>
        <v>300000</v>
      </c>
      <c r="J26" s="16">
        <f t="shared" si="3"/>
        <v>636602.59199999995</v>
      </c>
      <c r="N26" s="21" t="s">
        <v>230</v>
      </c>
      <c r="O26" s="21" t="str">
        <f t="shared" si="4"/>
        <v xml:space="preserve">Licuadora </v>
      </c>
    </row>
    <row r="27" spans="1:15" ht="14.25" customHeight="1">
      <c r="A27" s="11">
        <v>26</v>
      </c>
      <c r="B27" s="11" t="s">
        <v>68</v>
      </c>
      <c r="C27" s="11">
        <v>2022</v>
      </c>
      <c r="D27" s="11">
        <f t="shared" si="0"/>
        <v>1</v>
      </c>
      <c r="E27" s="2" t="s">
        <v>48</v>
      </c>
      <c r="F27" s="2" t="s">
        <v>7</v>
      </c>
      <c r="G27" s="20">
        <v>10004897</v>
      </c>
      <c r="H27" s="125">
        <f t="shared" si="1"/>
        <v>1.7999999999999999E-2</v>
      </c>
      <c r="I27" s="16">
        <f t="shared" si="2"/>
        <v>100000</v>
      </c>
      <c r="J27" s="16">
        <f t="shared" si="3"/>
        <v>280088.14599999995</v>
      </c>
      <c r="N27" s="21" t="s">
        <v>256</v>
      </c>
      <c r="O27" s="21" t="str">
        <f t="shared" si="4"/>
        <v xml:space="preserve">Licuadora </v>
      </c>
    </row>
    <row r="28" spans="1:15" ht="14.25" customHeight="1">
      <c r="A28" s="11">
        <v>27</v>
      </c>
      <c r="B28" s="11" t="s">
        <v>69</v>
      </c>
      <c r="C28" s="11">
        <v>2023</v>
      </c>
      <c r="D28" s="11">
        <f t="shared" si="0"/>
        <v>0</v>
      </c>
      <c r="E28" s="2" t="s">
        <v>48</v>
      </c>
      <c r="F28" s="2" t="s">
        <v>7</v>
      </c>
      <c r="G28" s="20">
        <v>11255955</v>
      </c>
      <c r="H28" s="125">
        <f t="shared" si="1"/>
        <v>1.7999999999999999E-2</v>
      </c>
      <c r="I28" s="16">
        <f t="shared" si="2"/>
        <v>100000</v>
      </c>
      <c r="J28" s="16">
        <f t="shared" si="3"/>
        <v>302607.18999999994</v>
      </c>
      <c r="N28" s="21" t="s">
        <v>263</v>
      </c>
      <c r="O28" s="21" t="str">
        <f t="shared" si="4"/>
        <v xml:space="preserve">Plancha </v>
      </c>
    </row>
    <row r="29" spans="1:15" ht="14.25" customHeight="1">
      <c r="A29" s="11">
        <v>28</v>
      </c>
      <c r="B29" s="11" t="s">
        <v>70</v>
      </c>
      <c r="C29" s="11">
        <v>2020</v>
      </c>
      <c r="D29" s="11">
        <f t="shared" si="0"/>
        <v>3</v>
      </c>
      <c r="E29" s="2" t="s">
        <v>48</v>
      </c>
      <c r="F29" s="2" t="s">
        <v>7</v>
      </c>
      <c r="G29" s="20">
        <v>2479665</v>
      </c>
      <c r="H29" s="125">
        <f t="shared" si="1"/>
        <v>1.7999999999999999E-2</v>
      </c>
      <c r="I29" s="16">
        <f t="shared" si="2"/>
        <v>100000</v>
      </c>
      <c r="J29" s="16">
        <f t="shared" si="3"/>
        <v>144633.97</v>
      </c>
      <c r="N29" s="21" t="s">
        <v>290</v>
      </c>
      <c r="O29" s="21" t="str">
        <f t="shared" si="4"/>
        <v xml:space="preserve">Licuadora </v>
      </c>
    </row>
    <row r="30" spans="1:15" ht="14.25" customHeight="1">
      <c r="A30" s="11">
        <v>29</v>
      </c>
      <c r="B30" s="11" t="s">
        <v>71</v>
      </c>
      <c r="C30" s="11">
        <v>2018</v>
      </c>
      <c r="D30" s="11">
        <f t="shared" si="0"/>
        <v>5</v>
      </c>
      <c r="E30" s="2" t="s">
        <v>48</v>
      </c>
      <c r="F30" s="2" t="s">
        <v>6</v>
      </c>
      <c r="G30" s="20">
        <v>13259271</v>
      </c>
      <c r="H30" s="125">
        <f t="shared" si="1"/>
        <v>1.4999999999999999E-2</v>
      </c>
      <c r="I30" s="16">
        <f t="shared" si="2"/>
        <v>300000</v>
      </c>
      <c r="J30" s="16">
        <f t="shared" si="3"/>
        <v>498889.065</v>
      </c>
      <c r="N30" s="21" t="s">
        <v>294</v>
      </c>
      <c r="O30" s="21" t="str">
        <f t="shared" si="4"/>
        <v xml:space="preserve">Plancha </v>
      </c>
    </row>
    <row r="31" spans="1:15" ht="14.25" customHeight="1">
      <c r="A31" s="11">
        <v>30</v>
      </c>
      <c r="B31" s="11" t="s">
        <v>72</v>
      </c>
      <c r="C31" s="11">
        <v>2023</v>
      </c>
      <c r="D31" s="11">
        <f t="shared" si="0"/>
        <v>0</v>
      </c>
      <c r="E31" s="2" t="s">
        <v>48</v>
      </c>
      <c r="F31" s="2" t="s">
        <v>6</v>
      </c>
      <c r="G31" s="20">
        <v>17966108</v>
      </c>
      <c r="H31" s="125">
        <f t="shared" si="1"/>
        <v>1.4999999999999999E-2</v>
      </c>
      <c r="I31" s="16">
        <f t="shared" si="2"/>
        <v>100000</v>
      </c>
      <c r="J31" s="16">
        <f t="shared" si="3"/>
        <v>369491.62</v>
      </c>
      <c r="N31" s="21" t="s">
        <v>297</v>
      </c>
      <c r="O31" s="21" t="str">
        <f t="shared" si="4"/>
        <v xml:space="preserve">Licuadora </v>
      </c>
    </row>
    <row r="32" spans="1:15" ht="14.25" customHeight="1">
      <c r="A32" s="11">
        <v>31</v>
      </c>
      <c r="B32" s="11" t="s">
        <v>73</v>
      </c>
      <c r="C32" s="11">
        <v>2017</v>
      </c>
      <c r="D32" s="11">
        <f t="shared" si="0"/>
        <v>6</v>
      </c>
      <c r="E32" s="2" t="s">
        <v>48</v>
      </c>
      <c r="F32" s="2" t="s">
        <v>49</v>
      </c>
      <c r="G32" s="20">
        <v>17523905</v>
      </c>
      <c r="H32" s="125">
        <f t="shared" si="1"/>
        <v>1.2999999999999999E-2</v>
      </c>
      <c r="I32" s="16">
        <f t="shared" si="2"/>
        <v>300000</v>
      </c>
      <c r="J32" s="16">
        <f t="shared" si="3"/>
        <v>300000</v>
      </c>
      <c r="N32" s="21" t="s">
        <v>322</v>
      </c>
      <c r="O32" s="21" t="str">
        <f t="shared" si="4"/>
        <v xml:space="preserve">Licuadora </v>
      </c>
    </row>
    <row r="33" spans="1:15" ht="14.25" customHeight="1">
      <c r="A33" s="11">
        <v>32</v>
      </c>
      <c r="B33" s="11" t="s">
        <v>74</v>
      </c>
      <c r="C33" s="11">
        <v>2016</v>
      </c>
      <c r="D33" s="11">
        <f t="shared" si="0"/>
        <v>7</v>
      </c>
      <c r="E33" s="2" t="s">
        <v>48</v>
      </c>
      <c r="F33" s="2" t="s">
        <v>49</v>
      </c>
      <c r="G33" s="20">
        <v>3528613</v>
      </c>
      <c r="H33" s="125">
        <f t="shared" si="1"/>
        <v>1.2999999999999999E-2</v>
      </c>
      <c r="I33" s="16">
        <f t="shared" si="2"/>
        <v>300000</v>
      </c>
      <c r="J33" s="16">
        <f t="shared" si="3"/>
        <v>300000</v>
      </c>
      <c r="N33" s="21" t="s">
        <v>327</v>
      </c>
      <c r="O33" s="21" t="str">
        <f t="shared" si="4"/>
        <v xml:space="preserve">Licuadora </v>
      </c>
    </row>
    <row r="34" spans="1:15" ht="14.25" customHeight="1">
      <c r="A34" s="11">
        <v>33</v>
      </c>
      <c r="B34" s="11" t="s">
        <v>75</v>
      </c>
      <c r="C34" s="11">
        <v>2018</v>
      </c>
      <c r="D34" s="11">
        <f t="shared" si="0"/>
        <v>5</v>
      </c>
      <c r="E34" s="2" t="s">
        <v>48</v>
      </c>
      <c r="F34" s="2" t="s">
        <v>7</v>
      </c>
      <c r="G34" s="20">
        <v>6734799</v>
      </c>
      <c r="H34" s="125">
        <f t="shared" si="1"/>
        <v>1.7999999999999999E-2</v>
      </c>
      <c r="I34" s="16">
        <f t="shared" si="2"/>
        <v>300000</v>
      </c>
      <c r="J34" s="16">
        <f t="shared" si="3"/>
        <v>421226.38199999998</v>
      </c>
      <c r="N34" s="21" t="s">
        <v>355</v>
      </c>
      <c r="O34" s="21" t="str">
        <f t="shared" si="4"/>
        <v xml:space="preserve">Plancha </v>
      </c>
    </row>
    <row r="35" spans="1:15" ht="14.25" customHeight="1">
      <c r="A35" s="11">
        <v>34</v>
      </c>
      <c r="B35" s="11" t="s">
        <v>76</v>
      </c>
      <c r="C35" s="11">
        <v>2014</v>
      </c>
      <c r="D35" s="11">
        <f t="shared" si="0"/>
        <v>9</v>
      </c>
      <c r="E35" s="2" t="s">
        <v>48</v>
      </c>
      <c r="F35" s="2" t="s">
        <v>6</v>
      </c>
      <c r="G35" s="20">
        <v>11687468</v>
      </c>
      <c r="H35" s="125">
        <f t="shared" si="1"/>
        <v>1.4999999999999999E-2</v>
      </c>
      <c r="I35" s="16">
        <f t="shared" si="2"/>
        <v>500000</v>
      </c>
      <c r="J35" s="16">
        <f t="shared" si="3"/>
        <v>675312.02</v>
      </c>
    </row>
    <row r="36" spans="1:15" ht="14.25" customHeight="1">
      <c r="A36" s="11">
        <v>35</v>
      </c>
      <c r="B36" s="11" t="s">
        <v>77</v>
      </c>
      <c r="C36" s="11">
        <v>2017</v>
      </c>
      <c r="D36" s="11">
        <f t="shared" si="0"/>
        <v>6</v>
      </c>
      <c r="E36" s="2" t="s">
        <v>48</v>
      </c>
      <c r="F36" s="2" t="s">
        <v>7</v>
      </c>
      <c r="G36" s="20">
        <v>16245211</v>
      </c>
      <c r="H36" s="125">
        <f t="shared" si="1"/>
        <v>1.7999999999999999E-2</v>
      </c>
      <c r="I36" s="16">
        <f t="shared" si="2"/>
        <v>300000</v>
      </c>
      <c r="J36" s="16">
        <f t="shared" si="3"/>
        <v>592413.79799999995</v>
      </c>
    </row>
    <row r="37" spans="1:15" ht="14.25" customHeight="1">
      <c r="A37" s="11">
        <v>36</v>
      </c>
      <c r="B37" s="11" t="s">
        <v>78</v>
      </c>
      <c r="C37" s="11">
        <v>2013</v>
      </c>
      <c r="D37" s="11">
        <f t="shared" si="0"/>
        <v>10</v>
      </c>
      <c r="E37" s="2" t="s">
        <v>48</v>
      </c>
      <c r="F37" s="2" t="s">
        <v>6</v>
      </c>
      <c r="G37" s="20">
        <v>2164087</v>
      </c>
      <c r="H37" s="125">
        <f t="shared" si="1"/>
        <v>1.4999999999999999E-2</v>
      </c>
      <c r="I37" s="16">
        <f t="shared" si="2"/>
        <v>500000</v>
      </c>
      <c r="J37" s="16">
        <f t="shared" si="3"/>
        <v>532461.30500000005</v>
      </c>
    </row>
    <row r="38" spans="1:15" ht="14.25" customHeight="1">
      <c r="A38" s="11">
        <v>37</v>
      </c>
      <c r="B38" s="11" t="s">
        <v>79</v>
      </c>
      <c r="C38" s="11">
        <v>2020</v>
      </c>
      <c r="D38" s="11">
        <f t="shared" si="0"/>
        <v>3</v>
      </c>
      <c r="E38" s="2" t="s">
        <v>48</v>
      </c>
      <c r="F38" s="2" t="s">
        <v>6</v>
      </c>
      <c r="G38" s="20">
        <v>6671528</v>
      </c>
      <c r="H38" s="125">
        <f t="shared" si="1"/>
        <v>1.4999999999999999E-2</v>
      </c>
      <c r="I38" s="16">
        <f t="shared" si="2"/>
        <v>100000</v>
      </c>
      <c r="J38" s="16">
        <f t="shared" si="3"/>
        <v>200072.91999999998</v>
      </c>
    </row>
    <row r="39" spans="1:15" ht="14.25" customHeight="1">
      <c r="A39" s="11">
        <v>38</v>
      </c>
      <c r="B39" s="11" t="s">
        <v>80</v>
      </c>
      <c r="C39" s="11">
        <v>2021</v>
      </c>
      <c r="D39" s="11">
        <f t="shared" si="0"/>
        <v>2</v>
      </c>
      <c r="E39" s="2" t="s">
        <v>48</v>
      </c>
      <c r="F39" s="2" t="s">
        <v>7</v>
      </c>
      <c r="G39" s="20">
        <v>8481176</v>
      </c>
      <c r="H39" s="125">
        <f t="shared" si="1"/>
        <v>1.7999999999999999E-2</v>
      </c>
      <c r="I39" s="16">
        <f t="shared" si="2"/>
        <v>100000</v>
      </c>
      <c r="J39" s="16">
        <f t="shared" si="3"/>
        <v>252661.16799999998</v>
      </c>
    </row>
    <row r="40" spans="1:15" ht="14.25" customHeight="1">
      <c r="A40" s="11">
        <v>39</v>
      </c>
      <c r="B40" s="11" t="s">
        <v>81</v>
      </c>
      <c r="C40" s="11">
        <v>2017</v>
      </c>
      <c r="D40" s="11">
        <f t="shared" si="0"/>
        <v>6</v>
      </c>
      <c r="E40" s="2" t="s">
        <v>48</v>
      </c>
      <c r="F40" s="2" t="s">
        <v>7</v>
      </c>
      <c r="G40" s="20">
        <v>1863017</v>
      </c>
      <c r="H40" s="125">
        <f t="shared" si="1"/>
        <v>1.7999999999999999E-2</v>
      </c>
      <c r="I40" s="16">
        <f t="shared" si="2"/>
        <v>300000</v>
      </c>
      <c r="J40" s="16">
        <f t="shared" si="3"/>
        <v>333534.30599999998</v>
      </c>
    </row>
    <row r="41" spans="1:15" ht="14.25" customHeight="1">
      <c r="A41" s="11">
        <v>40</v>
      </c>
      <c r="B41" s="11" t="s">
        <v>82</v>
      </c>
      <c r="C41" s="11">
        <v>2019</v>
      </c>
      <c r="D41" s="11">
        <f t="shared" si="0"/>
        <v>4</v>
      </c>
      <c r="E41" s="2" t="s">
        <v>48</v>
      </c>
      <c r="F41" s="2" t="s">
        <v>6</v>
      </c>
      <c r="G41" s="20">
        <v>5685975</v>
      </c>
      <c r="H41" s="125">
        <f t="shared" si="1"/>
        <v>1.4999999999999999E-2</v>
      </c>
      <c r="I41" s="16">
        <f t="shared" si="2"/>
        <v>300000</v>
      </c>
      <c r="J41" s="16">
        <f t="shared" si="3"/>
        <v>385289.625</v>
      </c>
    </row>
    <row r="42" spans="1:15" ht="14.25" customHeight="1">
      <c r="A42" s="11">
        <v>41</v>
      </c>
      <c r="B42" s="11" t="s">
        <v>83</v>
      </c>
      <c r="C42" s="11">
        <v>2021</v>
      </c>
      <c r="D42" s="11">
        <f t="shared" si="0"/>
        <v>2</v>
      </c>
      <c r="E42" s="2" t="s">
        <v>48</v>
      </c>
      <c r="F42" s="2" t="s">
        <v>6</v>
      </c>
      <c r="G42" s="20">
        <v>3957577</v>
      </c>
      <c r="H42" s="125">
        <f t="shared" si="1"/>
        <v>1.4999999999999999E-2</v>
      </c>
      <c r="I42" s="16">
        <f t="shared" si="2"/>
        <v>100000</v>
      </c>
      <c r="J42" s="16">
        <f t="shared" si="3"/>
        <v>159363.655</v>
      </c>
    </row>
    <row r="43" spans="1:15" ht="14.25" customHeight="1">
      <c r="A43" s="11">
        <v>42</v>
      </c>
      <c r="B43" s="11" t="s">
        <v>84</v>
      </c>
      <c r="C43" s="11">
        <v>2023</v>
      </c>
      <c r="D43" s="11">
        <f t="shared" si="0"/>
        <v>0</v>
      </c>
      <c r="E43" s="2" t="s">
        <v>48</v>
      </c>
      <c r="F43" s="2" t="s">
        <v>7</v>
      </c>
      <c r="G43" s="20">
        <v>7035862</v>
      </c>
      <c r="H43" s="125">
        <f t="shared" si="1"/>
        <v>1.7999999999999999E-2</v>
      </c>
      <c r="I43" s="16">
        <f t="shared" si="2"/>
        <v>100000</v>
      </c>
      <c r="J43" s="16">
        <f t="shared" si="3"/>
        <v>226645.516</v>
      </c>
    </row>
    <row r="44" spans="1:15" ht="14.25" customHeight="1">
      <c r="A44" s="11">
        <v>43</v>
      </c>
      <c r="B44" s="11" t="s">
        <v>85</v>
      </c>
      <c r="C44" s="11">
        <v>2019</v>
      </c>
      <c r="D44" s="11">
        <f t="shared" si="0"/>
        <v>4</v>
      </c>
      <c r="E44" s="2" t="s">
        <v>48</v>
      </c>
      <c r="F44" s="2" t="s">
        <v>49</v>
      </c>
      <c r="G44" s="20">
        <v>16095302</v>
      </c>
      <c r="H44" s="125">
        <f t="shared" si="1"/>
        <v>1.2999999999999999E-2</v>
      </c>
      <c r="I44" s="16">
        <f t="shared" si="2"/>
        <v>300000</v>
      </c>
      <c r="J44" s="16">
        <f t="shared" si="3"/>
        <v>300000</v>
      </c>
    </row>
    <row r="45" spans="1:15" ht="14.25" customHeight="1">
      <c r="A45" s="11">
        <v>44</v>
      </c>
      <c r="B45" s="11" t="s">
        <v>86</v>
      </c>
      <c r="C45" s="11">
        <v>2014</v>
      </c>
      <c r="D45" s="11">
        <f t="shared" si="0"/>
        <v>9</v>
      </c>
      <c r="E45" s="2" t="s">
        <v>48</v>
      </c>
      <c r="F45" s="2" t="s">
        <v>7</v>
      </c>
      <c r="G45" s="20">
        <v>4540677</v>
      </c>
      <c r="H45" s="125">
        <f t="shared" si="1"/>
        <v>1.7999999999999999E-2</v>
      </c>
      <c r="I45" s="16">
        <f t="shared" si="2"/>
        <v>500000</v>
      </c>
      <c r="J45" s="16">
        <f t="shared" si="3"/>
        <v>581732.18599999999</v>
      </c>
    </row>
    <row r="46" spans="1:15" ht="14.25" customHeight="1">
      <c r="A46" s="11">
        <v>45</v>
      </c>
      <c r="B46" s="11" t="s">
        <v>87</v>
      </c>
      <c r="C46" s="11">
        <v>2019</v>
      </c>
      <c r="D46" s="11">
        <f t="shared" si="0"/>
        <v>4</v>
      </c>
      <c r="E46" s="2" t="s">
        <v>47</v>
      </c>
      <c r="F46" s="2" t="s">
        <v>6</v>
      </c>
      <c r="G46" s="20">
        <v>15448691</v>
      </c>
      <c r="H46" s="125">
        <f t="shared" si="1"/>
        <v>1.4999999999999999E-2</v>
      </c>
      <c r="I46" s="16">
        <f t="shared" si="2"/>
        <v>300000</v>
      </c>
      <c r="J46" s="16">
        <f t="shared" si="3"/>
        <v>531730.36499999999</v>
      </c>
    </row>
    <row r="47" spans="1:15" ht="14.25" customHeight="1">
      <c r="A47" s="11">
        <v>46</v>
      </c>
      <c r="B47" s="11" t="s">
        <v>88</v>
      </c>
      <c r="C47" s="11">
        <v>2021</v>
      </c>
      <c r="D47" s="11">
        <f t="shared" si="0"/>
        <v>2</v>
      </c>
      <c r="E47" s="2" t="s">
        <v>48</v>
      </c>
      <c r="F47" s="2" t="s">
        <v>49</v>
      </c>
      <c r="G47" s="20">
        <v>16748262</v>
      </c>
      <c r="H47" s="125">
        <f t="shared" si="1"/>
        <v>1.2999999999999999E-2</v>
      </c>
      <c r="I47" s="16">
        <f t="shared" si="2"/>
        <v>100000</v>
      </c>
      <c r="J47" s="16">
        <f t="shared" si="3"/>
        <v>100000</v>
      </c>
    </row>
    <row r="48" spans="1:15" ht="14.25" customHeight="1">
      <c r="A48" s="11">
        <v>47</v>
      </c>
      <c r="B48" s="11" t="s">
        <v>89</v>
      </c>
      <c r="C48" s="11">
        <v>2013</v>
      </c>
      <c r="D48" s="11">
        <f t="shared" si="0"/>
        <v>10</v>
      </c>
      <c r="E48" s="2" t="s">
        <v>47</v>
      </c>
      <c r="F48" s="2" t="s">
        <v>49</v>
      </c>
      <c r="G48" s="20">
        <v>13091156</v>
      </c>
      <c r="H48" s="125">
        <f t="shared" si="1"/>
        <v>1.2999999999999999E-2</v>
      </c>
      <c r="I48" s="16">
        <f t="shared" si="2"/>
        <v>500000</v>
      </c>
      <c r="J48" s="16">
        <f t="shared" si="3"/>
        <v>500000</v>
      </c>
    </row>
    <row r="49" spans="1:10" ht="14.25" customHeight="1">
      <c r="A49" s="11">
        <v>48</v>
      </c>
      <c r="B49" s="11" t="s">
        <v>90</v>
      </c>
      <c r="C49" s="11">
        <v>2015</v>
      </c>
      <c r="D49" s="11">
        <f t="shared" si="0"/>
        <v>8</v>
      </c>
      <c r="E49" s="2" t="s">
        <v>46</v>
      </c>
      <c r="F49" s="2" t="s">
        <v>7</v>
      </c>
      <c r="G49" s="20">
        <v>9660376</v>
      </c>
      <c r="H49" s="125">
        <f t="shared" si="1"/>
        <v>1.7999999999999999E-2</v>
      </c>
      <c r="I49" s="16">
        <f t="shared" si="2"/>
        <v>500000</v>
      </c>
      <c r="J49" s="16">
        <f t="shared" si="3"/>
        <v>673886.76799999992</v>
      </c>
    </row>
    <row r="50" spans="1:10" ht="14.25" customHeight="1">
      <c r="A50" s="11">
        <v>49</v>
      </c>
      <c r="B50" s="11" t="s">
        <v>91</v>
      </c>
      <c r="C50" s="11">
        <v>2021</v>
      </c>
      <c r="D50" s="11">
        <f t="shared" si="0"/>
        <v>2</v>
      </c>
      <c r="E50" s="2" t="s">
        <v>47</v>
      </c>
      <c r="F50" s="2" t="s">
        <v>6</v>
      </c>
      <c r="G50" s="20">
        <v>6241598</v>
      </c>
      <c r="H50" s="125">
        <f t="shared" si="1"/>
        <v>1.4999999999999999E-2</v>
      </c>
      <c r="I50" s="16">
        <f t="shared" si="2"/>
        <v>100000</v>
      </c>
      <c r="J50" s="16">
        <f t="shared" si="3"/>
        <v>193623.97</v>
      </c>
    </row>
    <row r="51" spans="1:10" ht="14.25" customHeight="1">
      <c r="A51" s="11">
        <v>50</v>
      </c>
      <c r="B51" s="11" t="s">
        <v>92</v>
      </c>
      <c r="C51" s="11">
        <v>2020</v>
      </c>
      <c r="D51" s="11">
        <f t="shared" si="0"/>
        <v>3</v>
      </c>
      <c r="E51" s="2" t="s">
        <v>48</v>
      </c>
      <c r="F51" s="2" t="s">
        <v>6</v>
      </c>
      <c r="G51" s="20">
        <v>1986032</v>
      </c>
      <c r="H51" s="125">
        <f t="shared" si="1"/>
        <v>1.4999999999999999E-2</v>
      </c>
      <c r="I51" s="16">
        <f t="shared" si="2"/>
        <v>100000</v>
      </c>
      <c r="J51" s="16">
        <f t="shared" si="3"/>
        <v>129790.48</v>
      </c>
    </row>
    <row r="52" spans="1:10" ht="14.25" customHeight="1">
      <c r="A52" s="11">
        <v>51</v>
      </c>
      <c r="B52" s="11" t="s">
        <v>93</v>
      </c>
      <c r="C52" s="11">
        <v>2014</v>
      </c>
      <c r="D52" s="11">
        <f t="shared" si="0"/>
        <v>9</v>
      </c>
      <c r="E52" s="2" t="s">
        <v>48</v>
      </c>
      <c r="F52" s="2" t="s">
        <v>7</v>
      </c>
      <c r="G52" s="20">
        <v>9012451</v>
      </c>
      <c r="H52" s="125">
        <f t="shared" si="1"/>
        <v>1.7999999999999999E-2</v>
      </c>
      <c r="I52" s="16">
        <f t="shared" si="2"/>
        <v>500000</v>
      </c>
      <c r="J52" s="16">
        <f t="shared" si="3"/>
        <v>662224.11800000002</v>
      </c>
    </row>
    <row r="53" spans="1:10" ht="14.25" customHeight="1">
      <c r="A53" s="11">
        <v>52</v>
      </c>
      <c r="B53" s="11" t="s">
        <v>94</v>
      </c>
      <c r="C53" s="11">
        <v>2023</v>
      </c>
      <c r="D53" s="11">
        <f t="shared" si="0"/>
        <v>0</v>
      </c>
      <c r="E53" s="2" t="s">
        <v>48</v>
      </c>
      <c r="F53" s="2" t="s">
        <v>49</v>
      </c>
      <c r="G53" s="20">
        <v>14381746</v>
      </c>
      <c r="H53" s="125">
        <f t="shared" si="1"/>
        <v>1.2999999999999999E-2</v>
      </c>
      <c r="I53" s="16">
        <f t="shared" si="2"/>
        <v>100000</v>
      </c>
      <c r="J53" s="16">
        <f t="shared" si="3"/>
        <v>100000</v>
      </c>
    </row>
    <row r="54" spans="1:10" ht="14.25" customHeight="1">
      <c r="A54" s="11">
        <v>53</v>
      </c>
      <c r="B54" s="11" t="s">
        <v>95</v>
      </c>
      <c r="C54" s="11">
        <v>2018</v>
      </c>
      <c r="D54" s="11">
        <f t="shared" si="0"/>
        <v>5</v>
      </c>
      <c r="E54" s="2" t="s">
        <v>46</v>
      </c>
      <c r="F54" s="2" t="s">
        <v>7</v>
      </c>
      <c r="G54" s="20">
        <v>2474000</v>
      </c>
      <c r="H54" s="125">
        <f t="shared" si="1"/>
        <v>1.7999999999999999E-2</v>
      </c>
      <c r="I54" s="16">
        <f t="shared" si="2"/>
        <v>300000</v>
      </c>
      <c r="J54" s="16">
        <f t="shared" si="3"/>
        <v>344532</v>
      </c>
    </row>
    <row r="55" spans="1:10" ht="14.25" customHeight="1">
      <c r="A55" s="11">
        <v>54</v>
      </c>
      <c r="B55" s="11" t="s">
        <v>96</v>
      </c>
      <c r="C55" s="11">
        <v>2021</v>
      </c>
      <c r="D55" s="11">
        <f t="shared" si="0"/>
        <v>2</v>
      </c>
      <c r="E55" s="2" t="s">
        <v>47</v>
      </c>
      <c r="F55" s="2" t="s">
        <v>7</v>
      </c>
      <c r="G55" s="20">
        <v>4456325</v>
      </c>
      <c r="H55" s="125">
        <f t="shared" si="1"/>
        <v>1.7999999999999999E-2</v>
      </c>
      <c r="I55" s="16">
        <f t="shared" si="2"/>
        <v>100000</v>
      </c>
      <c r="J55" s="16">
        <f t="shared" si="3"/>
        <v>180213.84999999998</v>
      </c>
    </row>
    <row r="56" spans="1:10" ht="14.25" customHeight="1">
      <c r="A56" s="11">
        <v>55</v>
      </c>
      <c r="B56" s="11" t="s">
        <v>97</v>
      </c>
      <c r="C56" s="11">
        <v>2021</v>
      </c>
      <c r="D56" s="11">
        <f t="shared" si="0"/>
        <v>2</v>
      </c>
      <c r="E56" s="2" t="s">
        <v>47</v>
      </c>
      <c r="F56" s="2" t="s">
        <v>7</v>
      </c>
      <c r="G56" s="20">
        <v>7237136</v>
      </c>
      <c r="H56" s="125">
        <f t="shared" si="1"/>
        <v>1.7999999999999999E-2</v>
      </c>
      <c r="I56" s="16">
        <f t="shared" si="2"/>
        <v>100000</v>
      </c>
      <c r="J56" s="16">
        <f t="shared" si="3"/>
        <v>230268.44799999997</v>
      </c>
    </row>
    <row r="57" spans="1:10" ht="14.25" customHeight="1">
      <c r="A57" s="11">
        <v>56</v>
      </c>
      <c r="B57" s="11" t="s">
        <v>98</v>
      </c>
      <c r="C57" s="11">
        <v>2016</v>
      </c>
      <c r="D57" s="11">
        <f t="shared" si="0"/>
        <v>7</v>
      </c>
      <c r="E57" s="2" t="s">
        <v>48</v>
      </c>
      <c r="F57" s="2" t="s">
        <v>6</v>
      </c>
      <c r="G57" s="20">
        <v>13407578</v>
      </c>
      <c r="H57" s="125">
        <f t="shared" si="1"/>
        <v>1.4999999999999999E-2</v>
      </c>
      <c r="I57" s="16">
        <f t="shared" si="2"/>
        <v>300000</v>
      </c>
      <c r="J57" s="16">
        <f t="shared" si="3"/>
        <v>501113.67</v>
      </c>
    </row>
    <row r="58" spans="1:10" ht="14.25" customHeight="1">
      <c r="A58" s="11">
        <v>57</v>
      </c>
      <c r="B58" s="11" t="s">
        <v>99</v>
      </c>
      <c r="C58" s="11">
        <v>2014</v>
      </c>
      <c r="D58" s="11">
        <f t="shared" si="0"/>
        <v>9</v>
      </c>
      <c r="E58" s="2" t="s">
        <v>48</v>
      </c>
      <c r="F58" s="2" t="s">
        <v>7</v>
      </c>
      <c r="G58" s="20">
        <v>9621317</v>
      </c>
      <c r="H58" s="125">
        <f t="shared" si="1"/>
        <v>1.7999999999999999E-2</v>
      </c>
      <c r="I58" s="16">
        <f t="shared" si="2"/>
        <v>500000</v>
      </c>
      <c r="J58" s="16">
        <f t="shared" si="3"/>
        <v>673183.70600000001</v>
      </c>
    </row>
    <row r="59" spans="1:10" ht="14.25" customHeight="1">
      <c r="A59" s="11">
        <v>58</v>
      </c>
      <c r="B59" s="11" t="s">
        <v>100</v>
      </c>
      <c r="C59" s="11">
        <v>2016</v>
      </c>
      <c r="D59" s="11">
        <f t="shared" si="0"/>
        <v>7</v>
      </c>
      <c r="E59" s="2" t="s">
        <v>48</v>
      </c>
      <c r="F59" s="2" t="s">
        <v>7</v>
      </c>
      <c r="G59" s="20">
        <v>6692999</v>
      </c>
      <c r="H59" s="125">
        <f t="shared" si="1"/>
        <v>1.7999999999999999E-2</v>
      </c>
      <c r="I59" s="16">
        <f t="shared" si="2"/>
        <v>300000</v>
      </c>
      <c r="J59" s="16">
        <f t="shared" si="3"/>
        <v>420473.98199999996</v>
      </c>
    </row>
    <row r="60" spans="1:10" ht="14.25" customHeight="1">
      <c r="A60" s="11">
        <v>59</v>
      </c>
      <c r="B60" s="11" t="s">
        <v>101</v>
      </c>
      <c r="C60" s="11">
        <v>2020</v>
      </c>
      <c r="D60" s="11">
        <f t="shared" si="0"/>
        <v>3</v>
      </c>
      <c r="E60" s="2" t="s">
        <v>48</v>
      </c>
      <c r="F60" s="2" t="s">
        <v>7</v>
      </c>
      <c r="G60" s="20">
        <v>9959891</v>
      </c>
      <c r="H60" s="125">
        <f t="shared" si="1"/>
        <v>1.7999999999999999E-2</v>
      </c>
      <c r="I60" s="16">
        <f t="shared" si="2"/>
        <v>100000</v>
      </c>
      <c r="J60" s="16">
        <f t="shared" si="3"/>
        <v>279278.038</v>
      </c>
    </row>
    <row r="61" spans="1:10" ht="14.25" customHeight="1">
      <c r="A61" s="11">
        <v>60</v>
      </c>
      <c r="B61" s="11" t="s">
        <v>102</v>
      </c>
      <c r="C61" s="11">
        <v>2021</v>
      </c>
      <c r="D61" s="11">
        <f t="shared" si="0"/>
        <v>2</v>
      </c>
      <c r="E61" s="2" t="s">
        <v>48</v>
      </c>
      <c r="F61" s="2" t="s">
        <v>6</v>
      </c>
      <c r="G61" s="20">
        <v>11283023</v>
      </c>
      <c r="H61" s="125">
        <f t="shared" si="1"/>
        <v>1.4999999999999999E-2</v>
      </c>
      <c r="I61" s="16">
        <f t="shared" si="2"/>
        <v>100000</v>
      </c>
      <c r="J61" s="16">
        <f t="shared" si="3"/>
        <v>269245.34499999997</v>
      </c>
    </row>
    <row r="62" spans="1:10" ht="14.25" customHeight="1">
      <c r="A62" s="11">
        <v>61</v>
      </c>
      <c r="B62" s="11" t="s">
        <v>103</v>
      </c>
      <c r="C62" s="11">
        <v>2016</v>
      </c>
      <c r="D62" s="11">
        <f t="shared" si="0"/>
        <v>7</v>
      </c>
      <c r="E62" s="2" t="s">
        <v>48</v>
      </c>
      <c r="F62" s="2" t="s">
        <v>7</v>
      </c>
      <c r="G62" s="20">
        <v>15649196</v>
      </c>
      <c r="H62" s="125">
        <f t="shared" si="1"/>
        <v>1.7999999999999999E-2</v>
      </c>
      <c r="I62" s="16">
        <f t="shared" si="2"/>
        <v>300000</v>
      </c>
      <c r="J62" s="16">
        <f t="shared" si="3"/>
        <v>581685.52799999993</v>
      </c>
    </row>
    <row r="63" spans="1:10" ht="14.25" customHeight="1">
      <c r="A63" s="11">
        <v>62</v>
      </c>
      <c r="B63" s="11" t="s">
        <v>104</v>
      </c>
      <c r="C63" s="11">
        <v>2016</v>
      </c>
      <c r="D63" s="11">
        <f t="shared" si="0"/>
        <v>7</v>
      </c>
      <c r="E63" s="2" t="s">
        <v>48</v>
      </c>
      <c r="F63" s="2" t="s">
        <v>7</v>
      </c>
      <c r="G63" s="20">
        <v>5511152</v>
      </c>
      <c r="H63" s="125">
        <f t="shared" si="1"/>
        <v>1.7999999999999999E-2</v>
      </c>
      <c r="I63" s="16">
        <f t="shared" si="2"/>
        <v>300000</v>
      </c>
      <c r="J63" s="16">
        <f t="shared" si="3"/>
        <v>399200.73599999998</v>
      </c>
    </row>
    <row r="64" spans="1:10" ht="14.25" customHeight="1">
      <c r="A64" s="11">
        <v>63</v>
      </c>
      <c r="B64" s="11" t="s">
        <v>105</v>
      </c>
      <c r="C64" s="11">
        <v>2021</v>
      </c>
      <c r="D64" s="11">
        <f t="shared" si="0"/>
        <v>2</v>
      </c>
      <c r="E64" s="2" t="s">
        <v>48</v>
      </c>
      <c r="F64" s="2" t="s">
        <v>7</v>
      </c>
      <c r="G64" s="20">
        <v>1537780</v>
      </c>
      <c r="H64" s="125">
        <f t="shared" si="1"/>
        <v>1.7999999999999999E-2</v>
      </c>
      <c r="I64" s="16">
        <f t="shared" si="2"/>
        <v>100000</v>
      </c>
      <c r="J64" s="16">
        <f t="shared" si="3"/>
        <v>127680.04</v>
      </c>
    </row>
    <row r="65" spans="1:10" ht="14.25" customHeight="1">
      <c r="A65" s="11">
        <v>64</v>
      </c>
      <c r="B65" s="11" t="s">
        <v>106</v>
      </c>
      <c r="C65" s="11">
        <v>2016</v>
      </c>
      <c r="D65" s="11">
        <f t="shared" si="0"/>
        <v>7</v>
      </c>
      <c r="E65" s="2" t="s">
        <v>48</v>
      </c>
      <c r="F65" s="2" t="s">
        <v>7</v>
      </c>
      <c r="G65" s="20">
        <v>12348211</v>
      </c>
      <c r="H65" s="125">
        <f t="shared" si="1"/>
        <v>1.7999999999999999E-2</v>
      </c>
      <c r="I65" s="16">
        <f t="shared" si="2"/>
        <v>300000</v>
      </c>
      <c r="J65" s="16">
        <f t="shared" si="3"/>
        <v>522267.79799999995</v>
      </c>
    </row>
    <row r="66" spans="1:10" ht="14.25" customHeight="1">
      <c r="A66" s="11">
        <v>65</v>
      </c>
      <c r="B66" s="11" t="s">
        <v>107</v>
      </c>
      <c r="C66" s="11">
        <v>2023</v>
      </c>
      <c r="D66" s="11">
        <f t="shared" si="0"/>
        <v>0</v>
      </c>
      <c r="E66" s="2" t="s">
        <v>48</v>
      </c>
      <c r="F66" s="2" t="s">
        <v>6</v>
      </c>
      <c r="G66" s="20">
        <v>1814411</v>
      </c>
      <c r="H66" s="125">
        <f t="shared" si="1"/>
        <v>1.4999999999999999E-2</v>
      </c>
      <c r="I66" s="16">
        <f t="shared" si="2"/>
        <v>100000</v>
      </c>
      <c r="J66" s="16">
        <f t="shared" si="3"/>
        <v>127216.16499999999</v>
      </c>
    </row>
    <row r="67" spans="1:10" ht="14.25" customHeight="1">
      <c r="A67" s="11">
        <v>66</v>
      </c>
      <c r="B67" s="11" t="s">
        <v>108</v>
      </c>
      <c r="C67" s="11">
        <v>2014</v>
      </c>
      <c r="D67" s="11">
        <f t="shared" si="0"/>
        <v>9</v>
      </c>
      <c r="E67" s="2" t="s">
        <v>48</v>
      </c>
      <c r="F67" s="2" t="s">
        <v>7</v>
      </c>
      <c r="G67" s="20">
        <v>12713875</v>
      </c>
      <c r="H67" s="125">
        <f t="shared" ref="H67:H130" si="5">+IF(F67="PEREIRA",$O$3,IF(F67="ARMENIA",$O$4,IF(F67="MANIZALES",$O$5,)))</f>
        <v>1.7999999999999999E-2</v>
      </c>
      <c r="I67" s="16">
        <f t="shared" ref="I67:I130" si="6">+IF(D67&lt;=3,100000,IF(D67&lt;=7,300000,IF(D67&lt;=10,500000,)))</f>
        <v>500000</v>
      </c>
      <c r="J67" s="16">
        <f t="shared" ref="J67:J130" si="7">+IF(F67=$N$3,$O$3*G67,IF(F67=$N$4,$O$4*G67,IF(F67=N70,$O$5*G67,)))+IF(D67&lt;=3,100000,IF(D67&lt;=7,300000,IF(D67&lt;=10,500000,)))</f>
        <v>728849.75</v>
      </c>
    </row>
    <row r="68" spans="1:10" ht="14.25" customHeight="1">
      <c r="A68" s="11">
        <v>67</v>
      </c>
      <c r="B68" s="11" t="s">
        <v>109</v>
      </c>
      <c r="C68" s="11">
        <v>2014</v>
      </c>
      <c r="D68" s="11">
        <f t="shared" si="0"/>
        <v>9</v>
      </c>
      <c r="E68" s="2" t="s">
        <v>48</v>
      </c>
      <c r="F68" s="2" t="s">
        <v>7</v>
      </c>
      <c r="G68" s="20">
        <v>8743735</v>
      </c>
      <c r="H68" s="125">
        <f t="shared" si="5"/>
        <v>1.7999999999999999E-2</v>
      </c>
      <c r="I68" s="16">
        <f t="shared" si="6"/>
        <v>500000</v>
      </c>
      <c r="J68" s="16">
        <f t="shared" si="7"/>
        <v>657387.23</v>
      </c>
    </row>
    <row r="69" spans="1:10" ht="14.25" customHeight="1">
      <c r="A69" s="11">
        <v>68</v>
      </c>
      <c r="B69" s="11" t="s">
        <v>110</v>
      </c>
      <c r="C69" s="11">
        <v>2019</v>
      </c>
      <c r="D69" s="11">
        <f t="shared" si="0"/>
        <v>4</v>
      </c>
      <c r="E69" s="2" t="s">
        <v>48</v>
      </c>
      <c r="F69" s="2" t="s">
        <v>49</v>
      </c>
      <c r="G69" s="20">
        <v>10265877</v>
      </c>
      <c r="H69" s="125">
        <f t="shared" si="5"/>
        <v>1.2999999999999999E-2</v>
      </c>
      <c r="I69" s="16">
        <f t="shared" si="6"/>
        <v>300000</v>
      </c>
      <c r="J69" s="16">
        <f t="shared" si="7"/>
        <v>300000</v>
      </c>
    </row>
    <row r="70" spans="1:10" ht="14.25" customHeight="1">
      <c r="A70" s="11">
        <v>69</v>
      </c>
      <c r="B70" s="11" t="s">
        <v>111</v>
      </c>
      <c r="C70" s="11">
        <v>2020</v>
      </c>
      <c r="D70" s="11">
        <f t="shared" si="0"/>
        <v>3</v>
      </c>
      <c r="E70" s="2" t="s">
        <v>48</v>
      </c>
      <c r="F70" s="2" t="s">
        <v>49</v>
      </c>
      <c r="G70" s="20">
        <v>9451765</v>
      </c>
      <c r="H70" s="125">
        <f t="shared" si="5"/>
        <v>1.2999999999999999E-2</v>
      </c>
      <c r="I70" s="16">
        <f t="shared" si="6"/>
        <v>100000</v>
      </c>
      <c r="J70" s="16">
        <f t="shared" si="7"/>
        <v>100000</v>
      </c>
    </row>
    <row r="71" spans="1:10" ht="14.25" customHeight="1">
      <c r="A71" s="11">
        <v>70</v>
      </c>
      <c r="B71" s="11" t="s">
        <v>112</v>
      </c>
      <c r="C71" s="11">
        <v>2015</v>
      </c>
      <c r="D71" s="11">
        <f t="shared" si="0"/>
        <v>8</v>
      </c>
      <c r="E71" s="2" t="s">
        <v>46</v>
      </c>
      <c r="F71" s="2" t="s">
        <v>7</v>
      </c>
      <c r="G71" s="20">
        <v>11474226</v>
      </c>
      <c r="H71" s="125">
        <f t="shared" si="5"/>
        <v>1.7999999999999999E-2</v>
      </c>
      <c r="I71" s="16">
        <f t="shared" si="6"/>
        <v>500000</v>
      </c>
      <c r="J71" s="16">
        <f t="shared" si="7"/>
        <v>706536.06799999997</v>
      </c>
    </row>
    <row r="72" spans="1:10" ht="14.25" customHeight="1">
      <c r="A72" s="11">
        <v>71</v>
      </c>
      <c r="B72" s="11" t="s">
        <v>113</v>
      </c>
      <c r="C72" s="11">
        <v>2017</v>
      </c>
      <c r="D72" s="11">
        <f t="shared" si="0"/>
        <v>6</v>
      </c>
      <c r="E72" s="2" t="s">
        <v>47</v>
      </c>
      <c r="F72" s="2" t="s">
        <v>7</v>
      </c>
      <c r="G72" s="20">
        <v>18071240</v>
      </c>
      <c r="H72" s="125">
        <f t="shared" si="5"/>
        <v>1.7999999999999999E-2</v>
      </c>
      <c r="I72" s="16">
        <f t="shared" si="6"/>
        <v>300000</v>
      </c>
      <c r="J72" s="16">
        <f t="shared" si="7"/>
        <v>625282.31999999995</v>
      </c>
    </row>
    <row r="73" spans="1:10" ht="14.25" customHeight="1">
      <c r="A73" s="11">
        <v>72</v>
      </c>
      <c r="B73" s="11" t="s">
        <v>114</v>
      </c>
      <c r="C73" s="11">
        <v>2023</v>
      </c>
      <c r="D73" s="11">
        <f t="shared" si="0"/>
        <v>0</v>
      </c>
      <c r="E73" s="2" t="s">
        <v>46</v>
      </c>
      <c r="F73" s="2" t="s">
        <v>7</v>
      </c>
      <c r="G73" s="20">
        <v>15406516</v>
      </c>
      <c r="H73" s="125">
        <f t="shared" si="5"/>
        <v>1.7999999999999999E-2</v>
      </c>
      <c r="I73" s="16">
        <f t="shared" si="6"/>
        <v>100000</v>
      </c>
      <c r="J73" s="16">
        <f t="shared" si="7"/>
        <v>377317.288</v>
      </c>
    </row>
    <row r="74" spans="1:10" ht="14.25" customHeight="1">
      <c r="A74" s="11">
        <v>73</v>
      </c>
      <c r="B74" s="11" t="s">
        <v>115</v>
      </c>
      <c r="C74" s="11">
        <v>2014</v>
      </c>
      <c r="D74" s="11">
        <f t="shared" si="0"/>
        <v>9</v>
      </c>
      <c r="E74" s="2" t="s">
        <v>46</v>
      </c>
      <c r="F74" s="2" t="s">
        <v>7</v>
      </c>
      <c r="G74" s="20">
        <v>11994803</v>
      </c>
      <c r="H74" s="125">
        <f t="shared" si="5"/>
        <v>1.7999999999999999E-2</v>
      </c>
      <c r="I74" s="16">
        <f t="shared" si="6"/>
        <v>500000</v>
      </c>
      <c r="J74" s="16">
        <f t="shared" si="7"/>
        <v>715906.45400000003</v>
      </c>
    </row>
    <row r="75" spans="1:10" ht="14.25" customHeight="1">
      <c r="A75" s="11">
        <v>74</v>
      </c>
      <c r="B75" s="11" t="s">
        <v>116</v>
      </c>
      <c r="C75" s="11">
        <v>2016</v>
      </c>
      <c r="D75" s="11">
        <f t="shared" si="0"/>
        <v>7</v>
      </c>
      <c r="E75" s="2" t="s">
        <v>58</v>
      </c>
      <c r="F75" s="2" t="s">
        <v>7</v>
      </c>
      <c r="G75" s="20">
        <v>2567005</v>
      </c>
      <c r="H75" s="125">
        <f t="shared" si="5"/>
        <v>1.7999999999999999E-2</v>
      </c>
      <c r="I75" s="16">
        <f t="shared" si="6"/>
        <v>300000</v>
      </c>
      <c r="J75" s="16">
        <f t="shared" si="7"/>
        <v>346206.08999999997</v>
      </c>
    </row>
    <row r="76" spans="1:10" ht="14.25" customHeight="1">
      <c r="A76" s="11">
        <v>75</v>
      </c>
      <c r="B76" s="11" t="s">
        <v>117</v>
      </c>
      <c r="C76" s="11">
        <v>2014</v>
      </c>
      <c r="D76" s="11">
        <f t="shared" si="0"/>
        <v>9</v>
      </c>
      <c r="E76" s="2" t="s">
        <v>58</v>
      </c>
      <c r="F76" s="2" t="s">
        <v>7</v>
      </c>
      <c r="G76" s="20">
        <v>18619195</v>
      </c>
      <c r="H76" s="125">
        <f t="shared" si="5"/>
        <v>1.7999999999999999E-2</v>
      </c>
      <c r="I76" s="16">
        <f t="shared" si="6"/>
        <v>500000</v>
      </c>
      <c r="J76" s="16">
        <f t="shared" si="7"/>
        <v>835145.51</v>
      </c>
    </row>
    <row r="77" spans="1:10" ht="14.25" customHeight="1">
      <c r="A77" s="11">
        <v>76</v>
      </c>
      <c r="B77" s="11" t="s">
        <v>118</v>
      </c>
      <c r="C77" s="11">
        <v>2013</v>
      </c>
      <c r="D77" s="11">
        <f t="shared" si="0"/>
        <v>10</v>
      </c>
      <c r="E77" s="2" t="s">
        <v>58</v>
      </c>
      <c r="F77" s="2" t="s">
        <v>6</v>
      </c>
      <c r="G77" s="20">
        <v>12837842</v>
      </c>
      <c r="H77" s="125">
        <f t="shared" si="5"/>
        <v>1.4999999999999999E-2</v>
      </c>
      <c r="I77" s="16">
        <f t="shared" si="6"/>
        <v>500000</v>
      </c>
      <c r="J77" s="16">
        <f t="shared" si="7"/>
        <v>692567.63</v>
      </c>
    </row>
    <row r="78" spans="1:10" ht="14.25" customHeight="1">
      <c r="A78" s="11">
        <v>77</v>
      </c>
      <c r="B78" s="11" t="s">
        <v>119</v>
      </c>
      <c r="C78" s="11">
        <v>2017</v>
      </c>
      <c r="D78" s="11">
        <f t="shared" si="0"/>
        <v>6</v>
      </c>
      <c r="E78" s="2" t="s">
        <v>58</v>
      </c>
      <c r="F78" s="2" t="s">
        <v>6</v>
      </c>
      <c r="G78" s="20">
        <v>17281491</v>
      </c>
      <c r="H78" s="125">
        <f t="shared" si="5"/>
        <v>1.4999999999999999E-2</v>
      </c>
      <c r="I78" s="16">
        <f t="shared" si="6"/>
        <v>300000</v>
      </c>
      <c r="J78" s="16">
        <f t="shared" si="7"/>
        <v>559222.36499999999</v>
      </c>
    </row>
    <row r="79" spans="1:10" ht="14.25" customHeight="1">
      <c r="A79" s="11">
        <v>78</v>
      </c>
      <c r="B79" s="11" t="s">
        <v>120</v>
      </c>
      <c r="C79" s="11">
        <v>2023</v>
      </c>
      <c r="D79" s="11">
        <f t="shared" si="0"/>
        <v>0</v>
      </c>
      <c r="E79" s="2" t="s">
        <v>58</v>
      </c>
      <c r="F79" s="2" t="s">
        <v>7</v>
      </c>
      <c r="G79" s="20">
        <v>8873926</v>
      </c>
      <c r="H79" s="125">
        <f t="shared" si="5"/>
        <v>1.7999999999999999E-2</v>
      </c>
      <c r="I79" s="16">
        <f t="shared" si="6"/>
        <v>100000</v>
      </c>
      <c r="J79" s="16">
        <f t="shared" si="7"/>
        <v>259730.66799999998</v>
      </c>
    </row>
    <row r="80" spans="1:10" ht="14.25" customHeight="1">
      <c r="A80" s="11">
        <v>79</v>
      </c>
      <c r="B80" s="11" t="s">
        <v>121</v>
      </c>
      <c r="C80" s="11">
        <v>2022</v>
      </c>
      <c r="D80" s="11">
        <f t="shared" si="0"/>
        <v>1</v>
      </c>
      <c r="E80" s="2" t="s">
        <v>48</v>
      </c>
      <c r="F80" s="2" t="s">
        <v>49</v>
      </c>
      <c r="G80" s="20">
        <v>19664974</v>
      </c>
      <c r="H80" s="125">
        <f t="shared" si="5"/>
        <v>1.2999999999999999E-2</v>
      </c>
      <c r="I80" s="16">
        <f t="shared" si="6"/>
        <v>100000</v>
      </c>
      <c r="J80" s="16">
        <f t="shared" si="7"/>
        <v>100000</v>
      </c>
    </row>
    <row r="81" spans="1:10" ht="14.25" customHeight="1">
      <c r="A81" s="11">
        <v>80</v>
      </c>
      <c r="B81" s="11" t="s">
        <v>122</v>
      </c>
      <c r="C81" s="11">
        <v>2017</v>
      </c>
      <c r="D81" s="11">
        <f t="shared" si="0"/>
        <v>6</v>
      </c>
      <c r="E81" s="2" t="s">
        <v>48</v>
      </c>
      <c r="F81" s="2" t="s">
        <v>7</v>
      </c>
      <c r="G81" s="20">
        <v>2918048</v>
      </c>
      <c r="H81" s="125">
        <f t="shared" si="5"/>
        <v>1.7999999999999999E-2</v>
      </c>
      <c r="I81" s="16">
        <f t="shared" si="6"/>
        <v>300000</v>
      </c>
      <c r="J81" s="16">
        <f t="shared" si="7"/>
        <v>352524.864</v>
      </c>
    </row>
    <row r="82" spans="1:10" ht="14.25" customHeight="1">
      <c r="A82" s="11">
        <v>81</v>
      </c>
      <c r="B82" s="11" t="s">
        <v>123</v>
      </c>
      <c r="C82" s="11">
        <v>2014</v>
      </c>
      <c r="D82" s="11">
        <f t="shared" si="0"/>
        <v>9</v>
      </c>
      <c r="E82" s="2" t="s">
        <v>48</v>
      </c>
      <c r="F82" s="2" t="s">
        <v>7</v>
      </c>
      <c r="G82" s="20">
        <v>14406117</v>
      </c>
      <c r="H82" s="125">
        <f t="shared" si="5"/>
        <v>1.7999999999999999E-2</v>
      </c>
      <c r="I82" s="16">
        <f t="shared" si="6"/>
        <v>500000</v>
      </c>
      <c r="J82" s="16">
        <f t="shared" si="7"/>
        <v>759310.10599999991</v>
      </c>
    </row>
    <row r="83" spans="1:10" ht="14.25" customHeight="1">
      <c r="A83" s="11">
        <v>82</v>
      </c>
      <c r="B83" s="11" t="s">
        <v>124</v>
      </c>
      <c r="C83" s="11">
        <v>2021</v>
      </c>
      <c r="D83" s="11">
        <f t="shared" si="0"/>
        <v>2</v>
      </c>
      <c r="E83" s="2" t="s">
        <v>48</v>
      </c>
      <c r="F83" s="2" t="s">
        <v>6</v>
      </c>
      <c r="G83" s="20">
        <v>1364829</v>
      </c>
      <c r="H83" s="125">
        <f t="shared" si="5"/>
        <v>1.4999999999999999E-2</v>
      </c>
      <c r="I83" s="16">
        <f t="shared" si="6"/>
        <v>100000</v>
      </c>
      <c r="J83" s="16">
        <f t="shared" si="7"/>
        <v>120472.435</v>
      </c>
    </row>
    <row r="84" spans="1:10" ht="14.25" customHeight="1">
      <c r="A84" s="11">
        <v>83</v>
      </c>
      <c r="B84" s="11" t="s">
        <v>125</v>
      </c>
      <c r="C84" s="11">
        <v>2017</v>
      </c>
      <c r="D84" s="11">
        <f t="shared" si="0"/>
        <v>6</v>
      </c>
      <c r="E84" s="2" t="s">
        <v>48</v>
      </c>
      <c r="F84" s="2" t="s">
        <v>49</v>
      </c>
      <c r="G84" s="20">
        <v>19049363</v>
      </c>
      <c r="H84" s="125">
        <f t="shared" si="5"/>
        <v>1.2999999999999999E-2</v>
      </c>
      <c r="I84" s="16">
        <f t="shared" si="6"/>
        <v>300000</v>
      </c>
      <c r="J84" s="16">
        <f t="shared" si="7"/>
        <v>300000</v>
      </c>
    </row>
    <row r="85" spans="1:10" ht="14.25" customHeight="1">
      <c r="A85" s="11">
        <v>84</v>
      </c>
      <c r="B85" s="11" t="s">
        <v>126</v>
      </c>
      <c r="C85" s="11">
        <v>2020</v>
      </c>
      <c r="D85" s="11">
        <f t="shared" si="0"/>
        <v>3</v>
      </c>
      <c r="E85" s="2" t="s">
        <v>48</v>
      </c>
      <c r="F85" s="2" t="s">
        <v>6</v>
      </c>
      <c r="G85" s="20">
        <v>16724563</v>
      </c>
      <c r="H85" s="125">
        <f t="shared" si="5"/>
        <v>1.4999999999999999E-2</v>
      </c>
      <c r="I85" s="16">
        <f t="shared" si="6"/>
        <v>100000</v>
      </c>
      <c r="J85" s="16">
        <f t="shared" si="7"/>
        <v>350868.44499999995</v>
      </c>
    </row>
    <row r="86" spans="1:10" ht="14.25" customHeight="1">
      <c r="A86" s="11">
        <v>85</v>
      </c>
      <c r="B86" s="11" t="s">
        <v>127</v>
      </c>
      <c r="C86" s="11">
        <v>2022</v>
      </c>
      <c r="D86" s="11">
        <f t="shared" si="0"/>
        <v>1</v>
      </c>
      <c r="E86" s="2" t="s">
        <v>48</v>
      </c>
      <c r="F86" s="2" t="s">
        <v>6</v>
      </c>
      <c r="G86" s="20">
        <v>18251816</v>
      </c>
      <c r="H86" s="125">
        <f t="shared" si="5"/>
        <v>1.4999999999999999E-2</v>
      </c>
      <c r="I86" s="16">
        <f t="shared" si="6"/>
        <v>100000</v>
      </c>
      <c r="J86" s="16">
        <f t="shared" si="7"/>
        <v>373777.24</v>
      </c>
    </row>
    <row r="87" spans="1:10" ht="14.25" customHeight="1">
      <c r="A87" s="11">
        <v>86</v>
      </c>
      <c r="B87" s="11" t="s">
        <v>128</v>
      </c>
      <c r="C87" s="11">
        <v>2019</v>
      </c>
      <c r="D87" s="11">
        <f t="shared" si="0"/>
        <v>4</v>
      </c>
      <c r="E87" s="2" t="s">
        <v>48</v>
      </c>
      <c r="F87" s="2" t="s">
        <v>7</v>
      </c>
      <c r="G87" s="20">
        <v>18364529</v>
      </c>
      <c r="H87" s="125">
        <f t="shared" si="5"/>
        <v>1.7999999999999999E-2</v>
      </c>
      <c r="I87" s="16">
        <f t="shared" si="6"/>
        <v>300000</v>
      </c>
      <c r="J87" s="16">
        <f t="shared" si="7"/>
        <v>630561.522</v>
      </c>
    </row>
    <row r="88" spans="1:10" ht="14.25" customHeight="1">
      <c r="A88" s="11">
        <v>87</v>
      </c>
      <c r="B88" s="11" t="s">
        <v>129</v>
      </c>
      <c r="C88" s="11">
        <v>2022</v>
      </c>
      <c r="D88" s="11">
        <f t="shared" si="0"/>
        <v>1</v>
      </c>
      <c r="E88" s="2" t="s">
        <v>48</v>
      </c>
      <c r="F88" s="2" t="s">
        <v>49</v>
      </c>
      <c r="G88" s="20">
        <v>12538367</v>
      </c>
      <c r="H88" s="125">
        <f t="shared" si="5"/>
        <v>1.2999999999999999E-2</v>
      </c>
      <c r="I88" s="16">
        <f t="shared" si="6"/>
        <v>100000</v>
      </c>
      <c r="J88" s="16">
        <f t="shared" si="7"/>
        <v>100000</v>
      </c>
    </row>
    <row r="89" spans="1:10" ht="14.25" customHeight="1">
      <c r="A89" s="11">
        <v>88</v>
      </c>
      <c r="B89" s="11" t="s">
        <v>130</v>
      </c>
      <c r="C89" s="11">
        <v>2014</v>
      </c>
      <c r="D89" s="11">
        <f t="shared" si="0"/>
        <v>9</v>
      </c>
      <c r="E89" s="2" t="s">
        <v>48</v>
      </c>
      <c r="F89" s="2" t="s">
        <v>7</v>
      </c>
      <c r="G89" s="20">
        <v>14567315</v>
      </c>
      <c r="H89" s="125">
        <f t="shared" si="5"/>
        <v>1.7999999999999999E-2</v>
      </c>
      <c r="I89" s="16">
        <f t="shared" si="6"/>
        <v>500000</v>
      </c>
      <c r="J89" s="16">
        <f t="shared" si="7"/>
        <v>762211.66999999993</v>
      </c>
    </row>
    <row r="90" spans="1:10" ht="14.25" customHeight="1">
      <c r="A90" s="11">
        <v>89</v>
      </c>
      <c r="B90" s="11" t="s">
        <v>131</v>
      </c>
      <c r="C90" s="11">
        <v>2023</v>
      </c>
      <c r="D90" s="11">
        <f t="shared" si="0"/>
        <v>0</v>
      </c>
      <c r="E90" s="2" t="s">
        <v>46</v>
      </c>
      <c r="F90" s="2" t="s">
        <v>7</v>
      </c>
      <c r="G90" s="20">
        <v>5519803</v>
      </c>
      <c r="H90" s="125">
        <f t="shared" si="5"/>
        <v>1.7999999999999999E-2</v>
      </c>
      <c r="I90" s="16">
        <f t="shared" si="6"/>
        <v>100000</v>
      </c>
      <c r="J90" s="16">
        <f t="shared" si="7"/>
        <v>199356.454</v>
      </c>
    </row>
    <row r="91" spans="1:10" ht="14.25" customHeight="1">
      <c r="A91" s="11">
        <v>90</v>
      </c>
      <c r="B91" s="11" t="s">
        <v>132</v>
      </c>
      <c r="C91" s="11">
        <v>2019</v>
      </c>
      <c r="D91" s="11">
        <f t="shared" si="0"/>
        <v>4</v>
      </c>
      <c r="E91" s="2" t="s">
        <v>46</v>
      </c>
      <c r="F91" s="2" t="s">
        <v>49</v>
      </c>
      <c r="G91" s="20">
        <v>6424402</v>
      </c>
      <c r="H91" s="125">
        <f t="shared" si="5"/>
        <v>1.2999999999999999E-2</v>
      </c>
      <c r="I91" s="16">
        <f t="shared" si="6"/>
        <v>300000</v>
      </c>
      <c r="J91" s="16">
        <f t="shared" si="7"/>
        <v>300000</v>
      </c>
    </row>
    <row r="92" spans="1:10" ht="14.25" customHeight="1">
      <c r="A92" s="11">
        <v>91</v>
      </c>
      <c r="B92" s="11" t="s">
        <v>133</v>
      </c>
      <c r="C92" s="11">
        <v>2017</v>
      </c>
      <c r="D92" s="11">
        <f t="shared" si="0"/>
        <v>6</v>
      </c>
      <c r="E92" s="2" t="s">
        <v>46</v>
      </c>
      <c r="F92" s="2" t="s">
        <v>6</v>
      </c>
      <c r="G92" s="20">
        <v>12177570</v>
      </c>
      <c r="H92" s="125">
        <f t="shared" si="5"/>
        <v>1.4999999999999999E-2</v>
      </c>
      <c r="I92" s="16">
        <f t="shared" si="6"/>
        <v>300000</v>
      </c>
      <c r="J92" s="16">
        <f t="shared" si="7"/>
        <v>482663.55</v>
      </c>
    </row>
    <row r="93" spans="1:10" ht="14.25" customHeight="1">
      <c r="A93" s="11">
        <v>92</v>
      </c>
      <c r="B93" s="11" t="s">
        <v>134</v>
      </c>
      <c r="C93" s="11">
        <v>2015</v>
      </c>
      <c r="D93" s="11">
        <f t="shared" si="0"/>
        <v>8</v>
      </c>
      <c r="E93" s="2" t="s">
        <v>46</v>
      </c>
      <c r="F93" s="2" t="s">
        <v>7</v>
      </c>
      <c r="G93" s="20">
        <v>12782966</v>
      </c>
      <c r="H93" s="125">
        <f t="shared" si="5"/>
        <v>1.7999999999999999E-2</v>
      </c>
      <c r="I93" s="16">
        <f t="shared" si="6"/>
        <v>500000</v>
      </c>
      <c r="J93" s="16">
        <f t="shared" si="7"/>
        <v>730093.38800000004</v>
      </c>
    </row>
    <row r="94" spans="1:10" ht="14.25" customHeight="1">
      <c r="A94" s="11">
        <v>93</v>
      </c>
      <c r="B94" s="11" t="s">
        <v>135</v>
      </c>
      <c r="C94" s="11">
        <v>2022</v>
      </c>
      <c r="D94" s="11">
        <f t="shared" si="0"/>
        <v>1</v>
      </c>
      <c r="E94" s="2" t="s">
        <v>48</v>
      </c>
      <c r="F94" s="2" t="s">
        <v>7</v>
      </c>
      <c r="G94" s="20">
        <v>5392409</v>
      </c>
      <c r="H94" s="125">
        <f t="shared" si="5"/>
        <v>1.7999999999999999E-2</v>
      </c>
      <c r="I94" s="16">
        <f t="shared" si="6"/>
        <v>100000</v>
      </c>
      <c r="J94" s="16">
        <f t="shared" si="7"/>
        <v>197063.36199999999</v>
      </c>
    </row>
    <row r="95" spans="1:10" ht="14.25" customHeight="1">
      <c r="A95" s="11">
        <v>94</v>
      </c>
      <c r="B95" s="11" t="s">
        <v>136</v>
      </c>
      <c r="C95" s="11">
        <v>2020</v>
      </c>
      <c r="D95" s="11">
        <f t="shared" si="0"/>
        <v>3</v>
      </c>
      <c r="E95" s="2" t="s">
        <v>48</v>
      </c>
      <c r="F95" s="2" t="s">
        <v>7</v>
      </c>
      <c r="G95" s="20">
        <v>15956712</v>
      </c>
      <c r="H95" s="125">
        <f t="shared" si="5"/>
        <v>1.7999999999999999E-2</v>
      </c>
      <c r="I95" s="16">
        <f t="shared" si="6"/>
        <v>100000</v>
      </c>
      <c r="J95" s="16">
        <f t="shared" si="7"/>
        <v>387220.81599999999</v>
      </c>
    </row>
    <row r="96" spans="1:10" ht="14.25" customHeight="1">
      <c r="A96" s="11">
        <v>95</v>
      </c>
      <c r="B96" s="11" t="s">
        <v>137</v>
      </c>
      <c r="C96" s="11">
        <v>2020</v>
      </c>
      <c r="D96" s="11">
        <f t="shared" si="0"/>
        <v>3</v>
      </c>
      <c r="E96" s="2" t="s">
        <v>48</v>
      </c>
      <c r="F96" s="2" t="s">
        <v>6</v>
      </c>
      <c r="G96" s="20">
        <v>11049277</v>
      </c>
      <c r="H96" s="125">
        <f t="shared" si="5"/>
        <v>1.4999999999999999E-2</v>
      </c>
      <c r="I96" s="16">
        <f t="shared" si="6"/>
        <v>100000</v>
      </c>
      <c r="J96" s="16">
        <f t="shared" si="7"/>
        <v>265739.15500000003</v>
      </c>
    </row>
    <row r="97" spans="1:10" ht="14.25" customHeight="1">
      <c r="A97" s="11">
        <v>96</v>
      </c>
      <c r="B97" s="11" t="s">
        <v>138</v>
      </c>
      <c r="C97" s="11">
        <v>2015</v>
      </c>
      <c r="D97" s="11">
        <f t="shared" si="0"/>
        <v>8</v>
      </c>
      <c r="E97" s="2" t="s">
        <v>48</v>
      </c>
      <c r="F97" s="2" t="s">
        <v>7</v>
      </c>
      <c r="G97" s="20">
        <v>16135633</v>
      </c>
      <c r="H97" s="125">
        <f t="shared" si="5"/>
        <v>1.7999999999999999E-2</v>
      </c>
      <c r="I97" s="16">
        <f t="shared" si="6"/>
        <v>500000</v>
      </c>
      <c r="J97" s="16">
        <f t="shared" si="7"/>
        <v>790441.39399999997</v>
      </c>
    </row>
    <row r="98" spans="1:10" ht="14.25" customHeight="1">
      <c r="A98" s="11">
        <v>97</v>
      </c>
      <c r="B98" s="11" t="s">
        <v>139</v>
      </c>
      <c r="C98" s="11">
        <v>2017</v>
      </c>
      <c r="D98" s="11">
        <f t="shared" si="0"/>
        <v>6</v>
      </c>
      <c r="E98" s="2" t="s">
        <v>48</v>
      </c>
      <c r="F98" s="2" t="s">
        <v>7</v>
      </c>
      <c r="G98" s="20">
        <v>13841716</v>
      </c>
      <c r="H98" s="125">
        <f t="shared" si="5"/>
        <v>1.7999999999999999E-2</v>
      </c>
      <c r="I98" s="16">
        <f t="shared" si="6"/>
        <v>300000</v>
      </c>
      <c r="J98" s="16">
        <f t="shared" si="7"/>
        <v>549150.88800000004</v>
      </c>
    </row>
    <row r="99" spans="1:10" ht="14.25" customHeight="1">
      <c r="A99" s="11">
        <v>98</v>
      </c>
      <c r="B99" s="11" t="s">
        <v>140</v>
      </c>
      <c r="C99" s="11">
        <v>2016</v>
      </c>
      <c r="D99" s="11">
        <f t="shared" si="0"/>
        <v>7</v>
      </c>
      <c r="E99" s="2" t="s">
        <v>48</v>
      </c>
      <c r="F99" s="2" t="s">
        <v>7</v>
      </c>
      <c r="G99" s="20">
        <v>6664994</v>
      </c>
      <c r="H99" s="125">
        <f t="shared" si="5"/>
        <v>1.7999999999999999E-2</v>
      </c>
      <c r="I99" s="16">
        <f t="shared" si="6"/>
        <v>300000</v>
      </c>
      <c r="J99" s="16">
        <f t="shared" si="7"/>
        <v>419969.89199999999</v>
      </c>
    </row>
    <row r="100" spans="1:10" ht="14.25" customHeight="1">
      <c r="A100" s="11">
        <v>99</v>
      </c>
      <c r="B100" s="11" t="s">
        <v>141</v>
      </c>
      <c r="C100" s="11">
        <v>2017</v>
      </c>
      <c r="D100" s="11">
        <f t="shared" si="0"/>
        <v>6</v>
      </c>
      <c r="E100" s="2" t="s">
        <v>48</v>
      </c>
      <c r="F100" s="2" t="s">
        <v>6</v>
      </c>
      <c r="G100" s="20">
        <v>4059014</v>
      </c>
      <c r="H100" s="125">
        <f t="shared" si="5"/>
        <v>1.4999999999999999E-2</v>
      </c>
      <c r="I100" s="16">
        <f t="shared" si="6"/>
        <v>300000</v>
      </c>
      <c r="J100" s="16">
        <f t="shared" si="7"/>
        <v>360885.21</v>
      </c>
    </row>
    <row r="101" spans="1:10" ht="14.25" customHeight="1">
      <c r="A101" s="11">
        <v>100</v>
      </c>
      <c r="B101" s="11" t="s">
        <v>142</v>
      </c>
      <c r="C101" s="11">
        <v>2015</v>
      </c>
      <c r="D101" s="11">
        <f t="shared" si="0"/>
        <v>8</v>
      </c>
      <c r="E101" s="2" t="s">
        <v>48</v>
      </c>
      <c r="F101" s="2" t="s">
        <v>7</v>
      </c>
      <c r="G101" s="20">
        <v>4346408</v>
      </c>
      <c r="H101" s="125">
        <f t="shared" si="5"/>
        <v>1.7999999999999999E-2</v>
      </c>
      <c r="I101" s="16">
        <f t="shared" si="6"/>
        <v>500000</v>
      </c>
      <c r="J101" s="16">
        <f t="shared" si="7"/>
        <v>578235.34400000004</v>
      </c>
    </row>
    <row r="102" spans="1:10" ht="14.25" customHeight="1">
      <c r="A102" s="11">
        <v>101</v>
      </c>
      <c r="B102" s="11" t="s">
        <v>143</v>
      </c>
      <c r="C102" s="11">
        <v>2014</v>
      </c>
      <c r="D102" s="11">
        <f t="shared" si="0"/>
        <v>9</v>
      </c>
      <c r="E102" s="2" t="s">
        <v>48</v>
      </c>
      <c r="F102" s="2" t="s">
        <v>6</v>
      </c>
      <c r="G102" s="20">
        <v>16605536</v>
      </c>
      <c r="H102" s="125">
        <f t="shared" si="5"/>
        <v>1.4999999999999999E-2</v>
      </c>
      <c r="I102" s="16">
        <f t="shared" si="6"/>
        <v>500000</v>
      </c>
      <c r="J102" s="16">
        <f t="shared" si="7"/>
        <v>749083.04</v>
      </c>
    </row>
    <row r="103" spans="1:10" ht="14.25" customHeight="1">
      <c r="A103" s="11">
        <v>102</v>
      </c>
      <c r="B103" s="11" t="s">
        <v>144</v>
      </c>
      <c r="C103" s="11">
        <v>2013</v>
      </c>
      <c r="D103" s="11">
        <f t="shared" si="0"/>
        <v>10</v>
      </c>
      <c r="E103" s="2" t="s">
        <v>48</v>
      </c>
      <c r="F103" s="2" t="s">
        <v>7</v>
      </c>
      <c r="G103" s="20">
        <v>4248990</v>
      </c>
      <c r="H103" s="125">
        <f t="shared" si="5"/>
        <v>1.7999999999999999E-2</v>
      </c>
      <c r="I103" s="16">
        <f t="shared" si="6"/>
        <v>500000</v>
      </c>
      <c r="J103" s="16">
        <f t="shared" si="7"/>
        <v>576481.81999999995</v>
      </c>
    </row>
    <row r="104" spans="1:10" ht="14.25" customHeight="1">
      <c r="A104" s="11">
        <v>103</v>
      </c>
      <c r="B104" s="11" t="s">
        <v>145</v>
      </c>
      <c r="C104" s="11">
        <v>2023</v>
      </c>
      <c r="D104" s="11">
        <f t="shared" si="0"/>
        <v>0</v>
      </c>
      <c r="E104" s="2" t="s">
        <v>48</v>
      </c>
      <c r="F104" s="2" t="s">
        <v>7</v>
      </c>
      <c r="G104" s="20">
        <v>19629140</v>
      </c>
      <c r="H104" s="125">
        <f t="shared" si="5"/>
        <v>1.7999999999999999E-2</v>
      </c>
      <c r="I104" s="16">
        <f t="shared" si="6"/>
        <v>100000</v>
      </c>
      <c r="J104" s="16">
        <f t="shared" si="7"/>
        <v>453324.51999999996</v>
      </c>
    </row>
    <row r="105" spans="1:10" ht="14.25" customHeight="1">
      <c r="A105" s="11">
        <v>104</v>
      </c>
      <c r="B105" s="11" t="s">
        <v>146</v>
      </c>
      <c r="C105" s="11">
        <v>2022</v>
      </c>
      <c r="D105" s="11">
        <f t="shared" si="0"/>
        <v>1</v>
      </c>
      <c r="E105" s="2" t="s">
        <v>48</v>
      </c>
      <c r="F105" s="2" t="s">
        <v>7</v>
      </c>
      <c r="G105" s="20">
        <v>10286290</v>
      </c>
      <c r="H105" s="125">
        <f t="shared" si="5"/>
        <v>1.7999999999999999E-2</v>
      </c>
      <c r="I105" s="16">
        <f t="shared" si="6"/>
        <v>100000</v>
      </c>
      <c r="J105" s="16">
        <f t="shared" si="7"/>
        <v>285153.21999999997</v>
      </c>
    </row>
    <row r="106" spans="1:10" ht="14.25" customHeight="1">
      <c r="A106" s="11">
        <v>105</v>
      </c>
      <c r="B106" s="11" t="s">
        <v>147</v>
      </c>
      <c r="C106" s="11">
        <v>2022</v>
      </c>
      <c r="D106" s="11">
        <f t="shared" si="0"/>
        <v>1</v>
      </c>
      <c r="E106" s="2" t="s">
        <v>48</v>
      </c>
      <c r="F106" s="2" t="s">
        <v>7</v>
      </c>
      <c r="G106" s="20">
        <v>5705529</v>
      </c>
      <c r="H106" s="125">
        <f t="shared" si="5"/>
        <v>1.7999999999999999E-2</v>
      </c>
      <c r="I106" s="16">
        <f t="shared" si="6"/>
        <v>100000</v>
      </c>
      <c r="J106" s="16">
        <f t="shared" si="7"/>
        <v>202699.522</v>
      </c>
    </row>
    <row r="107" spans="1:10" ht="14.25" customHeight="1">
      <c r="A107" s="11">
        <v>106</v>
      </c>
      <c r="B107" s="11" t="s">
        <v>148</v>
      </c>
      <c r="C107" s="11">
        <v>2023</v>
      </c>
      <c r="D107" s="11">
        <f t="shared" si="0"/>
        <v>0</v>
      </c>
      <c r="E107" s="2" t="s">
        <v>48</v>
      </c>
      <c r="F107" s="2" t="s">
        <v>6</v>
      </c>
      <c r="G107" s="20">
        <v>16838165</v>
      </c>
      <c r="H107" s="125">
        <f t="shared" si="5"/>
        <v>1.4999999999999999E-2</v>
      </c>
      <c r="I107" s="16">
        <f t="shared" si="6"/>
        <v>100000</v>
      </c>
      <c r="J107" s="16">
        <f t="shared" si="7"/>
        <v>352572.47499999998</v>
      </c>
    </row>
    <row r="108" spans="1:10" ht="14.25" customHeight="1">
      <c r="A108" s="11">
        <v>107</v>
      </c>
      <c r="B108" s="11" t="s">
        <v>149</v>
      </c>
      <c r="C108" s="11">
        <v>2015</v>
      </c>
      <c r="D108" s="11">
        <f t="shared" si="0"/>
        <v>8</v>
      </c>
      <c r="E108" s="2" t="s">
        <v>48</v>
      </c>
      <c r="F108" s="2" t="s">
        <v>49</v>
      </c>
      <c r="G108" s="20">
        <v>14956455</v>
      </c>
      <c r="H108" s="125">
        <f t="shared" si="5"/>
        <v>1.2999999999999999E-2</v>
      </c>
      <c r="I108" s="16">
        <f t="shared" si="6"/>
        <v>500000</v>
      </c>
      <c r="J108" s="16">
        <f t="shared" si="7"/>
        <v>500000</v>
      </c>
    </row>
    <row r="109" spans="1:10" ht="14.25" customHeight="1">
      <c r="A109" s="11">
        <v>108</v>
      </c>
      <c r="B109" s="11" t="s">
        <v>150</v>
      </c>
      <c r="C109" s="11">
        <v>2021</v>
      </c>
      <c r="D109" s="11">
        <f t="shared" si="0"/>
        <v>2</v>
      </c>
      <c r="E109" s="2" t="s">
        <v>48</v>
      </c>
      <c r="F109" s="2" t="s">
        <v>49</v>
      </c>
      <c r="G109" s="20">
        <v>3812389</v>
      </c>
      <c r="H109" s="125">
        <f t="shared" si="5"/>
        <v>1.2999999999999999E-2</v>
      </c>
      <c r="I109" s="16">
        <f t="shared" si="6"/>
        <v>100000</v>
      </c>
      <c r="J109" s="16">
        <f t="shared" si="7"/>
        <v>100000</v>
      </c>
    </row>
    <row r="110" spans="1:10" ht="14.25" customHeight="1">
      <c r="A110" s="11">
        <v>109</v>
      </c>
      <c r="B110" s="11" t="s">
        <v>151</v>
      </c>
      <c r="C110" s="11">
        <v>2019</v>
      </c>
      <c r="D110" s="11">
        <f t="shared" si="0"/>
        <v>4</v>
      </c>
      <c r="E110" s="2" t="s">
        <v>48</v>
      </c>
      <c r="F110" s="2" t="s">
        <v>7</v>
      </c>
      <c r="G110" s="20">
        <v>17754847</v>
      </c>
      <c r="H110" s="125">
        <f t="shared" si="5"/>
        <v>1.7999999999999999E-2</v>
      </c>
      <c r="I110" s="16">
        <f t="shared" si="6"/>
        <v>300000</v>
      </c>
      <c r="J110" s="16">
        <f t="shared" si="7"/>
        <v>619587.24600000004</v>
      </c>
    </row>
    <row r="111" spans="1:10" ht="14.25" customHeight="1">
      <c r="A111" s="11">
        <v>110</v>
      </c>
      <c r="B111" s="11" t="s">
        <v>152</v>
      </c>
      <c r="C111" s="11">
        <v>2016</v>
      </c>
      <c r="D111" s="11">
        <f t="shared" si="0"/>
        <v>7</v>
      </c>
      <c r="E111" s="2" t="s">
        <v>48</v>
      </c>
      <c r="F111" s="2" t="s">
        <v>6</v>
      </c>
      <c r="G111" s="20">
        <v>3317988</v>
      </c>
      <c r="H111" s="125">
        <f t="shared" si="5"/>
        <v>1.4999999999999999E-2</v>
      </c>
      <c r="I111" s="16">
        <f t="shared" si="6"/>
        <v>300000</v>
      </c>
      <c r="J111" s="16">
        <f t="shared" si="7"/>
        <v>349769.82</v>
      </c>
    </row>
    <row r="112" spans="1:10" ht="14.25" customHeight="1">
      <c r="A112" s="11">
        <v>111</v>
      </c>
      <c r="B112" s="11" t="s">
        <v>153</v>
      </c>
      <c r="C112" s="11">
        <v>2016</v>
      </c>
      <c r="D112" s="11">
        <f t="shared" si="0"/>
        <v>7</v>
      </c>
      <c r="E112" s="2" t="s">
        <v>48</v>
      </c>
      <c r="F112" s="2" t="s">
        <v>7</v>
      </c>
      <c r="G112" s="20">
        <v>10777031</v>
      </c>
      <c r="H112" s="125">
        <f t="shared" si="5"/>
        <v>1.7999999999999999E-2</v>
      </c>
      <c r="I112" s="16">
        <f t="shared" si="6"/>
        <v>300000</v>
      </c>
      <c r="J112" s="16">
        <f t="shared" si="7"/>
        <v>493986.55799999996</v>
      </c>
    </row>
    <row r="113" spans="1:10" ht="14.25" customHeight="1">
      <c r="A113" s="11">
        <v>112</v>
      </c>
      <c r="B113" s="11" t="s">
        <v>154</v>
      </c>
      <c r="C113" s="11">
        <v>2015</v>
      </c>
      <c r="D113" s="11">
        <f t="shared" si="0"/>
        <v>8</v>
      </c>
      <c r="E113" s="2" t="s">
        <v>48</v>
      </c>
      <c r="F113" s="2" t="s">
        <v>7</v>
      </c>
      <c r="G113" s="20">
        <v>8438273</v>
      </c>
      <c r="H113" s="125">
        <f t="shared" si="5"/>
        <v>1.7999999999999999E-2</v>
      </c>
      <c r="I113" s="16">
        <f t="shared" si="6"/>
        <v>500000</v>
      </c>
      <c r="J113" s="16">
        <f t="shared" si="7"/>
        <v>651888.91399999999</v>
      </c>
    </row>
    <row r="114" spans="1:10" ht="14.25" customHeight="1">
      <c r="A114" s="11">
        <v>113</v>
      </c>
      <c r="B114" s="11" t="s">
        <v>155</v>
      </c>
      <c r="C114" s="11">
        <v>2021</v>
      </c>
      <c r="D114" s="11">
        <f t="shared" si="0"/>
        <v>2</v>
      </c>
      <c r="E114" s="2" t="s">
        <v>48</v>
      </c>
      <c r="F114" s="2" t="s">
        <v>49</v>
      </c>
      <c r="G114" s="20">
        <v>15347298</v>
      </c>
      <c r="H114" s="125">
        <f t="shared" si="5"/>
        <v>1.2999999999999999E-2</v>
      </c>
      <c r="I114" s="16">
        <f t="shared" si="6"/>
        <v>100000</v>
      </c>
      <c r="J114" s="16">
        <f t="shared" si="7"/>
        <v>100000</v>
      </c>
    </row>
    <row r="115" spans="1:10" ht="14.25" customHeight="1">
      <c r="A115" s="11">
        <v>114</v>
      </c>
      <c r="B115" s="11" t="s">
        <v>156</v>
      </c>
      <c r="C115" s="11">
        <v>2022</v>
      </c>
      <c r="D115" s="11">
        <f t="shared" si="0"/>
        <v>1</v>
      </c>
      <c r="E115" s="2" t="s">
        <v>48</v>
      </c>
      <c r="F115" s="2" t="s">
        <v>7</v>
      </c>
      <c r="G115" s="20">
        <v>2752542</v>
      </c>
      <c r="H115" s="125">
        <f t="shared" si="5"/>
        <v>1.7999999999999999E-2</v>
      </c>
      <c r="I115" s="16">
        <f t="shared" si="6"/>
        <v>100000</v>
      </c>
      <c r="J115" s="16">
        <f t="shared" si="7"/>
        <v>149545.75599999999</v>
      </c>
    </row>
    <row r="116" spans="1:10" ht="14.25" customHeight="1">
      <c r="A116" s="11">
        <v>115</v>
      </c>
      <c r="B116" s="11" t="s">
        <v>157</v>
      </c>
      <c r="C116" s="11">
        <v>2016</v>
      </c>
      <c r="D116" s="11">
        <f t="shared" si="0"/>
        <v>7</v>
      </c>
      <c r="E116" s="2" t="s">
        <v>48</v>
      </c>
      <c r="F116" s="2" t="s">
        <v>6</v>
      </c>
      <c r="G116" s="20">
        <v>2294773</v>
      </c>
      <c r="H116" s="125">
        <f t="shared" si="5"/>
        <v>1.4999999999999999E-2</v>
      </c>
      <c r="I116" s="16">
        <f t="shared" si="6"/>
        <v>300000</v>
      </c>
      <c r="J116" s="16">
        <f t="shared" si="7"/>
        <v>334421.59499999997</v>
      </c>
    </row>
    <row r="117" spans="1:10" ht="14.25" customHeight="1">
      <c r="A117" s="11">
        <v>116</v>
      </c>
      <c r="B117" s="11" t="s">
        <v>158</v>
      </c>
      <c r="C117" s="11">
        <v>2021</v>
      </c>
      <c r="D117" s="11">
        <f t="shared" si="0"/>
        <v>2</v>
      </c>
      <c r="E117" s="2" t="s">
        <v>48</v>
      </c>
      <c r="F117" s="2" t="s">
        <v>6</v>
      </c>
      <c r="G117" s="20">
        <v>6732206</v>
      </c>
      <c r="H117" s="125">
        <f t="shared" si="5"/>
        <v>1.4999999999999999E-2</v>
      </c>
      <c r="I117" s="16">
        <f t="shared" si="6"/>
        <v>100000</v>
      </c>
      <c r="J117" s="16">
        <f t="shared" si="7"/>
        <v>200983.09</v>
      </c>
    </row>
    <row r="118" spans="1:10" ht="14.25" customHeight="1">
      <c r="A118" s="11">
        <v>117</v>
      </c>
      <c r="B118" s="11" t="s">
        <v>159</v>
      </c>
      <c r="C118" s="11">
        <v>2017</v>
      </c>
      <c r="D118" s="11">
        <f t="shared" si="0"/>
        <v>6</v>
      </c>
      <c r="E118" s="2" t="s">
        <v>48</v>
      </c>
      <c r="F118" s="2" t="s">
        <v>6</v>
      </c>
      <c r="G118" s="20">
        <v>3375618</v>
      </c>
      <c r="H118" s="125">
        <f t="shared" si="5"/>
        <v>1.4999999999999999E-2</v>
      </c>
      <c r="I118" s="16">
        <f t="shared" si="6"/>
        <v>300000</v>
      </c>
      <c r="J118" s="16">
        <f t="shared" si="7"/>
        <v>350634.27</v>
      </c>
    </row>
    <row r="119" spans="1:10" ht="14.25" customHeight="1">
      <c r="A119" s="11">
        <v>118</v>
      </c>
      <c r="B119" s="11" t="s">
        <v>160</v>
      </c>
      <c r="C119" s="11">
        <v>2017</v>
      </c>
      <c r="D119" s="11">
        <f t="shared" si="0"/>
        <v>6</v>
      </c>
      <c r="E119" s="2" t="s">
        <v>48</v>
      </c>
      <c r="F119" s="2" t="s">
        <v>7</v>
      </c>
      <c r="G119" s="20">
        <v>11065212</v>
      </c>
      <c r="H119" s="125">
        <f t="shared" si="5"/>
        <v>1.7999999999999999E-2</v>
      </c>
      <c r="I119" s="16">
        <f t="shared" si="6"/>
        <v>300000</v>
      </c>
      <c r="J119" s="16">
        <f t="shared" si="7"/>
        <v>499173.81599999999</v>
      </c>
    </row>
    <row r="120" spans="1:10" ht="14.25" customHeight="1">
      <c r="A120" s="11">
        <v>119</v>
      </c>
      <c r="B120" s="11" t="s">
        <v>161</v>
      </c>
      <c r="C120" s="11">
        <v>2013</v>
      </c>
      <c r="D120" s="11">
        <f t="shared" si="0"/>
        <v>10</v>
      </c>
      <c r="E120" s="2" t="s">
        <v>48</v>
      </c>
      <c r="F120" s="2" t="s">
        <v>7</v>
      </c>
      <c r="G120" s="20">
        <v>5788015</v>
      </c>
      <c r="H120" s="125">
        <f t="shared" si="5"/>
        <v>1.7999999999999999E-2</v>
      </c>
      <c r="I120" s="16">
        <f t="shared" si="6"/>
        <v>500000</v>
      </c>
      <c r="J120" s="16">
        <f t="shared" si="7"/>
        <v>604184.27</v>
      </c>
    </row>
    <row r="121" spans="1:10" ht="14.25" customHeight="1">
      <c r="A121" s="11">
        <v>120</v>
      </c>
      <c r="B121" s="11" t="s">
        <v>162</v>
      </c>
      <c r="C121" s="11">
        <v>2020</v>
      </c>
      <c r="D121" s="11">
        <f t="shared" si="0"/>
        <v>3</v>
      </c>
      <c r="E121" s="2" t="s">
        <v>48</v>
      </c>
      <c r="F121" s="2" t="s">
        <v>7</v>
      </c>
      <c r="G121" s="20">
        <v>7479346</v>
      </c>
      <c r="H121" s="125">
        <f t="shared" si="5"/>
        <v>1.7999999999999999E-2</v>
      </c>
      <c r="I121" s="16">
        <f t="shared" si="6"/>
        <v>100000</v>
      </c>
      <c r="J121" s="16">
        <f t="shared" si="7"/>
        <v>234628.228</v>
      </c>
    </row>
    <row r="122" spans="1:10" ht="14.25" customHeight="1">
      <c r="A122" s="11">
        <v>121</v>
      </c>
      <c r="B122" s="11" t="s">
        <v>163</v>
      </c>
      <c r="C122" s="11">
        <v>2014</v>
      </c>
      <c r="D122" s="11">
        <f t="shared" si="0"/>
        <v>9</v>
      </c>
      <c r="E122" s="2" t="s">
        <v>48</v>
      </c>
      <c r="F122" s="2" t="s">
        <v>6</v>
      </c>
      <c r="G122" s="20">
        <v>19813200</v>
      </c>
      <c r="H122" s="125">
        <f t="shared" si="5"/>
        <v>1.4999999999999999E-2</v>
      </c>
      <c r="I122" s="16">
        <f t="shared" si="6"/>
        <v>500000</v>
      </c>
      <c r="J122" s="16">
        <f t="shared" si="7"/>
        <v>797198</v>
      </c>
    </row>
    <row r="123" spans="1:10" ht="14.25" customHeight="1">
      <c r="A123" s="11">
        <v>122</v>
      </c>
      <c r="B123" s="11" t="s">
        <v>164</v>
      </c>
      <c r="C123" s="11">
        <v>2021</v>
      </c>
      <c r="D123" s="11">
        <f t="shared" si="0"/>
        <v>2</v>
      </c>
      <c r="E123" s="2" t="s">
        <v>48</v>
      </c>
      <c r="F123" s="2" t="s">
        <v>7</v>
      </c>
      <c r="G123" s="20">
        <v>8363607</v>
      </c>
      <c r="H123" s="125">
        <f t="shared" si="5"/>
        <v>1.7999999999999999E-2</v>
      </c>
      <c r="I123" s="16">
        <f t="shared" si="6"/>
        <v>100000</v>
      </c>
      <c r="J123" s="16">
        <f t="shared" si="7"/>
        <v>250544.92599999998</v>
      </c>
    </row>
    <row r="124" spans="1:10" ht="14.25" customHeight="1">
      <c r="A124" s="11">
        <v>123</v>
      </c>
      <c r="B124" s="11" t="s">
        <v>165</v>
      </c>
      <c r="C124" s="11">
        <v>2014</v>
      </c>
      <c r="D124" s="11">
        <f t="shared" si="0"/>
        <v>9</v>
      </c>
      <c r="E124" s="2" t="s">
        <v>46</v>
      </c>
      <c r="F124" s="2" t="s">
        <v>7</v>
      </c>
      <c r="G124" s="20">
        <v>13335976</v>
      </c>
      <c r="H124" s="125">
        <f t="shared" si="5"/>
        <v>1.7999999999999999E-2</v>
      </c>
      <c r="I124" s="16">
        <f t="shared" si="6"/>
        <v>500000</v>
      </c>
      <c r="J124" s="16">
        <f t="shared" si="7"/>
        <v>740047.56799999997</v>
      </c>
    </row>
    <row r="125" spans="1:10" ht="14.25" customHeight="1">
      <c r="A125" s="11">
        <v>124</v>
      </c>
      <c r="B125" s="11" t="s">
        <v>166</v>
      </c>
      <c r="C125" s="11">
        <v>2016</v>
      </c>
      <c r="D125" s="11">
        <f t="shared" si="0"/>
        <v>7</v>
      </c>
      <c r="E125" s="2" t="s">
        <v>46</v>
      </c>
      <c r="F125" s="2" t="s">
        <v>49</v>
      </c>
      <c r="G125" s="20">
        <v>5394541</v>
      </c>
      <c r="H125" s="125">
        <f t="shared" si="5"/>
        <v>1.2999999999999999E-2</v>
      </c>
      <c r="I125" s="16">
        <f t="shared" si="6"/>
        <v>300000</v>
      </c>
      <c r="J125" s="16">
        <f t="shared" si="7"/>
        <v>300000</v>
      </c>
    </row>
    <row r="126" spans="1:10" ht="14.25" customHeight="1">
      <c r="A126" s="11">
        <v>125</v>
      </c>
      <c r="B126" s="11" t="s">
        <v>167</v>
      </c>
      <c r="C126" s="11">
        <v>2017</v>
      </c>
      <c r="D126" s="11">
        <f t="shared" si="0"/>
        <v>6</v>
      </c>
      <c r="E126" s="2" t="s">
        <v>47</v>
      </c>
      <c r="F126" s="2" t="s">
        <v>49</v>
      </c>
      <c r="G126" s="20">
        <v>7498304</v>
      </c>
      <c r="H126" s="125">
        <f t="shared" si="5"/>
        <v>1.2999999999999999E-2</v>
      </c>
      <c r="I126" s="16">
        <f t="shared" si="6"/>
        <v>300000</v>
      </c>
      <c r="J126" s="16">
        <f t="shared" si="7"/>
        <v>300000</v>
      </c>
    </row>
    <row r="127" spans="1:10" ht="14.25" customHeight="1">
      <c r="A127" s="11">
        <v>126</v>
      </c>
      <c r="B127" s="11" t="s">
        <v>168</v>
      </c>
      <c r="C127" s="11">
        <v>2019</v>
      </c>
      <c r="D127" s="11">
        <f t="shared" si="0"/>
        <v>4</v>
      </c>
      <c r="E127" s="2" t="s">
        <v>46</v>
      </c>
      <c r="F127" s="2" t="s">
        <v>6</v>
      </c>
      <c r="G127" s="20">
        <v>1201263</v>
      </c>
      <c r="H127" s="125">
        <f t="shared" si="5"/>
        <v>1.4999999999999999E-2</v>
      </c>
      <c r="I127" s="16">
        <f t="shared" si="6"/>
        <v>300000</v>
      </c>
      <c r="J127" s="16">
        <f t="shared" si="7"/>
        <v>318018.94500000001</v>
      </c>
    </row>
    <row r="128" spans="1:10" ht="14.25" customHeight="1">
      <c r="A128" s="11">
        <v>127</v>
      </c>
      <c r="B128" s="11" t="s">
        <v>169</v>
      </c>
      <c r="C128" s="11">
        <v>2022</v>
      </c>
      <c r="D128" s="11">
        <f t="shared" si="0"/>
        <v>1</v>
      </c>
      <c r="E128" s="2" t="s">
        <v>46</v>
      </c>
      <c r="F128" s="2" t="s">
        <v>6</v>
      </c>
      <c r="G128" s="20">
        <v>18902284</v>
      </c>
      <c r="H128" s="125">
        <f t="shared" si="5"/>
        <v>1.4999999999999999E-2</v>
      </c>
      <c r="I128" s="16">
        <f t="shared" si="6"/>
        <v>100000</v>
      </c>
      <c r="J128" s="16">
        <f t="shared" si="7"/>
        <v>383534.26</v>
      </c>
    </row>
    <row r="129" spans="1:10" ht="14.25" customHeight="1">
      <c r="A129" s="11">
        <v>128</v>
      </c>
      <c r="B129" s="11" t="s">
        <v>170</v>
      </c>
      <c r="C129" s="11">
        <v>2015</v>
      </c>
      <c r="D129" s="11">
        <f t="shared" si="0"/>
        <v>8</v>
      </c>
      <c r="E129" s="2" t="s">
        <v>48</v>
      </c>
      <c r="F129" s="2" t="s">
        <v>7</v>
      </c>
      <c r="G129" s="20">
        <v>13933055</v>
      </c>
      <c r="H129" s="125">
        <f t="shared" si="5"/>
        <v>1.7999999999999999E-2</v>
      </c>
      <c r="I129" s="16">
        <f t="shared" si="6"/>
        <v>500000</v>
      </c>
      <c r="J129" s="16">
        <f t="shared" si="7"/>
        <v>750794.99</v>
      </c>
    </row>
    <row r="130" spans="1:10" ht="14.25" customHeight="1">
      <c r="A130" s="11">
        <v>129</v>
      </c>
      <c r="B130" s="11" t="s">
        <v>171</v>
      </c>
      <c r="C130" s="11">
        <v>2015</v>
      </c>
      <c r="D130" s="11">
        <f t="shared" si="0"/>
        <v>8</v>
      </c>
      <c r="E130" s="2" t="s">
        <v>48</v>
      </c>
      <c r="F130" s="2" t="s">
        <v>6</v>
      </c>
      <c r="G130" s="20">
        <v>9605270</v>
      </c>
      <c r="H130" s="125">
        <f t="shared" si="5"/>
        <v>1.4999999999999999E-2</v>
      </c>
      <c r="I130" s="16">
        <f t="shared" si="6"/>
        <v>500000</v>
      </c>
      <c r="J130" s="16">
        <f t="shared" si="7"/>
        <v>644079.05000000005</v>
      </c>
    </row>
    <row r="131" spans="1:10" ht="14.25" customHeight="1">
      <c r="A131" s="11">
        <v>130</v>
      </c>
      <c r="B131" s="11" t="s">
        <v>172</v>
      </c>
      <c r="C131" s="11">
        <v>2017</v>
      </c>
      <c r="D131" s="11">
        <f t="shared" si="0"/>
        <v>6</v>
      </c>
      <c r="E131" s="2" t="s">
        <v>48</v>
      </c>
      <c r="F131" s="2" t="s">
        <v>7</v>
      </c>
      <c r="G131" s="20">
        <v>6214797</v>
      </c>
      <c r="H131" s="125">
        <f t="shared" ref="H131:H194" si="8">+IF(F131="PEREIRA",$O$3,IF(F131="ARMENIA",$O$4,IF(F131="MANIZALES",$O$5,)))</f>
        <v>1.7999999999999999E-2</v>
      </c>
      <c r="I131" s="16">
        <f t="shared" ref="I131:I194" si="9">+IF(D131&lt;=3,100000,IF(D131&lt;=7,300000,IF(D131&lt;=10,500000,)))</f>
        <v>300000</v>
      </c>
      <c r="J131" s="16">
        <f t="shared" ref="J131:J194" si="10">+IF(F131=$N$3,$O$3*G131,IF(F131=$N$4,$O$4*G131,IF(F131=N134,$O$5*G131,)))+IF(D131&lt;=3,100000,IF(D131&lt;=7,300000,IF(D131&lt;=10,500000,)))</f>
        <v>411866.34600000002</v>
      </c>
    </row>
    <row r="132" spans="1:10" ht="14.25" customHeight="1">
      <c r="A132" s="11">
        <v>131</v>
      </c>
      <c r="B132" s="11" t="s">
        <v>173</v>
      </c>
      <c r="C132" s="11">
        <v>2014</v>
      </c>
      <c r="D132" s="11">
        <f t="shared" si="0"/>
        <v>9</v>
      </c>
      <c r="E132" s="2" t="s">
        <v>48</v>
      </c>
      <c r="F132" s="2" t="s">
        <v>7</v>
      </c>
      <c r="G132" s="20">
        <v>3882993</v>
      </c>
      <c r="H132" s="125">
        <f t="shared" si="8"/>
        <v>1.7999999999999999E-2</v>
      </c>
      <c r="I132" s="16">
        <f t="shared" si="9"/>
        <v>500000</v>
      </c>
      <c r="J132" s="16">
        <f t="shared" si="10"/>
        <v>569893.87399999995</v>
      </c>
    </row>
    <row r="133" spans="1:10" ht="14.25" customHeight="1">
      <c r="A133" s="11">
        <v>132</v>
      </c>
      <c r="B133" s="11" t="s">
        <v>174</v>
      </c>
      <c r="C133" s="11">
        <v>2014</v>
      </c>
      <c r="D133" s="11">
        <f t="shared" si="0"/>
        <v>9</v>
      </c>
      <c r="E133" s="2" t="s">
        <v>48</v>
      </c>
      <c r="F133" s="2" t="s">
        <v>7</v>
      </c>
      <c r="G133" s="20">
        <v>10632760</v>
      </c>
      <c r="H133" s="125">
        <f t="shared" si="8"/>
        <v>1.7999999999999999E-2</v>
      </c>
      <c r="I133" s="16">
        <f t="shared" si="9"/>
        <v>500000</v>
      </c>
      <c r="J133" s="16">
        <f t="shared" si="10"/>
        <v>691389.67999999993</v>
      </c>
    </row>
    <row r="134" spans="1:10" ht="14.25" customHeight="1">
      <c r="A134" s="11">
        <v>133</v>
      </c>
      <c r="B134" s="11" t="s">
        <v>175</v>
      </c>
      <c r="C134" s="11">
        <v>2023</v>
      </c>
      <c r="D134" s="11">
        <f t="shared" si="0"/>
        <v>0</v>
      </c>
      <c r="E134" s="2" t="s">
        <v>48</v>
      </c>
      <c r="F134" s="2" t="s">
        <v>6</v>
      </c>
      <c r="G134" s="20">
        <v>9919283</v>
      </c>
      <c r="H134" s="125">
        <f t="shared" si="8"/>
        <v>1.4999999999999999E-2</v>
      </c>
      <c r="I134" s="16">
        <f t="shared" si="9"/>
        <v>100000</v>
      </c>
      <c r="J134" s="16">
        <f t="shared" si="10"/>
        <v>248789.245</v>
      </c>
    </row>
    <row r="135" spans="1:10" ht="14.25" customHeight="1">
      <c r="A135" s="11">
        <v>134</v>
      </c>
      <c r="B135" s="11" t="s">
        <v>176</v>
      </c>
      <c r="C135" s="11">
        <v>2023</v>
      </c>
      <c r="D135" s="11">
        <f t="shared" si="0"/>
        <v>0</v>
      </c>
      <c r="E135" s="2" t="s">
        <v>48</v>
      </c>
      <c r="F135" s="2" t="s">
        <v>7</v>
      </c>
      <c r="G135" s="20">
        <v>18056144</v>
      </c>
      <c r="H135" s="125">
        <f t="shared" si="8"/>
        <v>1.7999999999999999E-2</v>
      </c>
      <c r="I135" s="16">
        <f t="shared" si="9"/>
        <v>100000</v>
      </c>
      <c r="J135" s="16">
        <f t="shared" si="10"/>
        <v>425010.592</v>
      </c>
    </row>
    <row r="136" spans="1:10" ht="14.25" customHeight="1">
      <c r="A136" s="11">
        <v>135</v>
      </c>
      <c r="B136" s="11" t="s">
        <v>177</v>
      </c>
      <c r="C136" s="11">
        <v>2022</v>
      </c>
      <c r="D136" s="11">
        <f t="shared" si="0"/>
        <v>1</v>
      </c>
      <c r="E136" s="2" t="s">
        <v>48</v>
      </c>
      <c r="F136" s="2" t="s">
        <v>7</v>
      </c>
      <c r="G136" s="20">
        <v>19777164</v>
      </c>
      <c r="H136" s="125">
        <f t="shared" si="8"/>
        <v>1.7999999999999999E-2</v>
      </c>
      <c r="I136" s="16">
        <f t="shared" si="9"/>
        <v>100000</v>
      </c>
      <c r="J136" s="16">
        <f t="shared" si="10"/>
        <v>455988.95199999999</v>
      </c>
    </row>
    <row r="137" spans="1:10" ht="14.25" customHeight="1">
      <c r="A137" s="11">
        <v>136</v>
      </c>
      <c r="B137" s="11" t="s">
        <v>178</v>
      </c>
      <c r="C137" s="11">
        <v>2014</v>
      </c>
      <c r="D137" s="11">
        <f t="shared" si="0"/>
        <v>9</v>
      </c>
      <c r="E137" s="2" t="s">
        <v>48</v>
      </c>
      <c r="F137" s="2" t="s">
        <v>6</v>
      </c>
      <c r="G137" s="20">
        <v>2361545</v>
      </c>
      <c r="H137" s="125">
        <f t="shared" si="8"/>
        <v>1.4999999999999999E-2</v>
      </c>
      <c r="I137" s="16">
        <f t="shared" si="9"/>
        <v>500000</v>
      </c>
      <c r="J137" s="16">
        <f t="shared" si="10"/>
        <v>535423.17500000005</v>
      </c>
    </row>
    <row r="138" spans="1:10" ht="14.25" customHeight="1">
      <c r="A138" s="11">
        <v>137</v>
      </c>
      <c r="B138" s="11" t="s">
        <v>179</v>
      </c>
      <c r="C138" s="11">
        <v>2023</v>
      </c>
      <c r="D138" s="11">
        <f t="shared" si="0"/>
        <v>0</v>
      </c>
      <c r="E138" s="2" t="s">
        <v>48</v>
      </c>
      <c r="F138" s="2" t="s">
        <v>6</v>
      </c>
      <c r="G138" s="20">
        <v>19773210</v>
      </c>
      <c r="H138" s="125">
        <f t="shared" si="8"/>
        <v>1.4999999999999999E-2</v>
      </c>
      <c r="I138" s="16">
        <f t="shared" si="9"/>
        <v>100000</v>
      </c>
      <c r="J138" s="16">
        <f t="shared" si="10"/>
        <v>396598.14999999997</v>
      </c>
    </row>
    <row r="139" spans="1:10" ht="14.25" customHeight="1">
      <c r="A139" s="11">
        <v>138</v>
      </c>
      <c r="B139" s="11" t="s">
        <v>180</v>
      </c>
      <c r="C139" s="11">
        <v>2014</v>
      </c>
      <c r="D139" s="11">
        <f t="shared" si="0"/>
        <v>9</v>
      </c>
      <c r="E139" s="2" t="s">
        <v>48</v>
      </c>
      <c r="F139" s="2" t="s">
        <v>49</v>
      </c>
      <c r="G139" s="20">
        <v>16062333</v>
      </c>
      <c r="H139" s="125">
        <f t="shared" si="8"/>
        <v>1.2999999999999999E-2</v>
      </c>
      <c r="I139" s="16">
        <f t="shared" si="9"/>
        <v>500000</v>
      </c>
      <c r="J139" s="16">
        <f t="shared" si="10"/>
        <v>500000</v>
      </c>
    </row>
    <row r="140" spans="1:10" ht="14.25" customHeight="1">
      <c r="A140" s="11">
        <v>139</v>
      </c>
      <c r="B140" s="11" t="s">
        <v>181</v>
      </c>
      <c r="C140" s="11">
        <v>2019</v>
      </c>
      <c r="D140" s="11">
        <f t="shared" si="0"/>
        <v>4</v>
      </c>
      <c r="E140" s="2" t="s">
        <v>48</v>
      </c>
      <c r="F140" s="2" t="s">
        <v>7</v>
      </c>
      <c r="G140" s="20">
        <v>1340612</v>
      </c>
      <c r="H140" s="125">
        <f t="shared" si="8"/>
        <v>1.7999999999999999E-2</v>
      </c>
      <c r="I140" s="16">
        <f t="shared" si="9"/>
        <v>300000</v>
      </c>
      <c r="J140" s="16">
        <f t="shared" si="10"/>
        <v>324131.016</v>
      </c>
    </row>
    <row r="141" spans="1:10" ht="14.25" customHeight="1">
      <c r="A141" s="11">
        <v>140</v>
      </c>
      <c r="B141" s="11" t="s">
        <v>182</v>
      </c>
      <c r="C141" s="11">
        <v>2013</v>
      </c>
      <c r="D141" s="11">
        <f t="shared" si="0"/>
        <v>10</v>
      </c>
      <c r="E141" s="2" t="s">
        <v>48</v>
      </c>
      <c r="F141" s="2" t="s">
        <v>6</v>
      </c>
      <c r="G141" s="20">
        <v>19120314</v>
      </c>
      <c r="H141" s="125">
        <f t="shared" si="8"/>
        <v>1.4999999999999999E-2</v>
      </c>
      <c r="I141" s="16">
        <f t="shared" si="9"/>
        <v>500000</v>
      </c>
      <c r="J141" s="16">
        <f t="shared" si="10"/>
        <v>786804.71</v>
      </c>
    </row>
    <row r="142" spans="1:10" ht="14.25" customHeight="1">
      <c r="A142" s="11">
        <v>141</v>
      </c>
      <c r="B142" s="11" t="s">
        <v>183</v>
      </c>
      <c r="C142" s="11">
        <v>2021</v>
      </c>
      <c r="D142" s="11">
        <f t="shared" si="0"/>
        <v>2</v>
      </c>
      <c r="E142" s="2" t="s">
        <v>48</v>
      </c>
      <c r="F142" s="2" t="s">
        <v>7</v>
      </c>
      <c r="G142" s="20">
        <v>16566465</v>
      </c>
      <c r="H142" s="125">
        <f t="shared" si="8"/>
        <v>1.7999999999999999E-2</v>
      </c>
      <c r="I142" s="16">
        <f t="shared" si="9"/>
        <v>100000</v>
      </c>
      <c r="J142" s="16">
        <f t="shared" si="10"/>
        <v>398196.37</v>
      </c>
    </row>
    <row r="143" spans="1:10" ht="14.25" customHeight="1">
      <c r="A143" s="11">
        <v>142</v>
      </c>
      <c r="B143" s="11" t="s">
        <v>184</v>
      </c>
      <c r="C143" s="11">
        <v>2016</v>
      </c>
      <c r="D143" s="11">
        <f t="shared" si="0"/>
        <v>7</v>
      </c>
      <c r="E143" s="2" t="s">
        <v>48</v>
      </c>
      <c r="F143" s="2" t="s">
        <v>7</v>
      </c>
      <c r="G143" s="20">
        <v>8116550</v>
      </c>
      <c r="H143" s="125">
        <f t="shared" si="8"/>
        <v>1.7999999999999999E-2</v>
      </c>
      <c r="I143" s="16">
        <f t="shared" si="9"/>
        <v>300000</v>
      </c>
      <c r="J143" s="16">
        <f t="shared" si="10"/>
        <v>446097.9</v>
      </c>
    </row>
    <row r="144" spans="1:10" ht="14.25" customHeight="1">
      <c r="A144" s="11">
        <v>143</v>
      </c>
      <c r="B144" s="11" t="s">
        <v>185</v>
      </c>
      <c r="C144" s="11">
        <v>2021</v>
      </c>
      <c r="D144" s="11">
        <f t="shared" si="0"/>
        <v>2</v>
      </c>
      <c r="E144" s="2" t="s">
        <v>47</v>
      </c>
      <c r="F144" s="2" t="s">
        <v>7</v>
      </c>
      <c r="G144" s="20">
        <v>8279814</v>
      </c>
      <c r="H144" s="125">
        <f t="shared" si="8"/>
        <v>1.7999999999999999E-2</v>
      </c>
      <c r="I144" s="16">
        <f t="shared" si="9"/>
        <v>100000</v>
      </c>
      <c r="J144" s="16">
        <f t="shared" si="10"/>
        <v>249036.652</v>
      </c>
    </row>
    <row r="145" spans="1:10" ht="14.25" customHeight="1">
      <c r="A145" s="11">
        <v>144</v>
      </c>
      <c r="B145" s="11" t="s">
        <v>186</v>
      </c>
      <c r="C145" s="11">
        <v>2023</v>
      </c>
      <c r="D145" s="11">
        <f t="shared" si="0"/>
        <v>0</v>
      </c>
      <c r="E145" s="2" t="s">
        <v>47</v>
      </c>
      <c r="F145" s="2" t="s">
        <v>6</v>
      </c>
      <c r="G145" s="20">
        <v>13986778</v>
      </c>
      <c r="H145" s="125">
        <f t="shared" si="8"/>
        <v>1.4999999999999999E-2</v>
      </c>
      <c r="I145" s="16">
        <f t="shared" si="9"/>
        <v>100000</v>
      </c>
      <c r="J145" s="16">
        <f t="shared" si="10"/>
        <v>309801.67</v>
      </c>
    </row>
    <row r="146" spans="1:10" ht="14.25" customHeight="1">
      <c r="A146" s="11">
        <v>145</v>
      </c>
      <c r="B146" s="11" t="s">
        <v>187</v>
      </c>
      <c r="C146" s="11">
        <v>2017</v>
      </c>
      <c r="D146" s="11">
        <f t="shared" si="0"/>
        <v>6</v>
      </c>
      <c r="E146" s="2" t="s">
        <v>58</v>
      </c>
      <c r="F146" s="2" t="s">
        <v>49</v>
      </c>
      <c r="G146" s="20">
        <v>4881205</v>
      </c>
      <c r="H146" s="125">
        <f t="shared" si="8"/>
        <v>1.2999999999999999E-2</v>
      </c>
      <c r="I146" s="16">
        <f t="shared" si="9"/>
        <v>300000</v>
      </c>
      <c r="J146" s="16">
        <f t="shared" si="10"/>
        <v>300000</v>
      </c>
    </row>
    <row r="147" spans="1:10" ht="14.25" customHeight="1">
      <c r="A147" s="11">
        <v>146</v>
      </c>
      <c r="B147" s="11" t="s">
        <v>188</v>
      </c>
      <c r="C147" s="11">
        <v>2023</v>
      </c>
      <c r="D147" s="11">
        <f t="shared" si="0"/>
        <v>0</v>
      </c>
      <c r="E147" s="2" t="s">
        <v>48</v>
      </c>
      <c r="F147" s="2" t="s">
        <v>7</v>
      </c>
      <c r="G147" s="20">
        <v>2886571</v>
      </c>
      <c r="H147" s="125">
        <f t="shared" si="8"/>
        <v>1.7999999999999999E-2</v>
      </c>
      <c r="I147" s="16">
        <f t="shared" si="9"/>
        <v>100000</v>
      </c>
      <c r="J147" s="16">
        <f t="shared" si="10"/>
        <v>151958.27799999999</v>
      </c>
    </row>
    <row r="148" spans="1:10" ht="14.25" customHeight="1">
      <c r="A148" s="11">
        <v>147</v>
      </c>
      <c r="B148" s="11" t="s">
        <v>189</v>
      </c>
      <c r="C148" s="11">
        <v>2013</v>
      </c>
      <c r="D148" s="11">
        <f t="shared" si="0"/>
        <v>10</v>
      </c>
      <c r="E148" s="2" t="s">
        <v>48</v>
      </c>
      <c r="F148" s="2" t="s">
        <v>7</v>
      </c>
      <c r="G148" s="20">
        <v>12992801</v>
      </c>
      <c r="H148" s="125">
        <f t="shared" si="8"/>
        <v>1.7999999999999999E-2</v>
      </c>
      <c r="I148" s="16">
        <f t="shared" si="9"/>
        <v>500000</v>
      </c>
      <c r="J148" s="16">
        <f t="shared" si="10"/>
        <v>733870.41799999995</v>
      </c>
    </row>
    <row r="149" spans="1:10" ht="14.25" customHeight="1">
      <c r="A149" s="11">
        <v>148</v>
      </c>
      <c r="B149" s="11" t="s">
        <v>190</v>
      </c>
      <c r="C149" s="11">
        <v>2015</v>
      </c>
      <c r="D149" s="11">
        <f t="shared" si="0"/>
        <v>8</v>
      </c>
      <c r="E149" s="2" t="s">
        <v>48</v>
      </c>
      <c r="F149" s="2" t="s">
        <v>7</v>
      </c>
      <c r="G149" s="20">
        <v>15568276</v>
      </c>
      <c r="H149" s="125">
        <f t="shared" si="8"/>
        <v>1.7999999999999999E-2</v>
      </c>
      <c r="I149" s="16">
        <f t="shared" si="9"/>
        <v>500000</v>
      </c>
      <c r="J149" s="16">
        <f t="shared" si="10"/>
        <v>780228.96799999999</v>
      </c>
    </row>
    <row r="150" spans="1:10" ht="14.25" customHeight="1">
      <c r="A150" s="11">
        <v>149</v>
      </c>
      <c r="B150" s="11" t="s">
        <v>191</v>
      </c>
      <c r="C150" s="11">
        <v>2017</v>
      </c>
      <c r="D150" s="11">
        <f t="shared" si="0"/>
        <v>6</v>
      </c>
      <c r="E150" s="2" t="s">
        <v>48</v>
      </c>
      <c r="F150" s="2" t="s">
        <v>7</v>
      </c>
      <c r="G150" s="20">
        <v>4405057</v>
      </c>
      <c r="H150" s="125">
        <f t="shared" si="8"/>
        <v>1.7999999999999999E-2</v>
      </c>
      <c r="I150" s="16">
        <f t="shared" si="9"/>
        <v>300000</v>
      </c>
      <c r="J150" s="16">
        <f t="shared" si="10"/>
        <v>379291.02600000001</v>
      </c>
    </row>
    <row r="151" spans="1:10" ht="14.25" customHeight="1">
      <c r="A151" s="11">
        <v>150</v>
      </c>
      <c r="B151" s="11" t="s">
        <v>192</v>
      </c>
      <c r="C151" s="11">
        <v>2014</v>
      </c>
      <c r="D151" s="11">
        <f t="shared" si="0"/>
        <v>9</v>
      </c>
      <c r="E151" s="2" t="s">
        <v>48</v>
      </c>
      <c r="F151" s="2" t="s">
        <v>7</v>
      </c>
      <c r="G151" s="20">
        <v>12297939</v>
      </c>
      <c r="H151" s="125">
        <f t="shared" si="8"/>
        <v>1.7999999999999999E-2</v>
      </c>
      <c r="I151" s="16">
        <f t="shared" si="9"/>
        <v>500000</v>
      </c>
      <c r="J151" s="16">
        <f t="shared" si="10"/>
        <v>721362.902</v>
      </c>
    </row>
    <row r="152" spans="1:10" ht="14.25" customHeight="1">
      <c r="A152" s="11">
        <v>151</v>
      </c>
      <c r="B152" s="11" t="s">
        <v>193</v>
      </c>
      <c r="C152" s="11">
        <v>2016</v>
      </c>
      <c r="D152" s="11">
        <f t="shared" si="0"/>
        <v>7</v>
      </c>
      <c r="E152" s="2" t="s">
        <v>46</v>
      </c>
      <c r="F152" s="2" t="s">
        <v>49</v>
      </c>
      <c r="G152" s="20">
        <v>3093008</v>
      </c>
      <c r="H152" s="125">
        <f t="shared" si="8"/>
        <v>1.2999999999999999E-2</v>
      </c>
      <c r="I152" s="16">
        <f t="shared" si="9"/>
        <v>300000</v>
      </c>
      <c r="J152" s="16">
        <f t="shared" si="10"/>
        <v>300000</v>
      </c>
    </row>
    <row r="153" spans="1:10" ht="14.25" customHeight="1">
      <c r="A153" s="11">
        <v>152</v>
      </c>
      <c r="B153" s="11" t="s">
        <v>194</v>
      </c>
      <c r="C153" s="11">
        <v>2015</v>
      </c>
      <c r="D153" s="11">
        <f t="shared" si="0"/>
        <v>8</v>
      </c>
      <c r="E153" s="2" t="s">
        <v>48</v>
      </c>
      <c r="F153" s="2" t="s">
        <v>7</v>
      </c>
      <c r="G153" s="20">
        <v>1006808</v>
      </c>
      <c r="H153" s="125">
        <f t="shared" si="8"/>
        <v>1.7999999999999999E-2</v>
      </c>
      <c r="I153" s="16">
        <f t="shared" si="9"/>
        <v>500000</v>
      </c>
      <c r="J153" s="16">
        <f t="shared" si="10"/>
        <v>518122.54399999999</v>
      </c>
    </row>
    <row r="154" spans="1:10" ht="14.25" customHeight="1">
      <c r="A154" s="11">
        <v>153</v>
      </c>
      <c r="B154" s="11" t="s">
        <v>195</v>
      </c>
      <c r="C154" s="11">
        <v>2022</v>
      </c>
      <c r="D154" s="11">
        <f t="shared" si="0"/>
        <v>1</v>
      </c>
      <c r="E154" s="2" t="s">
        <v>48</v>
      </c>
      <c r="F154" s="2" t="s">
        <v>49</v>
      </c>
      <c r="G154" s="20">
        <v>6225807</v>
      </c>
      <c r="H154" s="125">
        <f t="shared" si="8"/>
        <v>1.2999999999999999E-2</v>
      </c>
      <c r="I154" s="16">
        <f t="shared" si="9"/>
        <v>100000</v>
      </c>
      <c r="J154" s="16">
        <f t="shared" si="10"/>
        <v>100000</v>
      </c>
    </row>
    <row r="155" spans="1:10" ht="14.25" customHeight="1">
      <c r="A155" s="11">
        <v>154</v>
      </c>
      <c r="B155" s="11" t="s">
        <v>196</v>
      </c>
      <c r="C155" s="11">
        <v>2013</v>
      </c>
      <c r="D155" s="11">
        <f t="shared" si="0"/>
        <v>10</v>
      </c>
      <c r="E155" s="2" t="s">
        <v>48</v>
      </c>
      <c r="F155" s="2" t="s">
        <v>7</v>
      </c>
      <c r="G155" s="20">
        <v>12834589</v>
      </c>
      <c r="H155" s="125">
        <f t="shared" si="8"/>
        <v>1.7999999999999999E-2</v>
      </c>
      <c r="I155" s="16">
        <f t="shared" si="9"/>
        <v>500000</v>
      </c>
      <c r="J155" s="16">
        <f t="shared" si="10"/>
        <v>731022.60199999996</v>
      </c>
    </row>
    <row r="156" spans="1:10" ht="14.25" customHeight="1">
      <c r="A156" s="11">
        <v>155</v>
      </c>
      <c r="B156" s="11" t="s">
        <v>197</v>
      </c>
      <c r="C156" s="11">
        <v>2018</v>
      </c>
      <c r="D156" s="11">
        <f t="shared" si="0"/>
        <v>5</v>
      </c>
      <c r="E156" s="2" t="s">
        <v>48</v>
      </c>
      <c r="F156" s="2" t="s">
        <v>7</v>
      </c>
      <c r="G156" s="20">
        <v>8501642</v>
      </c>
      <c r="H156" s="125">
        <f t="shared" si="8"/>
        <v>1.7999999999999999E-2</v>
      </c>
      <c r="I156" s="16">
        <f t="shared" si="9"/>
        <v>300000</v>
      </c>
      <c r="J156" s="16">
        <f t="shared" si="10"/>
        <v>453029.55599999998</v>
      </c>
    </row>
    <row r="157" spans="1:10" ht="14.25" customHeight="1">
      <c r="A157" s="11">
        <v>156</v>
      </c>
      <c r="B157" s="11" t="s">
        <v>198</v>
      </c>
      <c r="C157" s="11">
        <v>2013</v>
      </c>
      <c r="D157" s="11">
        <f t="shared" si="0"/>
        <v>10</v>
      </c>
      <c r="E157" s="2" t="s">
        <v>48</v>
      </c>
      <c r="F157" s="2" t="s">
        <v>7</v>
      </c>
      <c r="G157" s="20">
        <v>15947719</v>
      </c>
      <c r="H157" s="125">
        <f t="shared" si="8"/>
        <v>1.7999999999999999E-2</v>
      </c>
      <c r="I157" s="16">
        <f t="shared" si="9"/>
        <v>500000</v>
      </c>
      <c r="J157" s="16">
        <f t="shared" si="10"/>
        <v>787058.94200000004</v>
      </c>
    </row>
    <row r="158" spans="1:10" ht="14.25" customHeight="1">
      <c r="A158" s="11">
        <v>157</v>
      </c>
      <c r="B158" s="11" t="s">
        <v>199</v>
      </c>
      <c r="C158" s="11">
        <v>2022</v>
      </c>
      <c r="D158" s="11">
        <f t="shared" si="0"/>
        <v>1</v>
      </c>
      <c r="E158" s="2" t="s">
        <v>48</v>
      </c>
      <c r="F158" s="2" t="s">
        <v>7</v>
      </c>
      <c r="G158" s="20">
        <v>2104801</v>
      </c>
      <c r="H158" s="125">
        <f t="shared" si="8"/>
        <v>1.7999999999999999E-2</v>
      </c>
      <c r="I158" s="16">
        <f t="shared" si="9"/>
        <v>100000</v>
      </c>
      <c r="J158" s="16">
        <f t="shared" si="10"/>
        <v>137886.41800000001</v>
      </c>
    </row>
    <row r="159" spans="1:10" ht="14.25" customHeight="1">
      <c r="A159" s="11">
        <v>158</v>
      </c>
      <c r="B159" s="11" t="s">
        <v>200</v>
      </c>
      <c r="C159" s="11">
        <v>2014</v>
      </c>
      <c r="D159" s="11">
        <f t="shared" si="0"/>
        <v>9</v>
      </c>
      <c r="E159" s="2" t="s">
        <v>48</v>
      </c>
      <c r="F159" s="2" t="s">
        <v>6</v>
      </c>
      <c r="G159" s="20">
        <v>4831833</v>
      </c>
      <c r="H159" s="125">
        <f t="shared" si="8"/>
        <v>1.4999999999999999E-2</v>
      </c>
      <c r="I159" s="16">
        <f t="shared" si="9"/>
        <v>500000</v>
      </c>
      <c r="J159" s="16">
        <f t="shared" si="10"/>
        <v>572477.495</v>
      </c>
    </row>
    <row r="160" spans="1:10" ht="14.25" customHeight="1">
      <c r="A160" s="11">
        <v>159</v>
      </c>
      <c r="B160" s="11" t="s">
        <v>201</v>
      </c>
      <c r="C160" s="11">
        <v>2022</v>
      </c>
      <c r="D160" s="11">
        <f t="shared" si="0"/>
        <v>1</v>
      </c>
      <c r="E160" s="2" t="s">
        <v>48</v>
      </c>
      <c r="F160" s="2" t="s">
        <v>6</v>
      </c>
      <c r="G160" s="20">
        <v>16901255</v>
      </c>
      <c r="H160" s="125">
        <f t="shared" si="8"/>
        <v>1.4999999999999999E-2</v>
      </c>
      <c r="I160" s="16">
        <f t="shared" si="9"/>
        <v>100000</v>
      </c>
      <c r="J160" s="16">
        <f t="shared" si="10"/>
        <v>353518.82499999995</v>
      </c>
    </row>
    <row r="161" spans="1:10" ht="14.25" customHeight="1">
      <c r="A161" s="11">
        <v>160</v>
      </c>
      <c r="B161" s="11" t="s">
        <v>202</v>
      </c>
      <c r="C161" s="11">
        <v>2019</v>
      </c>
      <c r="D161" s="11">
        <f t="shared" si="0"/>
        <v>4</v>
      </c>
      <c r="E161" s="2" t="s">
        <v>48</v>
      </c>
      <c r="F161" s="2" t="s">
        <v>49</v>
      </c>
      <c r="G161" s="20">
        <v>5897141</v>
      </c>
      <c r="H161" s="125">
        <f t="shared" si="8"/>
        <v>1.2999999999999999E-2</v>
      </c>
      <c r="I161" s="16">
        <f t="shared" si="9"/>
        <v>300000</v>
      </c>
      <c r="J161" s="16">
        <f t="shared" si="10"/>
        <v>300000</v>
      </c>
    </row>
    <row r="162" spans="1:10" ht="14.25" customHeight="1">
      <c r="A162" s="11">
        <v>161</v>
      </c>
      <c r="B162" s="11" t="s">
        <v>203</v>
      </c>
      <c r="C162" s="11">
        <v>2013</v>
      </c>
      <c r="D162" s="11">
        <f t="shared" si="0"/>
        <v>10</v>
      </c>
      <c r="E162" s="2" t="s">
        <v>48</v>
      </c>
      <c r="F162" s="2" t="s">
        <v>7</v>
      </c>
      <c r="G162" s="20">
        <v>10970576</v>
      </c>
      <c r="H162" s="125">
        <f t="shared" si="8"/>
        <v>1.7999999999999999E-2</v>
      </c>
      <c r="I162" s="16">
        <f t="shared" si="9"/>
        <v>500000</v>
      </c>
      <c r="J162" s="16">
        <f t="shared" si="10"/>
        <v>697470.36800000002</v>
      </c>
    </row>
    <row r="163" spans="1:10" ht="14.25" customHeight="1">
      <c r="A163" s="11">
        <v>162</v>
      </c>
      <c r="B163" s="11" t="s">
        <v>204</v>
      </c>
      <c r="C163" s="11">
        <v>2017</v>
      </c>
      <c r="D163" s="11">
        <f t="shared" si="0"/>
        <v>6</v>
      </c>
      <c r="E163" s="2" t="s">
        <v>48</v>
      </c>
      <c r="F163" s="2" t="s">
        <v>7</v>
      </c>
      <c r="G163" s="20">
        <v>18939347</v>
      </c>
      <c r="H163" s="125">
        <f t="shared" si="8"/>
        <v>1.7999999999999999E-2</v>
      </c>
      <c r="I163" s="16">
        <f t="shared" si="9"/>
        <v>300000</v>
      </c>
      <c r="J163" s="16">
        <f t="shared" si="10"/>
        <v>640908.24600000004</v>
      </c>
    </row>
    <row r="164" spans="1:10" ht="14.25" customHeight="1">
      <c r="A164" s="11">
        <v>163</v>
      </c>
      <c r="B164" s="11" t="s">
        <v>205</v>
      </c>
      <c r="C164" s="11">
        <v>2019</v>
      </c>
      <c r="D164" s="11">
        <f t="shared" si="0"/>
        <v>4</v>
      </c>
      <c r="E164" s="2" t="s">
        <v>48</v>
      </c>
      <c r="F164" s="2" t="s">
        <v>7</v>
      </c>
      <c r="G164" s="20">
        <v>1824692</v>
      </c>
      <c r="H164" s="125">
        <f t="shared" si="8"/>
        <v>1.7999999999999999E-2</v>
      </c>
      <c r="I164" s="16">
        <f t="shared" si="9"/>
        <v>300000</v>
      </c>
      <c r="J164" s="16">
        <f t="shared" si="10"/>
        <v>332844.45600000001</v>
      </c>
    </row>
    <row r="165" spans="1:10" ht="14.25" customHeight="1">
      <c r="A165" s="11">
        <v>164</v>
      </c>
      <c r="B165" s="11" t="s">
        <v>206</v>
      </c>
      <c r="C165" s="11">
        <v>2022</v>
      </c>
      <c r="D165" s="11">
        <f t="shared" si="0"/>
        <v>1</v>
      </c>
      <c r="E165" s="2" t="s">
        <v>48</v>
      </c>
      <c r="F165" s="2" t="s">
        <v>7</v>
      </c>
      <c r="G165" s="20">
        <v>18004347</v>
      </c>
      <c r="H165" s="125">
        <f t="shared" si="8"/>
        <v>1.7999999999999999E-2</v>
      </c>
      <c r="I165" s="16">
        <f t="shared" si="9"/>
        <v>100000</v>
      </c>
      <c r="J165" s="16">
        <f t="shared" si="10"/>
        <v>424078.24599999998</v>
      </c>
    </row>
    <row r="166" spans="1:10" ht="14.25" customHeight="1">
      <c r="A166" s="11">
        <v>165</v>
      </c>
      <c r="B166" s="11" t="s">
        <v>207</v>
      </c>
      <c r="C166" s="11">
        <v>2016</v>
      </c>
      <c r="D166" s="11">
        <f t="shared" si="0"/>
        <v>7</v>
      </c>
      <c r="E166" s="2" t="s">
        <v>48</v>
      </c>
      <c r="F166" s="2" t="s">
        <v>7</v>
      </c>
      <c r="G166" s="20">
        <v>2785738</v>
      </c>
      <c r="H166" s="125">
        <f t="shared" si="8"/>
        <v>1.7999999999999999E-2</v>
      </c>
      <c r="I166" s="16">
        <f t="shared" si="9"/>
        <v>300000</v>
      </c>
      <c r="J166" s="16">
        <f t="shared" si="10"/>
        <v>350143.28399999999</v>
      </c>
    </row>
    <row r="167" spans="1:10" ht="14.25" customHeight="1">
      <c r="A167" s="11">
        <v>166</v>
      </c>
      <c r="B167" s="11" t="s">
        <v>208</v>
      </c>
      <c r="C167" s="11">
        <v>2015</v>
      </c>
      <c r="D167" s="11">
        <f t="shared" si="0"/>
        <v>8</v>
      </c>
      <c r="E167" s="2" t="s">
        <v>48</v>
      </c>
      <c r="F167" s="2" t="s">
        <v>7</v>
      </c>
      <c r="G167" s="20">
        <v>12629510</v>
      </c>
      <c r="H167" s="125">
        <f t="shared" si="8"/>
        <v>1.7999999999999999E-2</v>
      </c>
      <c r="I167" s="16">
        <f t="shared" si="9"/>
        <v>500000</v>
      </c>
      <c r="J167" s="16">
        <f t="shared" si="10"/>
        <v>727331.17999999993</v>
      </c>
    </row>
    <row r="168" spans="1:10" ht="14.25" customHeight="1">
      <c r="A168" s="11">
        <v>167</v>
      </c>
      <c r="B168" s="11" t="s">
        <v>209</v>
      </c>
      <c r="C168" s="11">
        <v>2022</v>
      </c>
      <c r="D168" s="11">
        <f t="shared" si="0"/>
        <v>1</v>
      </c>
      <c r="E168" s="2" t="s">
        <v>48</v>
      </c>
      <c r="F168" s="2" t="s">
        <v>6</v>
      </c>
      <c r="G168" s="20">
        <v>11726522</v>
      </c>
      <c r="H168" s="125">
        <f t="shared" si="8"/>
        <v>1.4999999999999999E-2</v>
      </c>
      <c r="I168" s="16">
        <f t="shared" si="9"/>
        <v>100000</v>
      </c>
      <c r="J168" s="16">
        <f t="shared" si="10"/>
        <v>275897.82999999996</v>
      </c>
    </row>
    <row r="169" spans="1:10" ht="14.25" customHeight="1">
      <c r="A169" s="11">
        <v>168</v>
      </c>
      <c r="B169" s="11" t="s">
        <v>210</v>
      </c>
      <c r="C169" s="11">
        <v>2017</v>
      </c>
      <c r="D169" s="11">
        <f t="shared" si="0"/>
        <v>6</v>
      </c>
      <c r="E169" s="2" t="s">
        <v>48</v>
      </c>
      <c r="F169" s="2" t="s">
        <v>7</v>
      </c>
      <c r="G169" s="20">
        <v>6191598</v>
      </c>
      <c r="H169" s="125">
        <f t="shared" si="8"/>
        <v>1.7999999999999999E-2</v>
      </c>
      <c r="I169" s="16">
        <f t="shared" si="9"/>
        <v>300000</v>
      </c>
      <c r="J169" s="16">
        <f t="shared" si="10"/>
        <v>411448.76399999997</v>
      </c>
    </row>
    <row r="170" spans="1:10" ht="14.25" customHeight="1">
      <c r="A170" s="11">
        <v>169</v>
      </c>
      <c r="B170" s="11" t="s">
        <v>211</v>
      </c>
      <c r="C170" s="11">
        <v>2021</v>
      </c>
      <c r="D170" s="11">
        <f t="shared" si="0"/>
        <v>2</v>
      </c>
      <c r="E170" s="2" t="s">
        <v>47</v>
      </c>
      <c r="F170" s="2" t="s">
        <v>7</v>
      </c>
      <c r="G170" s="20">
        <v>3342438</v>
      </c>
      <c r="H170" s="125">
        <f t="shared" si="8"/>
        <v>1.7999999999999999E-2</v>
      </c>
      <c r="I170" s="16">
        <f t="shared" si="9"/>
        <v>100000</v>
      </c>
      <c r="J170" s="16">
        <f t="shared" si="10"/>
        <v>160163.88399999999</v>
      </c>
    </row>
    <row r="171" spans="1:10" ht="14.25" customHeight="1">
      <c r="A171" s="11">
        <v>170</v>
      </c>
      <c r="B171" s="11" t="s">
        <v>212</v>
      </c>
      <c r="C171" s="11">
        <v>2014</v>
      </c>
      <c r="D171" s="11">
        <f t="shared" si="0"/>
        <v>9</v>
      </c>
      <c r="E171" s="2" t="s">
        <v>47</v>
      </c>
      <c r="F171" s="2" t="s">
        <v>7</v>
      </c>
      <c r="G171" s="20">
        <v>16503473</v>
      </c>
      <c r="H171" s="125">
        <f t="shared" si="8"/>
        <v>1.7999999999999999E-2</v>
      </c>
      <c r="I171" s="16">
        <f t="shared" si="9"/>
        <v>500000</v>
      </c>
      <c r="J171" s="16">
        <f t="shared" si="10"/>
        <v>797062.51399999997</v>
      </c>
    </row>
    <row r="172" spans="1:10" ht="14.25" customHeight="1">
      <c r="A172" s="11">
        <v>171</v>
      </c>
      <c r="B172" s="11" t="s">
        <v>213</v>
      </c>
      <c r="C172" s="11">
        <v>2021</v>
      </c>
      <c r="D172" s="11">
        <f t="shared" si="0"/>
        <v>2</v>
      </c>
      <c r="E172" s="2" t="s">
        <v>47</v>
      </c>
      <c r="F172" s="2" t="s">
        <v>7</v>
      </c>
      <c r="G172" s="20">
        <v>15712393</v>
      </c>
      <c r="H172" s="125">
        <f t="shared" si="8"/>
        <v>1.7999999999999999E-2</v>
      </c>
      <c r="I172" s="16">
        <f t="shared" si="9"/>
        <v>100000</v>
      </c>
      <c r="J172" s="16">
        <f t="shared" si="10"/>
        <v>382823.07399999996</v>
      </c>
    </row>
    <row r="173" spans="1:10" ht="14.25" customHeight="1">
      <c r="A173" s="11">
        <v>172</v>
      </c>
      <c r="B173" s="11" t="s">
        <v>214</v>
      </c>
      <c r="C173" s="11">
        <v>2014</v>
      </c>
      <c r="D173" s="11">
        <f t="shared" si="0"/>
        <v>9</v>
      </c>
      <c r="E173" s="2" t="s">
        <v>46</v>
      </c>
      <c r="F173" s="2" t="s">
        <v>6</v>
      </c>
      <c r="G173" s="20">
        <v>12953657</v>
      </c>
      <c r="H173" s="125">
        <f t="shared" si="8"/>
        <v>1.4999999999999999E-2</v>
      </c>
      <c r="I173" s="16">
        <f t="shared" si="9"/>
        <v>500000</v>
      </c>
      <c r="J173" s="16">
        <f t="shared" si="10"/>
        <v>694304.85499999998</v>
      </c>
    </row>
    <row r="174" spans="1:10" ht="14.25" customHeight="1">
      <c r="A174" s="11">
        <v>173</v>
      </c>
      <c r="B174" s="11" t="s">
        <v>215</v>
      </c>
      <c r="C174" s="11">
        <v>2019</v>
      </c>
      <c r="D174" s="11">
        <f t="shared" si="0"/>
        <v>4</v>
      </c>
      <c r="E174" s="2" t="s">
        <v>48</v>
      </c>
      <c r="F174" s="2" t="s">
        <v>7</v>
      </c>
      <c r="G174" s="20">
        <v>12247670</v>
      </c>
      <c r="H174" s="125">
        <f t="shared" si="8"/>
        <v>1.7999999999999999E-2</v>
      </c>
      <c r="I174" s="16">
        <f t="shared" si="9"/>
        <v>300000</v>
      </c>
      <c r="J174" s="16">
        <f t="shared" si="10"/>
        <v>520458.06</v>
      </c>
    </row>
    <row r="175" spans="1:10" ht="14.25" customHeight="1">
      <c r="A175" s="11">
        <v>174</v>
      </c>
      <c r="B175" s="11" t="s">
        <v>216</v>
      </c>
      <c r="C175" s="11">
        <v>2022</v>
      </c>
      <c r="D175" s="11">
        <f t="shared" si="0"/>
        <v>1</v>
      </c>
      <c r="E175" s="2" t="s">
        <v>48</v>
      </c>
      <c r="F175" s="2" t="s">
        <v>7</v>
      </c>
      <c r="G175" s="20">
        <v>10376280</v>
      </c>
      <c r="H175" s="125">
        <f t="shared" si="8"/>
        <v>1.7999999999999999E-2</v>
      </c>
      <c r="I175" s="16">
        <f t="shared" si="9"/>
        <v>100000</v>
      </c>
      <c r="J175" s="16">
        <f t="shared" si="10"/>
        <v>286773.03999999998</v>
      </c>
    </row>
    <row r="176" spans="1:10" ht="14.25" customHeight="1">
      <c r="A176" s="11">
        <v>175</v>
      </c>
      <c r="B176" s="11" t="s">
        <v>217</v>
      </c>
      <c r="C176" s="11">
        <v>2013</v>
      </c>
      <c r="D176" s="11">
        <f t="shared" si="0"/>
        <v>10</v>
      </c>
      <c r="E176" s="2" t="s">
        <v>48</v>
      </c>
      <c r="F176" s="2" t="s">
        <v>49</v>
      </c>
      <c r="G176" s="20">
        <v>5467293</v>
      </c>
      <c r="H176" s="125">
        <f t="shared" si="8"/>
        <v>1.2999999999999999E-2</v>
      </c>
      <c r="I176" s="16">
        <f t="shared" si="9"/>
        <v>500000</v>
      </c>
      <c r="J176" s="16">
        <f t="shared" si="10"/>
        <v>500000</v>
      </c>
    </row>
    <row r="177" spans="1:10" ht="14.25" customHeight="1">
      <c r="A177" s="11">
        <v>176</v>
      </c>
      <c r="B177" s="11" t="s">
        <v>218</v>
      </c>
      <c r="C177" s="11">
        <v>2015</v>
      </c>
      <c r="D177" s="11">
        <f t="shared" si="0"/>
        <v>8</v>
      </c>
      <c r="E177" s="2" t="s">
        <v>48</v>
      </c>
      <c r="F177" s="2" t="s">
        <v>6</v>
      </c>
      <c r="G177" s="20">
        <v>16166147</v>
      </c>
      <c r="H177" s="125">
        <f t="shared" si="8"/>
        <v>1.4999999999999999E-2</v>
      </c>
      <c r="I177" s="16">
        <f t="shared" si="9"/>
        <v>500000</v>
      </c>
      <c r="J177" s="16">
        <f t="shared" si="10"/>
        <v>742492.20499999996</v>
      </c>
    </row>
    <row r="178" spans="1:10" ht="14.25" customHeight="1">
      <c r="A178" s="11">
        <v>177</v>
      </c>
      <c r="B178" s="11" t="s">
        <v>219</v>
      </c>
      <c r="C178" s="11">
        <v>2021</v>
      </c>
      <c r="D178" s="11">
        <f t="shared" si="0"/>
        <v>2</v>
      </c>
      <c r="E178" s="2" t="s">
        <v>48</v>
      </c>
      <c r="F178" s="2" t="s">
        <v>6</v>
      </c>
      <c r="G178" s="20">
        <v>8750499</v>
      </c>
      <c r="H178" s="125">
        <f t="shared" si="8"/>
        <v>1.4999999999999999E-2</v>
      </c>
      <c r="I178" s="16">
        <f t="shared" si="9"/>
        <v>100000</v>
      </c>
      <c r="J178" s="16">
        <f t="shared" si="10"/>
        <v>231257.48499999999</v>
      </c>
    </row>
    <row r="179" spans="1:10" ht="14.25" customHeight="1">
      <c r="A179" s="11">
        <v>178</v>
      </c>
      <c r="B179" s="11" t="s">
        <v>220</v>
      </c>
      <c r="C179" s="11">
        <v>2020</v>
      </c>
      <c r="D179" s="11">
        <f t="shared" si="0"/>
        <v>3</v>
      </c>
      <c r="E179" s="2" t="s">
        <v>48</v>
      </c>
      <c r="F179" s="2" t="s">
        <v>7</v>
      </c>
      <c r="G179" s="20">
        <v>16871881</v>
      </c>
      <c r="H179" s="125">
        <f t="shared" si="8"/>
        <v>1.7999999999999999E-2</v>
      </c>
      <c r="I179" s="16">
        <f t="shared" si="9"/>
        <v>100000</v>
      </c>
      <c r="J179" s="16">
        <f t="shared" si="10"/>
        <v>403693.85799999995</v>
      </c>
    </row>
    <row r="180" spans="1:10" ht="14.25" customHeight="1">
      <c r="A180" s="11">
        <v>179</v>
      </c>
      <c r="B180" s="11" t="s">
        <v>221</v>
      </c>
      <c r="C180" s="11">
        <v>2018</v>
      </c>
      <c r="D180" s="11">
        <f t="shared" si="0"/>
        <v>5</v>
      </c>
      <c r="E180" s="2" t="s">
        <v>48</v>
      </c>
      <c r="F180" s="2" t="s">
        <v>6</v>
      </c>
      <c r="G180" s="20">
        <v>19500384</v>
      </c>
      <c r="H180" s="125">
        <f t="shared" si="8"/>
        <v>1.4999999999999999E-2</v>
      </c>
      <c r="I180" s="16">
        <f t="shared" si="9"/>
        <v>300000</v>
      </c>
      <c r="J180" s="16">
        <f t="shared" si="10"/>
        <v>592505.76</v>
      </c>
    </row>
    <row r="181" spans="1:10" ht="14.25" customHeight="1">
      <c r="A181" s="11">
        <v>180</v>
      </c>
      <c r="B181" s="11" t="s">
        <v>222</v>
      </c>
      <c r="C181" s="11">
        <v>2017</v>
      </c>
      <c r="D181" s="11">
        <f t="shared" si="0"/>
        <v>6</v>
      </c>
      <c r="E181" s="2" t="s">
        <v>48</v>
      </c>
      <c r="F181" s="2" t="s">
        <v>6</v>
      </c>
      <c r="G181" s="20">
        <v>13272984</v>
      </c>
      <c r="H181" s="125">
        <f t="shared" si="8"/>
        <v>1.4999999999999999E-2</v>
      </c>
      <c r="I181" s="16">
        <f t="shared" si="9"/>
        <v>300000</v>
      </c>
      <c r="J181" s="16">
        <f t="shared" si="10"/>
        <v>499094.76</v>
      </c>
    </row>
    <row r="182" spans="1:10" ht="14.25" customHeight="1">
      <c r="A182" s="11">
        <v>181</v>
      </c>
      <c r="B182" s="11" t="s">
        <v>223</v>
      </c>
      <c r="C182" s="11">
        <v>2017</v>
      </c>
      <c r="D182" s="11">
        <f t="shared" si="0"/>
        <v>6</v>
      </c>
      <c r="E182" s="2" t="s">
        <v>48</v>
      </c>
      <c r="F182" s="2" t="s">
        <v>7</v>
      </c>
      <c r="G182" s="20">
        <v>8561617</v>
      </c>
      <c r="H182" s="125">
        <f t="shared" si="8"/>
        <v>1.7999999999999999E-2</v>
      </c>
      <c r="I182" s="16">
        <f t="shared" si="9"/>
        <v>300000</v>
      </c>
      <c r="J182" s="16">
        <f t="shared" si="10"/>
        <v>454109.10600000003</v>
      </c>
    </row>
    <row r="183" spans="1:10" ht="14.25" customHeight="1">
      <c r="A183" s="11">
        <v>182</v>
      </c>
      <c r="B183" s="11" t="s">
        <v>224</v>
      </c>
      <c r="C183" s="11">
        <v>2018</v>
      </c>
      <c r="D183" s="11">
        <f t="shared" si="0"/>
        <v>5</v>
      </c>
      <c r="E183" s="2" t="s">
        <v>48</v>
      </c>
      <c r="F183" s="2" t="s">
        <v>7</v>
      </c>
      <c r="G183" s="20">
        <v>3729213</v>
      </c>
      <c r="H183" s="125">
        <f t="shared" si="8"/>
        <v>1.7999999999999999E-2</v>
      </c>
      <c r="I183" s="16">
        <f t="shared" si="9"/>
        <v>300000</v>
      </c>
      <c r="J183" s="16">
        <f t="shared" si="10"/>
        <v>367125.83399999997</v>
      </c>
    </row>
    <row r="184" spans="1:10" ht="14.25" customHeight="1">
      <c r="A184" s="11">
        <v>183</v>
      </c>
      <c r="B184" s="11" t="s">
        <v>225</v>
      </c>
      <c r="C184" s="11">
        <v>2017</v>
      </c>
      <c r="D184" s="11">
        <f t="shared" si="0"/>
        <v>6</v>
      </c>
      <c r="E184" s="2" t="s">
        <v>48</v>
      </c>
      <c r="F184" s="2" t="s">
        <v>7</v>
      </c>
      <c r="G184" s="20">
        <v>19178589</v>
      </c>
      <c r="H184" s="125">
        <f t="shared" si="8"/>
        <v>1.7999999999999999E-2</v>
      </c>
      <c r="I184" s="16">
        <f t="shared" si="9"/>
        <v>300000</v>
      </c>
      <c r="J184" s="16">
        <f t="shared" si="10"/>
        <v>645214.60199999996</v>
      </c>
    </row>
    <row r="185" spans="1:10" ht="14.25" customHeight="1">
      <c r="A185" s="11">
        <v>184</v>
      </c>
      <c r="B185" s="11" t="s">
        <v>226</v>
      </c>
      <c r="C185" s="11">
        <v>2017</v>
      </c>
      <c r="D185" s="11">
        <f t="shared" si="0"/>
        <v>6</v>
      </c>
      <c r="E185" s="2" t="s">
        <v>48</v>
      </c>
      <c r="F185" s="2" t="s">
        <v>6</v>
      </c>
      <c r="G185" s="20">
        <v>3977507</v>
      </c>
      <c r="H185" s="125">
        <f t="shared" si="8"/>
        <v>1.4999999999999999E-2</v>
      </c>
      <c r="I185" s="16">
        <f t="shared" si="9"/>
        <v>300000</v>
      </c>
      <c r="J185" s="16">
        <f t="shared" si="10"/>
        <v>359662.60499999998</v>
      </c>
    </row>
    <row r="186" spans="1:10" ht="14.25" customHeight="1">
      <c r="A186" s="11">
        <v>185</v>
      </c>
      <c r="B186" s="11" t="s">
        <v>227</v>
      </c>
      <c r="C186" s="11">
        <v>2020</v>
      </c>
      <c r="D186" s="11">
        <f t="shared" si="0"/>
        <v>3</v>
      </c>
      <c r="E186" s="2" t="s">
        <v>46</v>
      </c>
      <c r="F186" s="2" t="s">
        <v>7</v>
      </c>
      <c r="G186" s="20">
        <v>19773879</v>
      </c>
      <c r="H186" s="125">
        <f t="shared" si="8"/>
        <v>1.7999999999999999E-2</v>
      </c>
      <c r="I186" s="16">
        <f t="shared" si="9"/>
        <v>100000</v>
      </c>
      <c r="J186" s="16">
        <f t="shared" si="10"/>
        <v>455929.82199999999</v>
      </c>
    </row>
    <row r="187" spans="1:10" ht="14.25" customHeight="1">
      <c r="A187" s="11">
        <v>186</v>
      </c>
      <c r="B187" s="11" t="s">
        <v>228</v>
      </c>
      <c r="C187" s="11">
        <v>2014</v>
      </c>
      <c r="D187" s="11">
        <f t="shared" si="0"/>
        <v>9</v>
      </c>
      <c r="E187" s="2" t="s">
        <v>46</v>
      </c>
      <c r="F187" s="2" t="s">
        <v>7</v>
      </c>
      <c r="G187" s="20">
        <v>14845404</v>
      </c>
      <c r="H187" s="125">
        <f t="shared" si="8"/>
        <v>1.7999999999999999E-2</v>
      </c>
      <c r="I187" s="16">
        <f t="shared" si="9"/>
        <v>500000</v>
      </c>
      <c r="J187" s="16">
        <f t="shared" si="10"/>
        <v>767217.272</v>
      </c>
    </row>
    <row r="188" spans="1:10" ht="14.25" customHeight="1">
      <c r="A188" s="11">
        <v>187</v>
      </c>
      <c r="B188" s="11" t="s">
        <v>229</v>
      </c>
      <c r="C188" s="11">
        <v>2016</v>
      </c>
      <c r="D188" s="11">
        <f t="shared" si="0"/>
        <v>7</v>
      </c>
      <c r="E188" s="2" t="s">
        <v>47</v>
      </c>
      <c r="F188" s="2" t="s">
        <v>7</v>
      </c>
      <c r="G188" s="20">
        <v>4939614</v>
      </c>
      <c r="H188" s="125">
        <f t="shared" si="8"/>
        <v>1.7999999999999999E-2</v>
      </c>
      <c r="I188" s="16">
        <f t="shared" si="9"/>
        <v>300000</v>
      </c>
      <c r="J188" s="16">
        <f t="shared" si="10"/>
        <v>388913.05200000003</v>
      </c>
    </row>
    <row r="189" spans="1:10" ht="14.25" customHeight="1">
      <c r="A189" s="11">
        <v>188</v>
      </c>
      <c r="B189" s="11" t="s">
        <v>230</v>
      </c>
      <c r="C189" s="11">
        <v>2013</v>
      </c>
      <c r="D189" s="11">
        <f t="shared" si="0"/>
        <v>10</v>
      </c>
      <c r="E189" s="2" t="s">
        <v>47</v>
      </c>
      <c r="F189" s="2" t="s">
        <v>7</v>
      </c>
      <c r="G189" s="20">
        <v>12999467</v>
      </c>
      <c r="H189" s="125">
        <f t="shared" si="8"/>
        <v>1.7999999999999999E-2</v>
      </c>
      <c r="I189" s="16">
        <f t="shared" si="9"/>
        <v>500000</v>
      </c>
      <c r="J189" s="16">
        <f t="shared" si="10"/>
        <v>733990.40599999996</v>
      </c>
    </row>
    <row r="190" spans="1:10" ht="14.25" customHeight="1">
      <c r="A190" s="11">
        <v>189</v>
      </c>
      <c r="B190" s="11" t="s">
        <v>231</v>
      </c>
      <c r="C190" s="11">
        <v>2017</v>
      </c>
      <c r="D190" s="11">
        <f t="shared" si="0"/>
        <v>6</v>
      </c>
      <c r="E190" s="2" t="s">
        <v>48</v>
      </c>
      <c r="F190" s="2" t="s">
        <v>6</v>
      </c>
      <c r="G190" s="20">
        <v>9653815</v>
      </c>
      <c r="H190" s="125">
        <f t="shared" si="8"/>
        <v>1.4999999999999999E-2</v>
      </c>
      <c r="I190" s="16">
        <f t="shared" si="9"/>
        <v>300000</v>
      </c>
      <c r="J190" s="16">
        <f t="shared" si="10"/>
        <v>444807.22499999998</v>
      </c>
    </row>
    <row r="191" spans="1:10" ht="14.25" customHeight="1">
      <c r="A191" s="11">
        <v>190</v>
      </c>
      <c r="B191" s="11" t="s">
        <v>232</v>
      </c>
      <c r="C191" s="11">
        <v>2014</v>
      </c>
      <c r="D191" s="11">
        <f t="shared" si="0"/>
        <v>9</v>
      </c>
      <c r="E191" s="2" t="s">
        <v>48</v>
      </c>
      <c r="F191" s="2" t="s">
        <v>7</v>
      </c>
      <c r="G191" s="20">
        <v>5599734</v>
      </c>
      <c r="H191" s="125">
        <f t="shared" si="8"/>
        <v>1.7999999999999999E-2</v>
      </c>
      <c r="I191" s="16">
        <f t="shared" si="9"/>
        <v>500000</v>
      </c>
      <c r="J191" s="16">
        <f t="shared" si="10"/>
        <v>600795.21200000006</v>
      </c>
    </row>
    <row r="192" spans="1:10" ht="14.25" customHeight="1">
      <c r="A192" s="11">
        <v>191</v>
      </c>
      <c r="B192" s="11" t="s">
        <v>233</v>
      </c>
      <c r="C192" s="11">
        <v>2017</v>
      </c>
      <c r="D192" s="11">
        <f t="shared" si="0"/>
        <v>6</v>
      </c>
      <c r="E192" s="2" t="s">
        <v>48</v>
      </c>
      <c r="F192" s="2" t="s">
        <v>49</v>
      </c>
      <c r="G192" s="20">
        <v>3867520</v>
      </c>
      <c r="H192" s="125">
        <f t="shared" si="8"/>
        <v>1.2999999999999999E-2</v>
      </c>
      <c r="I192" s="16">
        <f t="shared" si="9"/>
        <v>300000</v>
      </c>
      <c r="J192" s="16">
        <f t="shared" si="10"/>
        <v>300000</v>
      </c>
    </row>
    <row r="193" spans="1:10" ht="14.25" customHeight="1">
      <c r="A193" s="11">
        <v>192</v>
      </c>
      <c r="B193" s="11" t="s">
        <v>234</v>
      </c>
      <c r="C193" s="11">
        <v>2017</v>
      </c>
      <c r="D193" s="11">
        <f t="shared" si="0"/>
        <v>6</v>
      </c>
      <c r="E193" s="2" t="s">
        <v>48</v>
      </c>
      <c r="F193" s="2" t="s">
        <v>6</v>
      </c>
      <c r="G193" s="20">
        <v>18535524</v>
      </c>
      <c r="H193" s="125">
        <f t="shared" si="8"/>
        <v>1.4999999999999999E-2</v>
      </c>
      <c r="I193" s="16">
        <f t="shared" si="9"/>
        <v>300000</v>
      </c>
      <c r="J193" s="16">
        <f t="shared" si="10"/>
        <v>578032.86</v>
      </c>
    </row>
    <row r="194" spans="1:10" ht="14.25" customHeight="1">
      <c r="A194" s="11">
        <v>193</v>
      </c>
      <c r="B194" s="11" t="s">
        <v>235</v>
      </c>
      <c r="C194" s="11">
        <v>2017</v>
      </c>
      <c r="D194" s="11">
        <f t="shared" si="0"/>
        <v>6</v>
      </c>
      <c r="E194" s="2" t="s">
        <v>48</v>
      </c>
      <c r="F194" s="2" t="s">
        <v>7</v>
      </c>
      <c r="G194" s="20">
        <v>15681216</v>
      </c>
      <c r="H194" s="125">
        <f t="shared" si="8"/>
        <v>1.7999999999999999E-2</v>
      </c>
      <c r="I194" s="16">
        <f t="shared" si="9"/>
        <v>300000</v>
      </c>
      <c r="J194" s="16">
        <f t="shared" si="10"/>
        <v>582261.88800000004</v>
      </c>
    </row>
    <row r="195" spans="1:10" ht="14.25" customHeight="1">
      <c r="A195" s="11">
        <v>194</v>
      </c>
      <c r="B195" s="11" t="s">
        <v>236</v>
      </c>
      <c r="C195" s="11">
        <v>2018</v>
      </c>
      <c r="D195" s="11">
        <f t="shared" si="0"/>
        <v>5</v>
      </c>
      <c r="E195" s="2" t="s">
        <v>48</v>
      </c>
      <c r="F195" s="2" t="s">
        <v>7</v>
      </c>
      <c r="G195" s="20">
        <v>13695106</v>
      </c>
      <c r="H195" s="125">
        <f t="shared" ref="H195:H258" si="11">+IF(F195="PEREIRA",$O$3,IF(F195="ARMENIA",$O$4,IF(F195="MANIZALES",$O$5,)))</f>
        <v>1.7999999999999999E-2</v>
      </c>
      <c r="I195" s="16">
        <f t="shared" ref="I195:I258" si="12">+IF(D195&lt;=3,100000,IF(D195&lt;=7,300000,IF(D195&lt;=10,500000,)))</f>
        <v>300000</v>
      </c>
      <c r="J195" s="16">
        <f t="shared" ref="J195:J258" si="13">+IF(F195=$N$3,$O$3*G195,IF(F195=$N$4,$O$4*G195,IF(F195=N198,$O$5*G195,)))+IF(D195&lt;=3,100000,IF(D195&lt;=7,300000,IF(D195&lt;=10,500000,)))</f>
        <v>546511.90800000005</v>
      </c>
    </row>
    <row r="196" spans="1:10" ht="14.25" customHeight="1">
      <c r="A196" s="11">
        <v>195</v>
      </c>
      <c r="B196" s="11" t="s">
        <v>237</v>
      </c>
      <c r="C196" s="11">
        <v>2018</v>
      </c>
      <c r="D196" s="11">
        <f t="shared" si="0"/>
        <v>5</v>
      </c>
      <c r="E196" s="2" t="s">
        <v>48</v>
      </c>
      <c r="F196" s="2" t="s">
        <v>7</v>
      </c>
      <c r="G196" s="20">
        <v>10997075</v>
      </c>
      <c r="H196" s="125">
        <f t="shared" si="11"/>
        <v>1.7999999999999999E-2</v>
      </c>
      <c r="I196" s="16">
        <f t="shared" si="12"/>
        <v>300000</v>
      </c>
      <c r="J196" s="16">
        <f t="shared" si="13"/>
        <v>497947.35</v>
      </c>
    </row>
    <row r="197" spans="1:10" ht="14.25" customHeight="1">
      <c r="A197" s="11">
        <v>196</v>
      </c>
      <c r="B197" s="11" t="s">
        <v>238</v>
      </c>
      <c r="C197" s="11">
        <v>2016</v>
      </c>
      <c r="D197" s="11">
        <f t="shared" si="0"/>
        <v>7</v>
      </c>
      <c r="E197" s="2" t="s">
        <v>48</v>
      </c>
      <c r="F197" s="2" t="s">
        <v>49</v>
      </c>
      <c r="G197" s="20">
        <v>1866620</v>
      </c>
      <c r="H197" s="125">
        <f t="shared" si="11"/>
        <v>1.2999999999999999E-2</v>
      </c>
      <c r="I197" s="16">
        <f t="shared" si="12"/>
        <v>300000</v>
      </c>
      <c r="J197" s="16">
        <f t="shared" si="13"/>
        <v>300000</v>
      </c>
    </row>
    <row r="198" spans="1:10" ht="14.25" customHeight="1">
      <c r="A198" s="11">
        <v>197</v>
      </c>
      <c r="B198" s="11" t="s">
        <v>239</v>
      </c>
      <c r="C198" s="11">
        <v>2021</v>
      </c>
      <c r="D198" s="11">
        <f t="shared" si="0"/>
        <v>2</v>
      </c>
      <c r="E198" s="2" t="s">
        <v>48</v>
      </c>
      <c r="F198" s="2" t="s">
        <v>6</v>
      </c>
      <c r="G198" s="20">
        <v>13558806</v>
      </c>
      <c r="H198" s="125">
        <f t="shared" si="11"/>
        <v>1.4999999999999999E-2</v>
      </c>
      <c r="I198" s="16">
        <f t="shared" si="12"/>
        <v>100000</v>
      </c>
      <c r="J198" s="16">
        <f t="shared" si="13"/>
        <v>303382.08999999997</v>
      </c>
    </row>
    <row r="199" spans="1:10" ht="14.25" customHeight="1">
      <c r="A199" s="11">
        <v>198</v>
      </c>
      <c r="B199" s="11" t="s">
        <v>240</v>
      </c>
      <c r="C199" s="11">
        <v>2022</v>
      </c>
      <c r="D199" s="11">
        <f t="shared" si="0"/>
        <v>1</v>
      </c>
      <c r="E199" s="2" t="s">
        <v>46</v>
      </c>
      <c r="F199" s="2" t="s">
        <v>7</v>
      </c>
      <c r="G199" s="20">
        <v>1642915</v>
      </c>
      <c r="H199" s="125">
        <f t="shared" si="11"/>
        <v>1.7999999999999999E-2</v>
      </c>
      <c r="I199" s="16">
        <f t="shared" si="12"/>
        <v>100000</v>
      </c>
      <c r="J199" s="16">
        <f t="shared" si="13"/>
        <v>129572.47</v>
      </c>
    </row>
    <row r="200" spans="1:10" ht="14.25" customHeight="1">
      <c r="A200" s="11">
        <v>199</v>
      </c>
      <c r="B200" s="11" t="s">
        <v>241</v>
      </c>
      <c r="C200" s="11">
        <v>2018</v>
      </c>
      <c r="D200" s="11">
        <f t="shared" si="0"/>
        <v>5</v>
      </c>
      <c r="E200" s="2" t="s">
        <v>47</v>
      </c>
      <c r="F200" s="2" t="s">
        <v>6</v>
      </c>
      <c r="G200" s="20">
        <v>16383145</v>
      </c>
      <c r="H200" s="125">
        <f t="shared" si="11"/>
        <v>1.4999999999999999E-2</v>
      </c>
      <c r="I200" s="16">
        <f t="shared" si="12"/>
        <v>300000</v>
      </c>
      <c r="J200" s="16">
        <f t="shared" si="13"/>
        <v>545747.17500000005</v>
      </c>
    </row>
    <row r="201" spans="1:10" ht="14.25" customHeight="1">
      <c r="A201" s="11">
        <v>200</v>
      </c>
      <c r="B201" s="11" t="s">
        <v>242</v>
      </c>
      <c r="C201" s="11">
        <v>2014</v>
      </c>
      <c r="D201" s="11">
        <f t="shared" si="0"/>
        <v>9</v>
      </c>
      <c r="E201" s="2" t="s">
        <v>47</v>
      </c>
      <c r="F201" s="2" t="s">
        <v>7</v>
      </c>
      <c r="G201" s="20">
        <v>7105683</v>
      </c>
      <c r="H201" s="125">
        <f t="shared" si="11"/>
        <v>1.7999999999999999E-2</v>
      </c>
      <c r="I201" s="16">
        <f t="shared" si="12"/>
        <v>500000</v>
      </c>
      <c r="J201" s="16">
        <f t="shared" si="13"/>
        <v>627902.29399999999</v>
      </c>
    </row>
    <row r="202" spans="1:10" ht="14.25" customHeight="1">
      <c r="A202" s="11">
        <v>201</v>
      </c>
      <c r="B202" s="11" t="s">
        <v>243</v>
      </c>
      <c r="C202" s="11">
        <v>2021</v>
      </c>
      <c r="D202" s="11">
        <f t="shared" si="0"/>
        <v>2</v>
      </c>
      <c r="E202" s="2" t="s">
        <v>46</v>
      </c>
      <c r="F202" s="2" t="s">
        <v>49</v>
      </c>
      <c r="G202" s="20">
        <v>6965076</v>
      </c>
      <c r="H202" s="125">
        <f t="shared" si="11"/>
        <v>1.2999999999999999E-2</v>
      </c>
      <c r="I202" s="16">
        <f t="shared" si="12"/>
        <v>100000</v>
      </c>
      <c r="J202" s="16">
        <f t="shared" si="13"/>
        <v>100000</v>
      </c>
    </row>
    <row r="203" spans="1:10" ht="14.25" customHeight="1">
      <c r="A203" s="11">
        <v>202</v>
      </c>
      <c r="B203" s="11" t="s">
        <v>244</v>
      </c>
      <c r="C203" s="11">
        <v>2021</v>
      </c>
      <c r="D203" s="11">
        <f t="shared" si="0"/>
        <v>2</v>
      </c>
      <c r="E203" s="2" t="s">
        <v>46</v>
      </c>
      <c r="F203" s="2" t="s">
        <v>7</v>
      </c>
      <c r="G203" s="20">
        <v>3821590</v>
      </c>
      <c r="H203" s="125">
        <f t="shared" si="11"/>
        <v>1.7999999999999999E-2</v>
      </c>
      <c r="I203" s="16">
        <f t="shared" si="12"/>
        <v>100000</v>
      </c>
      <c r="J203" s="16">
        <f t="shared" si="13"/>
        <v>168788.62</v>
      </c>
    </row>
    <row r="204" spans="1:10" ht="14.25" customHeight="1">
      <c r="A204" s="11">
        <v>203</v>
      </c>
      <c r="B204" s="11" t="s">
        <v>245</v>
      </c>
      <c r="C204" s="11">
        <v>2015</v>
      </c>
      <c r="D204" s="11">
        <f t="shared" si="0"/>
        <v>8</v>
      </c>
      <c r="E204" s="2" t="s">
        <v>48</v>
      </c>
      <c r="F204" s="2" t="s">
        <v>7</v>
      </c>
      <c r="G204" s="20">
        <v>3447492</v>
      </c>
      <c r="H204" s="125">
        <f t="shared" si="11"/>
        <v>1.7999999999999999E-2</v>
      </c>
      <c r="I204" s="16">
        <f t="shared" si="12"/>
        <v>500000</v>
      </c>
      <c r="J204" s="16">
        <f t="shared" si="13"/>
        <v>562054.85600000003</v>
      </c>
    </row>
    <row r="205" spans="1:10" ht="14.25" customHeight="1">
      <c r="A205" s="11">
        <v>204</v>
      </c>
      <c r="B205" s="11" t="s">
        <v>246</v>
      </c>
      <c r="C205" s="11">
        <v>2019</v>
      </c>
      <c r="D205" s="11">
        <f t="shared" si="0"/>
        <v>4</v>
      </c>
      <c r="E205" s="2" t="s">
        <v>48</v>
      </c>
      <c r="F205" s="2" t="s">
        <v>7</v>
      </c>
      <c r="G205" s="20">
        <v>7137187</v>
      </c>
      <c r="H205" s="125">
        <f t="shared" si="11"/>
        <v>1.7999999999999999E-2</v>
      </c>
      <c r="I205" s="16">
        <f t="shared" si="12"/>
        <v>300000</v>
      </c>
      <c r="J205" s="16">
        <f t="shared" si="13"/>
        <v>428469.36599999998</v>
      </c>
    </row>
    <row r="206" spans="1:10" ht="14.25" customHeight="1">
      <c r="A206" s="11">
        <v>205</v>
      </c>
      <c r="B206" s="11" t="s">
        <v>247</v>
      </c>
      <c r="C206" s="11">
        <v>2019</v>
      </c>
      <c r="D206" s="11">
        <f t="shared" si="0"/>
        <v>4</v>
      </c>
      <c r="E206" s="2" t="s">
        <v>48</v>
      </c>
      <c r="F206" s="2" t="s">
        <v>6</v>
      </c>
      <c r="G206" s="20">
        <v>14227008</v>
      </c>
      <c r="H206" s="125">
        <f t="shared" si="11"/>
        <v>1.4999999999999999E-2</v>
      </c>
      <c r="I206" s="16">
        <f t="shared" si="12"/>
        <v>300000</v>
      </c>
      <c r="J206" s="16">
        <f t="shared" si="13"/>
        <v>513405.12</v>
      </c>
    </row>
    <row r="207" spans="1:10" ht="14.25" customHeight="1">
      <c r="A207" s="11">
        <v>206</v>
      </c>
      <c r="B207" s="11" t="s">
        <v>248</v>
      </c>
      <c r="C207" s="11">
        <v>2020</v>
      </c>
      <c r="D207" s="11">
        <f t="shared" si="0"/>
        <v>3</v>
      </c>
      <c r="E207" s="2" t="s">
        <v>48</v>
      </c>
      <c r="F207" s="2" t="s">
        <v>49</v>
      </c>
      <c r="G207" s="20">
        <v>15078102</v>
      </c>
      <c r="H207" s="125">
        <f t="shared" si="11"/>
        <v>1.2999999999999999E-2</v>
      </c>
      <c r="I207" s="16">
        <f t="shared" si="12"/>
        <v>100000</v>
      </c>
      <c r="J207" s="16">
        <f t="shared" si="13"/>
        <v>100000</v>
      </c>
    </row>
    <row r="208" spans="1:10" ht="14.25" customHeight="1">
      <c r="A208" s="11">
        <v>207</v>
      </c>
      <c r="B208" s="11" t="s">
        <v>249</v>
      </c>
      <c r="C208" s="11">
        <v>2016</v>
      </c>
      <c r="D208" s="11">
        <f t="shared" si="0"/>
        <v>7</v>
      </c>
      <c r="E208" s="2" t="s">
        <v>48</v>
      </c>
      <c r="F208" s="2" t="s">
        <v>6</v>
      </c>
      <c r="G208" s="20">
        <v>11980778</v>
      </c>
      <c r="H208" s="125">
        <f t="shared" si="11"/>
        <v>1.4999999999999999E-2</v>
      </c>
      <c r="I208" s="16">
        <f t="shared" si="12"/>
        <v>300000</v>
      </c>
      <c r="J208" s="16">
        <f t="shared" si="13"/>
        <v>479711.67</v>
      </c>
    </row>
    <row r="209" spans="1:10" ht="14.25" customHeight="1">
      <c r="A209" s="11">
        <v>208</v>
      </c>
      <c r="B209" s="11" t="s">
        <v>250</v>
      </c>
      <c r="C209" s="11">
        <v>2019</v>
      </c>
      <c r="D209" s="11">
        <f t="shared" si="0"/>
        <v>4</v>
      </c>
      <c r="E209" s="2" t="s">
        <v>48</v>
      </c>
      <c r="F209" s="2" t="s">
        <v>7</v>
      </c>
      <c r="G209" s="20">
        <v>10316717</v>
      </c>
      <c r="H209" s="125">
        <f t="shared" si="11"/>
        <v>1.7999999999999999E-2</v>
      </c>
      <c r="I209" s="16">
        <f t="shared" si="12"/>
        <v>300000</v>
      </c>
      <c r="J209" s="16">
        <f t="shared" si="13"/>
        <v>485700.90599999996</v>
      </c>
    </row>
    <row r="210" spans="1:10" ht="14.25" customHeight="1">
      <c r="A210" s="11">
        <v>209</v>
      </c>
      <c r="B210" s="11" t="s">
        <v>251</v>
      </c>
      <c r="C210" s="11">
        <v>2022</v>
      </c>
      <c r="D210" s="11">
        <f t="shared" si="0"/>
        <v>1</v>
      </c>
      <c r="E210" s="2" t="s">
        <v>48</v>
      </c>
      <c r="F210" s="2" t="s">
        <v>7</v>
      </c>
      <c r="G210" s="20">
        <v>19266679</v>
      </c>
      <c r="H210" s="125">
        <f t="shared" si="11"/>
        <v>1.7999999999999999E-2</v>
      </c>
      <c r="I210" s="16">
        <f t="shared" si="12"/>
        <v>100000</v>
      </c>
      <c r="J210" s="16">
        <f t="shared" si="13"/>
        <v>446800.22199999995</v>
      </c>
    </row>
    <row r="211" spans="1:10" ht="14.25" customHeight="1">
      <c r="A211" s="11">
        <v>210</v>
      </c>
      <c r="B211" s="11" t="s">
        <v>252</v>
      </c>
      <c r="C211" s="11">
        <v>2017</v>
      </c>
      <c r="D211" s="11">
        <f t="shared" si="0"/>
        <v>6</v>
      </c>
      <c r="E211" s="2" t="s">
        <v>48</v>
      </c>
      <c r="F211" s="2" t="s">
        <v>7</v>
      </c>
      <c r="G211" s="20">
        <v>5907936</v>
      </c>
      <c r="H211" s="125">
        <f t="shared" si="11"/>
        <v>1.7999999999999999E-2</v>
      </c>
      <c r="I211" s="16">
        <f t="shared" si="12"/>
        <v>300000</v>
      </c>
      <c r="J211" s="16">
        <f t="shared" si="13"/>
        <v>406342.848</v>
      </c>
    </row>
    <row r="212" spans="1:10" ht="14.25" customHeight="1">
      <c r="A212" s="11">
        <v>211</v>
      </c>
      <c r="B212" s="11" t="s">
        <v>253</v>
      </c>
      <c r="C212" s="11">
        <v>2015</v>
      </c>
      <c r="D212" s="11">
        <f t="shared" si="0"/>
        <v>8</v>
      </c>
      <c r="E212" s="2" t="s">
        <v>48</v>
      </c>
      <c r="F212" s="2" t="s">
        <v>6</v>
      </c>
      <c r="G212" s="20">
        <v>9725142</v>
      </c>
      <c r="H212" s="125">
        <f t="shared" si="11"/>
        <v>1.4999999999999999E-2</v>
      </c>
      <c r="I212" s="16">
        <f t="shared" si="12"/>
        <v>500000</v>
      </c>
      <c r="J212" s="16">
        <f t="shared" si="13"/>
        <v>645877.13</v>
      </c>
    </row>
    <row r="213" spans="1:10" ht="14.25" customHeight="1">
      <c r="A213" s="11">
        <v>212</v>
      </c>
      <c r="B213" s="11" t="s">
        <v>254</v>
      </c>
      <c r="C213" s="11">
        <v>2014</v>
      </c>
      <c r="D213" s="11">
        <f t="shared" si="0"/>
        <v>9</v>
      </c>
      <c r="E213" s="2" t="s">
        <v>48</v>
      </c>
      <c r="F213" s="2" t="s">
        <v>7</v>
      </c>
      <c r="G213" s="20">
        <v>18219693</v>
      </c>
      <c r="H213" s="125">
        <f t="shared" si="11"/>
        <v>1.7999999999999999E-2</v>
      </c>
      <c r="I213" s="16">
        <f t="shared" si="12"/>
        <v>500000</v>
      </c>
      <c r="J213" s="16">
        <f t="shared" si="13"/>
        <v>827954.47399999993</v>
      </c>
    </row>
    <row r="214" spans="1:10" ht="14.25" customHeight="1">
      <c r="A214" s="11">
        <v>213</v>
      </c>
      <c r="B214" s="11" t="s">
        <v>255</v>
      </c>
      <c r="C214" s="11">
        <v>2021</v>
      </c>
      <c r="D214" s="11">
        <f t="shared" si="0"/>
        <v>2</v>
      </c>
      <c r="E214" s="2" t="s">
        <v>48</v>
      </c>
      <c r="F214" s="2" t="s">
        <v>7</v>
      </c>
      <c r="G214" s="20">
        <v>14106988</v>
      </c>
      <c r="H214" s="125">
        <f t="shared" si="11"/>
        <v>1.7999999999999999E-2</v>
      </c>
      <c r="I214" s="16">
        <f t="shared" si="12"/>
        <v>100000</v>
      </c>
      <c r="J214" s="16">
        <f t="shared" si="13"/>
        <v>353925.78399999999</v>
      </c>
    </row>
    <row r="215" spans="1:10" ht="14.25" customHeight="1">
      <c r="A215" s="11">
        <v>214</v>
      </c>
      <c r="B215" s="11" t="s">
        <v>256</v>
      </c>
      <c r="C215" s="11">
        <v>2013</v>
      </c>
      <c r="D215" s="11">
        <f t="shared" si="0"/>
        <v>10</v>
      </c>
      <c r="E215" s="2" t="s">
        <v>48</v>
      </c>
      <c r="F215" s="2" t="s">
        <v>7</v>
      </c>
      <c r="G215" s="20">
        <v>1848613</v>
      </c>
      <c r="H215" s="125">
        <f t="shared" si="11"/>
        <v>1.7999999999999999E-2</v>
      </c>
      <c r="I215" s="16">
        <f t="shared" si="12"/>
        <v>500000</v>
      </c>
      <c r="J215" s="16">
        <f t="shared" si="13"/>
        <v>533275.03399999999</v>
      </c>
    </row>
    <row r="216" spans="1:10" ht="14.25" customHeight="1">
      <c r="A216" s="11">
        <v>215</v>
      </c>
      <c r="B216" s="11" t="s">
        <v>257</v>
      </c>
      <c r="C216" s="11">
        <v>2017</v>
      </c>
      <c r="D216" s="11">
        <f t="shared" si="0"/>
        <v>6</v>
      </c>
      <c r="E216" s="2" t="s">
        <v>48</v>
      </c>
      <c r="F216" s="2" t="s">
        <v>7</v>
      </c>
      <c r="G216" s="20">
        <v>8694365</v>
      </c>
      <c r="H216" s="125">
        <f t="shared" si="11"/>
        <v>1.7999999999999999E-2</v>
      </c>
      <c r="I216" s="16">
        <f t="shared" si="12"/>
        <v>300000</v>
      </c>
      <c r="J216" s="16">
        <f t="shared" si="13"/>
        <v>456498.56999999995</v>
      </c>
    </row>
    <row r="217" spans="1:10" ht="14.25" customHeight="1">
      <c r="A217" s="11">
        <v>216</v>
      </c>
      <c r="B217" s="11" t="s">
        <v>258</v>
      </c>
      <c r="C217" s="11">
        <v>2014</v>
      </c>
      <c r="D217" s="11">
        <f t="shared" si="0"/>
        <v>9</v>
      </c>
      <c r="E217" s="2" t="s">
        <v>48</v>
      </c>
      <c r="F217" s="2" t="s">
        <v>6</v>
      </c>
      <c r="G217" s="20">
        <v>14637522</v>
      </c>
      <c r="H217" s="125">
        <f t="shared" si="11"/>
        <v>1.4999999999999999E-2</v>
      </c>
      <c r="I217" s="16">
        <f t="shared" si="12"/>
        <v>500000</v>
      </c>
      <c r="J217" s="16">
        <f t="shared" si="13"/>
        <v>719562.83</v>
      </c>
    </row>
    <row r="218" spans="1:10" ht="14.25" customHeight="1">
      <c r="A218" s="11">
        <v>217</v>
      </c>
      <c r="B218" s="11" t="s">
        <v>259</v>
      </c>
      <c r="C218" s="11">
        <v>2015</v>
      </c>
      <c r="D218" s="11">
        <f t="shared" si="0"/>
        <v>8</v>
      </c>
      <c r="E218" s="2" t="s">
        <v>47</v>
      </c>
      <c r="F218" s="2" t="s">
        <v>7</v>
      </c>
      <c r="G218" s="20">
        <v>9064811</v>
      </c>
      <c r="H218" s="125">
        <f t="shared" si="11"/>
        <v>1.7999999999999999E-2</v>
      </c>
      <c r="I218" s="16">
        <f t="shared" si="12"/>
        <v>500000</v>
      </c>
      <c r="J218" s="16">
        <f t="shared" si="13"/>
        <v>663166.598</v>
      </c>
    </row>
    <row r="219" spans="1:10" ht="14.25" customHeight="1">
      <c r="A219" s="11">
        <v>218</v>
      </c>
      <c r="B219" s="11" t="s">
        <v>260</v>
      </c>
      <c r="C219" s="11">
        <v>2020</v>
      </c>
      <c r="D219" s="11">
        <f t="shared" si="0"/>
        <v>3</v>
      </c>
      <c r="E219" s="2" t="s">
        <v>46</v>
      </c>
      <c r="F219" s="2" t="s">
        <v>6</v>
      </c>
      <c r="G219" s="20">
        <v>9142155</v>
      </c>
      <c r="H219" s="125">
        <f t="shared" si="11"/>
        <v>1.4999999999999999E-2</v>
      </c>
      <c r="I219" s="16">
        <f t="shared" si="12"/>
        <v>100000</v>
      </c>
      <c r="J219" s="16">
        <f t="shared" si="13"/>
        <v>237132.32499999998</v>
      </c>
    </row>
    <row r="220" spans="1:10" ht="14.25" customHeight="1">
      <c r="A220" s="11">
        <v>219</v>
      </c>
      <c r="B220" s="11" t="s">
        <v>261</v>
      </c>
      <c r="C220" s="11">
        <v>2015</v>
      </c>
      <c r="D220" s="11">
        <f t="shared" si="0"/>
        <v>8</v>
      </c>
      <c r="E220" s="2" t="s">
        <v>48</v>
      </c>
      <c r="F220" s="2" t="s">
        <v>7</v>
      </c>
      <c r="G220" s="20">
        <v>11789935</v>
      </c>
      <c r="H220" s="125">
        <f t="shared" si="11"/>
        <v>1.7999999999999999E-2</v>
      </c>
      <c r="I220" s="16">
        <f t="shared" si="12"/>
        <v>500000</v>
      </c>
      <c r="J220" s="16">
        <f t="shared" si="13"/>
        <v>712218.83</v>
      </c>
    </row>
    <row r="221" spans="1:10" ht="14.25" customHeight="1">
      <c r="A221" s="11">
        <v>220</v>
      </c>
      <c r="B221" s="11" t="s">
        <v>262</v>
      </c>
      <c r="C221" s="11">
        <v>2021</v>
      </c>
      <c r="D221" s="11">
        <f t="shared" si="0"/>
        <v>2</v>
      </c>
      <c r="E221" s="2" t="s">
        <v>48</v>
      </c>
      <c r="F221" s="2" t="s">
        <v>7</v>
      </c>
      <c r="G221" s="20">
        <v>18216578</v>
      </c>
      <c r="H221" s="125">
        <f t="shared" si="11"/>
        <v>1.7999999999999999E-2</v>
      </c>
      <c r="I221" s="16">
        <f t="shared" si="12"/>
        <v>100000</v>
      </c>
      <c r="J221" s="16">
        <f t="shared" si="13"/>
        <v>427898.40399999998</v>
      </c>
    </row>
    <row r="222" spans="1:10" ht="14.25" customHeight="1">
      <c r="A222" s="11">
        <v>221</v>
      </c>
      <c r="B222" s="11" t="s">
        <v>263</v>
      </c>
      <c r="C222" s="11">
        <v>2013</v>
      </c>
      <c r="D222" s="11">
        <f t="shared" si="0"/>
        <v>10</v>
      </c>
      <c r="E222" s="2" t="s">
        <v>48</v>
      </c>
      <c r="F222" s="2" t="s">
        <v>6</v>
      </c>
      <c r="G222" s="20">
        <v>8170886</v>
      </c>
      <c r="H222" s="125">
        <f t="shared" si="11"/>
        <v>1.4999999999999999E-2</v>
      </c>
      <c r="I222" s="16">
        <f t="shared" si="12"/>
        <v>500000</v>
      </c>
      <c r="J222" s="16">
        <f t="shared" si="13"/>
        <v>622563.29</v>
      </c>
    </row>
    <row r="223" spans="1:10" ht="14.25" customHeight="1">
      <c r="A223" s="11">
        <v>222</v>
      </c>
      <c r="B223" s="11" t="s">
        <v>264</v>
      </c>
      <c r="C223" s="11">
        <v>2018</v>
      </c>
      <c r="D223" s="11">
        <f t="shared" si="0"/>
        <v>5</v>
      </c>
      <c r="E223" s="2" t="s">
        <v>48</v>
      </c>
      <c r="F223" s="2" t="s">
        <v>7</v>
      </c>
      <c r="G223" s="20">
        <v>14318692</v>
      </c>
      <c r="H223" s="125">
        <f t="shared" si="11"/>
        <v>1.7999999999999999E-2</v>
      </c>
      <c r="I223" s="16">
        <f t="shared" si="12"/>
        <v>300000</v>
      </c>
      <c r="J223" s="16">
        <f t="shared" si="13"/>
        <v>557736.45600000001</v>
      </c>
    </row>
    <row r="224" spans="1:10" ht="14.25" customHeight="1">
      <c r="A224" s="11">
        <v>223</v>
      </c>
      <c r="B224" s="11" t="s">
        <v>265</v>
      </c>
      <c r="C224" s="11">
        <v>2021</v>
      </c>
      <c r="D224" s="11">
        <f t="shared" si="0"/>
        <v>2</v>
      </c>
      <c r="E224" s="2" t="s">
        <v>48</v>
      </c>
      <c r="F224" s="2" t="s">
        <v>7</v>
      </c>
      <c r="G224" s="20">
        <v>15064938</v>
      </c>
      <c r="H224" s="125">
        <f t="shared" si="11"/>
        <v>1.7999999999999999E-2</v>
      </c>
      <c r="I224" s="16">
        <f t="shared" si="12"/>
        <v>100000</v>
      </c>
      <c r="J224" s="16">
        <f t="shared" si="13"/>
        <v>371168.88399999996</v>
      </c>
    </row>
    <row r="225" spans="1:10" ht="14.25" customHeight="1">
      <c r="A225" s="11">
        <v>224</v>
      </c>
      <c r="B225" s="11" t="s">
        <v>266</v>
      </c>
      <c r="C225" s="11">
        <v>2023</v>
      </c>
      <c r="D225" s="11">
        <f t="shared" si="0"/>
        <v>0</v>
      </c>
      <c r="E225" s="2" t="s">
        <v>48</v>
      </c>
      <c r="F225" s="2" t="s">
        <v>7</v>
      </c>
      <c r="G225" s="20">
        <v>12831001</v>
      </c>
      <c r="H225" s="125">
        <f t="shared" si="11"/>
        <v>1.7999999999999999E-2</v>
      </c>
      <c r="I225" s="16">
        <f t="shared" si="12"/>
        <v>100000</v>
      </c>
      <c r="J225" s="16">
        <f t="shared" si="13"/>
        <v>330958.01799999998</v>
      </c>
    </row>
    <row r="226" spans="1:10" ht="14.25" customHeight="1">
      <c r="A226" s="11">
        <v>225</v>
      </c>
      <c r="B226" s="11" t="s">
        <v>267</v>
      </c>
      <c r="C226" s="11">
        <v>2014</v>
      </c>
      <c r="D226" s="11">
        <f t="shared" si="0"/>
        <v>9</v>
      </c>
      <c r="E226" s="2" t="s">
        <v>48</v>
      </c>
      <c r="F226" s="2" t="s">
        <v>7</v>
      </c>
      <c r="G226" s="20">
        <v>10246837</v>
      </c>
      <c r="H226" s="125">
        <f t="shared" si="11"/>
        <v>1.7999999999999999E-2</v>
      </c>
      <c r="I226" s="16">
        <f t="shared" si="12"/>
        <v>500000</v>
      </c>
      <c r="J226" s="16">
        <f t="shared" si="13"/>
        <v>684443.06599999999</v>
      </c>
    </row>
    <row r="227" spans="1:10" ht="14.25" customHeight="1">
      <c r="A227" s="11">
        <v>226</v>
      </c>
      <c r="B227" s="11" t="s">
        <v>268</v>
      </c>
      <c r="C227" s="11">
        <v>2014</v>
      </c>
      <c r="D227" s="11">
        <f t="shared" si="0"/>
        <v>9</v>
      </c>
      <c r="E227" s="2" t="s">
        <v>48</v>
      </c>
      <c r="F227" s="2" t="s">
        <v>49</v>
      </c>
      <c r="G227" s="20">
        <v>4458736</v>
      </c>
      <c r="H227" s="125">
        <f t="shared" si="11"/>
        <v>1.2999999999999999E-2</v>
      </c>
      <c r="I227" s="16">
        <f t="shared" si="12"/>
        <v>500000</v>
      </c>
      <c r="J227" s="16">
        <f t="shared" si="13"/>
        <v>500000</v>
      </c>
    </row>
    <row r="228" spans="1:10" ht="14.25" customHeight="1">
      <c r="A228" s="11">
        <v>227</v>
      </c>
      <c r="B228" s="11" t="s">
        <v>269</v>
      </c>
      <c r="C228" s="11">
        <v>2022</v>
      </c>
      <c r="D228" s="11">
        <f t="shared" si="0"/>
        <v>1</v>
      </c>
      <c r="E228" s="2" t="s">
        <v>46</v>
      </c>
      <c r="F228" s="2" t="s">
        <v>7</v>
      </c>
      <c r="G228" s="20">
        <v>2248901</v>
      </c>
      <c r="H228" s="125">
        <f t="shared" si="11"/>
        <v>1.7999999999999999E-2</v>
      </c>
      <c r="I228" s="16">
        <f t="shared" si="12"/>
        <v>100000</v>
      </c>
      <c r="J228" s="16">
        <f t="shared" si="13"/>
        <v>140480.21799999999</v>
      </c>
    </row>
    <row r="229" spans="1:10" ht="14.25" customHeight="1">
      <c r="A229" s="11">
        <v>228</v>
      </c>
      <c r="B229" s="11" t="s">
        <v>270</v>
      </c>
      <c r="C229" s="11">
        <v>2015</v>
      </c>
      <c r="D229" s="11">
        <f t="shared" si="0"/>
        <v>8</v>
      </c>
      <c r="E229" s="2" t="s">
        <v>46</v>
      </c>
      <c r="F229" s="2" t="s">
        <v>7</v>
      </c>
      <c r="G229" s="20">
        <v>8235433</v>
      </c>
      <c r="H229" s="125">
        <f t="shared" si="11"/>
        <v>1.7999999999999999E-2</v>
      </c>
      <c r="I229" s="16">
        <f t="shared" si="12"/>
        <v>500000</v>
      </c>
      <c r="J229" s="16">
        <f t="shared" si="13"/>
        <v>648237.79399999999</v>
      </c>
    </row>
    <row r="230" spans="1:10" ht="14.25" customHeight="1">
      <c r="A230" s="11">
        <v>229</v>
      </c>
      <c r="B230" s="11" t="s">
        <v>271</v>
      </c>
      <c r="C230" s="11">
        <v>2021</v>
      </c>
      <c r="D230" s="11">
        <f t="shared" si="0"/>
        <v>2</v>
      </c>
      <c r="E230" s="2" t="s">
        <v>48</v>
      </c>
      <c r="F230" s="2" t="s">
        <v>7</v>
      </c>
      <c r="G230" s="20">
        <v>1454573</v>
      </c>
      <c r="H230" s="125">
        <f t="shared" si="11"/>
        <v>1.7999999999999999E-2</v>
      </c>
      <c r="I230" s="16">
        <f t="shared" si="12"/>
        <v>100000</v>
      </c>
      <c r="J230" s="16">
        <f t="shared" si="13"/>
        <v>126182.314</v>
      </c>
    </row>
    <row r="231" spans="1:10" ht="14.25" customHeight="1">
      <c r="A231" s="11">
        <v>230</v>
      </c>
      <c r="B231" s="11" t="s">
        <v>272</v>
      </c>
      <c r="C231" s="11">
        <v>2021</v>
      </c>
      <c r="D231" s="11">
        <f t="shared" si="0"/>
        <v>2</v>
      </c>
      <c r="E231" s="2" t="s">
        <v>58</v>
      </c>
      <c r="F231" s="2" t="s">
        <v>49</v>
      </c>
      <c r="G231" s="20">
        <v>19339903</v>
      </c>
      <c r="H231" s="125">
        <f t="shared" si="11"/>
        <v>1.2999999999999999E-2</v>
      </c>
      <c r="I231" s="16">
        <f t="shared" si="12"/>
        <v>100000</v>
      </c>
      <c r="J231" s="16">
        <f t="shared" si="13"/>
        <v>100000</v>
      </c>
    </row>
    <row r="232" spans="1:10" ht="14.25" customHeight="1">
      <c r="A232" s="11">
        <v>231</v>
      </c>
      <c r="B232" s="11" t="s">
        <v>273</v>
      </c>
      <c r="C232" s="11">
        <v>2018</v>
      </c>
      <c r="D232" s="11">
        <f t="shared" si="0"/>
        <v>5</v>
      </c>
      <c r="E232" s="2" t="s">
        <v>48</v>
      </c>
      <c r="F232" s="2" t="s">
        <v>6</v>
      </c>
      <c r="G232" s="20">
        <v>17493859</v>
      </c>
      <c r="H232" s="125">
        <f t="shared" si="11"/>
        <v>1.4999999999999999E-2</v>
      </c>
      <c r="I232" s="16">
        <f t="shared" si="12"/>
        <v>300000</v>
      </c>
      <c r="J232" s="16">
        <f t="shared" si="13"/>
        <v>562407.88500000001</v>
      </c>
    </row>
    <row r="233" spans="1:10" ht="14.25" customHeight="1">
      <c r="A233" s="11">
        <v>232</v>
      </c>
      <c r="B233" s="11" t="s">
        <v>274</v>
      </c>
      <c r="C233" s="11">
        <v>2018</v>
      </c>
      <c r="D233" s="11">
        <f t="shared" si="0"/>
        <v>5</v>
      </c>
      <c r="E233" s="2" t="s">
        <v>48</v>
      </c>
      <c r="F233" s="2" t="s">
        <v>49</v>
      </c>
      <c r="G233" s="20">
        <v>14412263</v>
      </c>
      <c r="H233" s="125">
        <f t="shared" si="11"/>
        <v>1.2999999999999999E-2</v>
      </c>
      <c r="I233" s="16">
        <f t="shared" si="12"/>
        <v>300000</v>
      </c>
      <c r="J233" s="16">
        <f t="shared" si="13"/>
        <v>300000</v>
      </c>
    </row>
    <row r="234" spans="1:10" ht="14.25" customHeight="1">
      <c r="A234" s="11">
        <v>233</v>
      </c>
      <c r="B234" s="11" t="s">
        <v>275</v>
      </c>
      <c r="C234" s="11">
        <v>2021</v>
      </c>
      <c r="D234" s="11">
        <f t="shared" si="0"/>
        <v>2</v>
      </c>
      <c r="E234" s="2" t="s">
        <v>58</v>
      </c>
      <c r="F234" s="2" t="s">
        <v>7</v>
      </c>
      <c r="G234" s="20">
        <v>18130858</v>
      </c>
      <c r="H234" s="125">
        <f t="shared" si="11"/>
        <v>1.7999999999999999E-2</v>
      </c>
      <c r="I234" s="16">
        <f t="shared" si="12"/>
        <v>100000</v>
      </c>
      <c r="J234" s="16">
        <f t="shared" si="13"/>
        <v>426355.44399999996</v>
      </c>
    </row>
    <row r="235" spans="1:10" ht="14.25" customHeight="1">
      <c r="A235" s="11">
        <v>234</v>
      </c>
      <c r="B235" s="11" t="s">
        <v>276</v>
      </c>
      <c r="C235" s="11">
        <v>2018</v>
      </c>
      <c r="D235" s="11">
        <f t="shared" si="0"/>
        <v>5</v>
      </c>
      <c r="E235" s="2" t="s">
        <v>48</v>
      </c>
      <c r="F235" s="2" t="s">
        <v>6</v>
      </c>
      <c r="G235" s="20">
        <v>16743810</v>
      </c>
      <c r="H235" s="125">
        <f t="shared" si="11"/>
        <v>1.4999999999999999E-2</v>
      </c>
      <c r="I235" s="16">
        <f t="shared" si="12"/>
        <v>300000</v>
      </c>
      <c r="J235" s="16">
        <f t="shared" si="13"/>
        <v>551157.15</v>
      </c>
    </row>
    <row r="236" spans="1:10" ht="14.25" customHeight="1">
      <c r="A236" s="11">
        <v>235</v>
      </c>
      <c r="B236" s="11" t="s">
        <v>277</v>
      </c>
      <c r="C236" s="11">
        <v>2020</v>
      </c>
      <c r="D236" s="11">
        <f t="shared" si="0"/>
        <v>3</v>
      </c>
      <c r="E236" s="2" t="s">
        <v>48</v>
      </c>
      <c r="F236" s="2" t="s">
        <v>7</v>
      </c>
      <c r="G236" s="20">
        <v>13042145</v>
      </c>
      <c r="H236" s="125">
        <f t="shared" si="11"/>
        <v>1.7999999999999999E-2</v>
      </c>
      <c r="I236" s="16">
        <f t="shared" si="12"/>
        <v>100000</v>
      </c>
      <c r="J236" s="16">
        <f t="shared" si="13"/>
        <v>334758.61</v>
      </c>
    </row>
    <row r="237" spans="1:10" ht="14.25" customHeight="1">
      <c r="A237" s="11">
        <v>236</v>
      </c>
      <c r="B237" s="11" t="s">
        <v>278</v>
      </c>
      <c r="C237" s="11">
        <v>2017</v>
      </c>
      <c r="D237" s="11">
        <f t="shared" si="0"/>
        <v>6</v>
      </c>
      <c r="E237" s="2" t="s">
        <v>48</v>
      </c>
      <c r="F237" s="2" t="s">
        <v>7</v>
      </c>
      <c r="G237" s="20">
        <v>13453913</v>
      </c>
      <c r="H237" s="125">
        <f t="shared" si="11"/>
        <v>1.7999999999999999E-2</v>
      </c>
      <c r="I237" s="16">
        <f t="shared" si="12"/>
        <v>300000</v>
      </c>
      <c r="J237" s="16">
        <f t="shared" si="13"/>
        <v>542170.43400000001</v>
      </c>
    </row>
    <row r="238" spans="1:10" ht="14.25" customHeight="1">
      <c r="A238" s="11">
        <v>237</v>
      </c>
      <c r="B238" s="11" t="s">
        <v>279</v>
      </c>
      <c r="C238" s="11">
        <v>2018</v>
      </c>
      <c r="D238" s="11">
        <f t="shared" si="0"/>
        <v>5</v>
      </c>
      <c r="E238" s="2" t="s">
        <v>48</v>
      </c>
      <c r="F238" s="2" t="s">
        <v>7</v>
      </c>
      <c r="G238" s="20">
        <v>7206543</v>
      </c>
      <c r="H238" s="125">
        <f t="shared" si="11"/>
        <v>1.7999999999999999E-2</v>
      </c>
      <c r="I238" s="16">
        <f t="shared" si="12"/>
        <v>300000</v>
      </c>
      <c r="J238" s="16">
        <f t="shared" si="13"/>
        <v>429717.77399999998</v>
      </c>
    </row>
    <row r="239" spans="1:10" ht="14.25" customHeight="1">
      <c r="A239" s="11">
        <v>238</v>
      </c>
      <c r="B239" s="11" t="s">
        <v>280</v>
      </c>
      <c r="C239" s="11">
        <v>2023</v>
      </c>
      <c r="D239" s="11">
        <f t="shared" si="0"/>
        <v>0</v>
      </c>
      <c r="E239" s="2" t="s">
        <v>48</v>
      </c>
      <c r="F239" s="2" t="s">
        <v>7</v>
      </c>
      <c r="G239" s="20">
        <v>9065939</v>
      </c>
      <c r="H239" s="125">
        <f t="shared" si="11"/>
        <v>1.7999999999999999E-2</v>
      </c>
      <c r="I239" s="16">
        <f t="shared" si="12"/>
        <v>100000</v>
      </c>
      <c r="J239" s="16">
        <f t="shared" si="13"/>
        <v>263186.902</v>
      </c>
    </row>
    <row r="240" spans="1:10" ht="14.25" customHeight="1">
      <c r="A240" s="11">
        <v>239</v>
      </c>
      <c r="B240" s="11" t="s">
        <v>281</v>
      </c>
      <c r="C240" s="11">
        <v>2023</v>
      </c>
      <c r="D240" s="11">
        <f t="shared" si="0"/>
        <v>0</v>
      </c>
      <c r="E240" s="2" t="s">
        <v>48</v>
      </c>
      <c r="F240" s="2" t="s">
        <v>49</v>
      </c>
      <c r="G240" s="20">
        <v>2450247</v>
      </c>
      <c r="H240" s="125">
        <f t="shared" si="11"/>
        <v>1.2999999999999999E-2</v>
      </c>
      <c r="I240" s="16">
        <f t="shared" si="12"/>
        <v>100000</v>
      </c>
      <c r="J240" s="16">
        <f t="shared" si="13"/>
        <v>100000</v>
      </c>
    </row>
    <row r="241" spans="1:10" ht="14.25" customHeight="1">
      <c r="A241" s="11">
        <v>240</v>
      </c>
      <c r="B241" s="11" t="s">
        <v>282</v>
      </c>
      <c r="C241" s="11">
        <v>2020</v>
      </c>
      <c r="D241" s="11">
        <f t="shared" si="0"/>
        <v>3</v>
      </c>
      <c r="E241" s="2" t="s">
        <v>48</v>
      </c>
      <c r="F241" s="2" t="s">
        <v>6</v>
      </c>
      <c r="G241" s="20">
        <v>17832100</v>
      </c>
      <c r="H241" s="125">
        <f t="shared" si="11"/>
        <v>1.4999999999999999E-2</v>
      </c>
      <c r="I241" s="16">
        <f t="shared" si="12"/>
        <v>100000</v>
      </c>
      <c r="J241" s="16">
        <f t="shared" si="13"/>
        <v>367481.5</v>
      </c>
    </row>
    <row r="242" spans="1:10" ht="14.25" customHeight="1">
      <c r="A242" s="11">
        <v>241</v>
      </c>
      <c r="B242" s="11" t="s">
        <v>283</v>
      </c>
      <c r="C242" s="11">
        <v>2022</v>
      </c>
      <c r="D242" s="11">
        <f t="shared" si="0"/>
        <v>1</v>
      </c>
      <c r="E242" s="2" t="s">
        <v>48</v>
      </c>
      <c r="F242" s="2" t="s">
        <v>7</v>
      </c>
      <c r="G242" s="20">
        <v>14717829</v>
      </c>
      <c r="H242" s="125">
        <f t="shared" si="11"/>
        <v>1.7999999999999999E-2</v>
      </c>
      <c r="I242" s="16">
        <f t="shared" si="12"/>
        <v>100000</v>
      </c>
      <c r="J242" s="16">
        <f t="shared" si="13"/>
        <v>364920.92199999996</v>
      </c>
    </row>
    <row r="243" spans="1:10" ht="14.25" customHeight="1">
      <c r="A243" s="11">
        <v>242</v>
      </c>
      <c r="B243" s="11" t="s">
        <v>284</v>
      </c>
      <c r="C243" s="11">
        <v>2019</v>
      </c>
      <c r="D243" s="11">
        <f t="shared" si="0"/>
        <v>4</v>
      </c>
      <c r="E243" s="2" t="s">
        <v>48</v>
      </c>
      <c r="F243" s="2" t="s">
        <v>7</v>
      </c>
      <c r="G243" s="20">
        <v>13814204</v>
      </c>
      <c r="H243" s="125">
        <f t="shared" si="11"/>
        <v>1.7999999999999999E-2</v>
      </c>
      <c r="I243" s="16">
        <f t="shared" si="12"/>
        <v>300000</v>
      </c>
      <c r="J243" s="16">
        <f t="shared" si="13"/>
        <v>548655.67200000002</v>
      </c>
    </row>
    <row r="244" spans="1:10" ht="14.25" customHeight="1">
      <c r="A244" s="11">
        <v>243</v>
      </c>
      <c r="B244" s="11" t="s">
        <v>285</v>
      </c>
      <c r="C244" s="11">
        <v>2015</v>
      </c>
      <c r="D244" s="11">
        <f t="shared" si="0"/>
        <v>8</v>
      </c>
      <c r="E244" s="2" t="s">
        <v>48</v>
      </c>
      <c r="F244" s="2" t="s">
        <v>7</v>
      </c>
      <c r="G244" s="20">
        <v>6947351</v>
      </c>
      <c r="H244" s="125">
        <f t="shared" si="11"/>
        <v>1.7999999999999999E-2</v>
      </c>
      <c r="I244" s="16">
        <f t="shared" si="12"/>
        <v>500000</v>
      </c>
      <c r="J244" s="16">
        <f t="shared" si="13"/>
        <v>625052.31799999997</v>
      </c>
    </row>
    <row r="245" spans="1:10" ht="14.25" customHeight="1">
      <c r="A245" s="11">
        <v>244</v>
      </c>
      <c r="B245" s="11" t="s">
        <v>286</v>
      </c>
      <c r="C245" s="11">
        <v>2019</v>
      </c>
      <c r="D245" s="11">
        <f t="shared" si="0"/>
        <v>4</v>
      </c>
      <c r="E245" s="2" t="s">
        <v>48</v>
      </c>
      <c r="F245" s="2" t="s">
        <v>7</v>
      </c>
      <c r="G245" s="20">
        <v>13598935</v>
      </c>
      <c r="H245" s="125">
        <f t="shared" si="11"/>
        <v>1.7999999999999999E-2</v>
      </c>
      <c r="I245" s="16">
        <f t="shared" si="12"/>
        <v>300000</v>
      </c>
      <c r="J245" s="16">
        <f t="shared" si="13"/>
        <v>544780.82999999996</v>
      </c>
    </row>
    <row r="246" spans="1:10" ht="14.25" customHeight="1">
      <c r="A246" s="11">
        <v>245</v>
      </c>
      <c r="B246" s="11" t="s">
        <v>287</v>
      </c>
      <c r="C246" s="11">
        <v>2019</v>
      </c>
      <c r="D246" s="11">
        <f t="shared" si="0"/>
        <v>4</v>
      </c>
      <c r="E246" s="2" t="s">
        <v>48</v>
      </c>
      <c r="F246" s="2" t="s">
        <v>7</v>
      </c>
      <c r="G246" s="20">
        <v>15498505</v>
      </c>
      <c r="H246" s="125">
        <f t="shared" si="11"/>
        <v>1.7999999999999999E-2</v>
      </c>
      <c r="I246" s="16">
        <f t="shared" si="12"/>
        <v>300000</v>
      </c>
      <c r="J246" s="16">
        <f t="shared" si="13"/>
        <v>578973.09</v>
      </c>
    </row>
    <row r="247" spans="1:10" ht="14.25" customHeight="1">
      <c r="A247" s="11">
        <v>246</v>
      </c>
      <c r="B247" s="11" t="s">
        <v>288</v>
      </c>
      <c r="C247" s="11">
        <v>2018</v>
      </c>
      <c r="D247" s="11">
        <f t="shared" si="0"/>
        <v>5</v>
      </c>
      <c r="E247" s="2" t="s">
        <v>48</v>
      </c>
      <c r="F247" s="2" t="s">
        <v>7</v>
      </c>
      <c r="G247" s="20">
        <v>2410147</v>
      </c>
      <c r="H247" s="125">
        <f t="shared" si="11"/>
        <v>1.7999999999999999E-2</v>
      </c>
      <c r="I247" s="16">
        <f t="shared" si="12"/>
        <v>300000</v>
      </c>
      <c r="J247" s="16">
        <f t="shared" si="13"/>
        <v>343382.64600000001</v>
      </c>
    </row>
    <row r="248" spans="1:10" ht="14.25" customHeight="1">
      <c r="A248" s="11">
        <v>247</v>
      </c>
      <c r="B248" s="11" t="s">
        <v>289</v>
      </c>
      <c r="C248" s="11">
        <v>2015</v>
      </c>
      <c r="D248" s="11">
        <f t="shared" si="0"/>
        <v>8</v>
      </c>
      <c r="E248" s="2" t="s">
        <v>48</v>
      </c>
      <c r="F248" s="2" t="s">
        <v>7</v>
      </c>
      <c r="G248" s="20">
        <v>1623567</v>
      </c>
      <c r="H248" s="125">
        <f t="shared" si="11"/>
        <v>1.7999999999999999E-2</v>
      </c>
      <c r="I248" s="16">
        <f t="shared" si="12"/>
        <v>500000</v>
      </c>
      <c r="J248" s="16">
        <f t="shared" si="13"/>
        <v>529224.20600000001</v>
      </c>
    </row>
    <row r="249" spans="1:10" ht="14.25" customHeight="1">
      <c r="A249" s="11">
        <v>248</v>
      </c>
      <c r="B249" s="11" t="s">
        <v>290</v>
      </c>
      <c r="C249" s="11">
        <v>2013</v>
      </c>
      <c r="D249" s="11">
        <f t="shared" si="0"/>
        <v>10</v>
      </c>
      <c r="E249" s="2" t="s">
        <v>48</v>
      </c>
      <c r="F249" s="2" t="s">
        <v>7</v>
      </c>
      <c r="G249" s="20">
        <v>6795215</v>
      </c>
      <c r="H249" s="125">
        <f t="shared" si="11"/>
        <v>1.7999999999999999E-2</v>
      </c>
      <c r="I249" s="16">
        <f t="shared" si="12"/>
        <v>500000</v>
      </c>
      <c r="J249" s="16">
        <f t="shared" si="13"/>
        <v>622313.87</v>
      </c>
    </row>
    <row r="250" spans="1:10" ht="14.25" customHeight="1">
      <c r="A250" s="11">
        <v>249</v>
      </c>
      <c r="B250" s="11" t="s">
        <v>291</v>
      </c>
      <c r="C250" s="11">
        <v>2014</v>
      </c>
      <c r="D250" s="11">
        <f t="shared" si="0"/>
        <v>9</v>
      </c>
      <c r="E250" s="2" t="s">
        <v>48</v>
      </c>
      <c r="F250" s="2" t="s">
        <v>6</v>
      </c>
      <c r="G250" s="20">
        <v>3599128</v>
      </c>
      <c r="H250" s="125">
        <f t="shared" si="11"/>
        <v>1.4999999999999999E-2</v>
      </c>
      <c r="I250" s="16">
        <f t="shared" si="12"/>
        <v>500000</v>
      </c>
      <c r="J250" s="16">
        <f t="shared" si="13"/>
        <v>553986.92000000004</v>
      </c>
    </row>
    <row r="251" spans="1:10" ht="14.25" customHeight="1">
      <c r="A251" s="11">
        <v>250</v>
      </c>
      <c r="B251" s="11" t="s">
        <v>292</v>
      </c>
      <c r="C251" s="11">
        <v>2016</v>
      </c>
      <c r="D251" s="11">
        <f t="shared" si="0"/>
        <v>7</v>
      </c>
      <c r="E251" s="2" t="s">
        <v>58</v>
      </c>
      <c r="F251" s="2" t="s">
        <v>7</v>
      </c>
      <c r="G251" s="20">
        <v>5272761</v>
      </c>
      <c r="H251" s="125">
        <f t="shared" si="11"/>
        <v>1.7999999999999999E-2</v>
      </c>
      <c r="I251" s="16">
        <f t="shared" si="12"/>
        <v>300000</v>
      </c>
      <c r="J251" s="16">
        <f t="shared" si="13"/>
        <v>394909.69799999997</v>
      </c>
    </row>
    <row r="252" spans="1:10" ht="14.25" customHeight="1">
      <c r="A252" s="11">
        <v>251</v>
      </c>
      <c r="B252" s="11" t="s">
        <v>293</v>
      </c>
      <c r="C252" s="11">
        <v>2023</v>
      </c>
      <c r="D252" s="11">
        <f t="shared" si="0"/>
        <v>0</v>
      </c>
      <c r="E252" s="2" t="s">
        <v>58</v>
      </c>
      <c r="F252" s="2" t="s">
        <v>7</v>
      </c>
      <c r="G252" s="20">
        <v>5757357</v>
      </c>
      <c r="H252" s="125">
        <f t="shared" si="11"/>
        <v>1.7999999999999999E-2</v>
      </c>
      <c r="I252" s="16">
        <f t="shared" si="12"/>
        <v>100000</v>
      </c>
      <c r="J252" s="16">
        <f t="shared" si="13"/>
        <v>203632.42599999998</v>
      </c>
    </row>
    <row r="253" spans="1:10" ht="14.25" customHeight="1">
      <c r="A253" s="11">
        <v>252</v>
      </c>
      <c r="B253" s="11" t="s">
        <v>294</v>
      </c>
      <c r="C253" s="11">
        <v>2013</v>
      </c>
      <c r="D253" s="11">
        <f t="shared" si="0"/>
        <v>10</v>
      </c>
      <c r="E253" s="2" t="s">
        <v>58</v>
      </c>
      <c r="F253" s="2" t="s">
        <v>6</v>
      </c>
      <c r="G253" s="20">
        <v>18839619</v>
      </c>
      <c r="H253" s="125">
        <f t="shared" si="11"/>
        <v>1.4999999999999999E-2</v>
      </c>
      <c r="I253" s="16">
        <f t="shared" si="12"/>
        <v>500000</v>
      </c>
      <c r="J253" s="16">
        <f t="shared" si="13"/>
        <v>782594.28499999992</v>
      </c>
    </row>
    <row r="254" spans="1:10" ht="14.25" customHeight="1">
      <c r="A254" s="11">
        <v>253</v>
      </c>
      <c r="B254" s="11" t="s">
        <v>295</v>
      </c>
      <c r="C254" s="11">
        <v>2014</v>
      </c>
      <c r="D254" s="11">
        <f t="shared" si="0"/>
        <v>9</v>
      </c>
      <c r="E254" s="2" t="s">
        <v>58</v>
      </c>
      <c r="F254" s="2" t="s">
        <v>7</v>
      </c>
      <c r="G254" s="20">
        <v>11270475</v>
      </c>
      <c r="H254" s="125">
        <f t="shared" si="11"/>
        <v>1.7999999999999999E-2</v>
      </c>
      <c r="I254" s="16">
        <f t="shared" si="12"/>
        <v>500000</v>
      </c>
      <c r="J254" s="16">
        <f t="shared" si="13"/>
        <v>702868.55</v>
      </c>
    </row>
    <row r="255" spans="1:10" ht="14.25" customHeight="1">
      <c r="A255" s="11">
        <v>254</v>
      </c>
      <c r="B255" s="11" t="s">
        <v>296</v>
      </c>
      <c r="C255" s="11">
        <v>2014</v>
      </c>
      <c r="D255" s="11">
        <f t="shared" si="0"/>
        <v>9</v>
      </c>
      <c r="E255" s="2" t="s">
        <v>46</v>
      </c>
      <c r="F255" s="2" t="s">
        <v>6</v>
      </c>
      <c r="G255" s="20">
        <v>5890729</v>
      </c>
      <c r="H255" s="125">
        <f t="shared" si="11"/>
        <v>1.4999999999999999E-2</v>
      </c>
      <c r="I255" s="16">
        <f t="shared" si="12"/>
        <v>500000</v>
      </c>
      <c r="J255" s="16">
        <f t="shared" si="13"/>
        <v>588360.93500000006</v>
      </c>
    </row>
    <row r="256" spans="1:10" ht="14.25" customHeight="1">
      <c r="A256" s="11">
        <v>255</v>
      </c>
      <c r="B256" s="11" t="s">
        <v>297</v>
      </c>
      <c r="C256" s="11">
        <v>2013</v>
      </c>
      <c r="D256" s="11">
        <f t="shared" si="0"/>
        <v>10</v>
      </c>
      <c r="E256" s="2" t="s">
        <v>46</v>
      </c>
      <c r="F256" s="2" t="s">
        <v>7</v>
      </c>
      <c r="G256" s="20">
        <v>9818442</v>
      </c>
      <c r="H256" s="125">
        <f t="shared" si="11"/>
        <v>1.7999999999999999E-2</v>
      </c>
      <c r="I256" s="16">
        <f t="shared" si="12"/>
        <v>500000</v>
      </c>
      <c r="J256" s="16">
        <f t="shared" si="13"/>
        <v>676731.95600000001</v>
      </c>
    </row>
    <row r="257" spans="1:10" ht="14.25" customHeight="1">
      <c r="A257" s="11">
        <v>256</v>
      </c>
      <c r="B257" s="11" t="s">
        <v>298</v>
      </c>
      <c r="C257" s="11">
        <v>2018</v>
      </c>
      <c r="D257" s="11">
        <f t="shared" si="0"/>
        <v>5</v>
      </c>
      <c r="E257" s="2" t="s">
        <v>46</v>
      </c>
      <c r="F257" s="2" t="s">
        <v>7</v>
      </c>
      <c r="G257" s="20">
        <v>19220504</v>
      </c>
      <c r="H257" s="125">
        <f t="shared" si="11"/>
        <v>1.7999999999999999E-2</v>
      </c>
      <c r="I257" s="16">
        <f t="shared" si="12"/>
        <v>300000</v>
      </c>
      <c r="J257" s="16">
        <f t="shared" si="13"/>
        <v>645969.07199999993</v>
      </c>
    </row>
    <row r="258" spans="1:10" ht="14.25" customHeight="1">
      <c r="A258" s="11">
        <v>257</v>
      </c>
      <c r="B258" s="11" t="s">
        <v>299</v>
      </c>
      <c r="C258" s="11">
        <v>2022</v>
      </c>
      <c r="D258" s="11">
        <f t="shared" si="0"/>
        <v>1</v>
      </c>
      <c r="E258" s="2" t="s">
        <v>58</v>
      </c>
      <c r="F258" s="2" t="s">
        <v>6</v>
      </c>
      <c r="G258" s="20">
        <v>2592808</v>
      </c>
      <c r="H258" s="125">
        <f t="shared" si="11"/>
        <v>1.4999999999999999E-2</v>
      </c>
      <c r="I258" s="16">
        <f t="shared" si="12"/>
        <v>100000</v>
      </c>
      <c r="J258" s="16">
        <f t="shared" si="13"/>
        <v>138892.12</v>
      </c>
    </row>
    <row r="259" spans="1:10" ht="14.25" customHeight="1">
      <c r="A259" s="11">
        <v>258</v>
      </c>
      <c r="B259" s="11" t="s">
        <v>300</v>
      </c>
      <c r="C259" s="11">
        <v>2014</v>
      </c>
      <c r="D259" s="11">
        <f t="shared" si="0"/>
        <v>9</v>
      </c>
      <c r="E259" s="2" t="s">
        <v>48</v>
      </c>
      <c r="F259" s="2" t="s">
        <v>7</v>
      </c>
      <c r="G259" s="20">
        <v>11839788</v>
      </c>
      <c r="H259" s="125">
        <f t="shared" ref="H259:H322" si="14">+IF(F259="PEREIRA",$O$3,IF(F259="ARMENIA",$O$4,IF(F259="MANIZALES",$O$5,)))</f>
        <v>1.7999999999999999E-2</v>
      </c>
      <c r="I259" s="16">
        <f t="shared" ref="I259:I322" si="15">+IF(D259&lt;=3,100000,IF(D259&lt;=7,300000,IF(D259&lt;=10,500000,)))</f>
        <v>500000</v>
      </c>
      <c r="J259" s="16">
        <f t="shared" ref="J259:J322" si="16">+IF(F259=$N$3,$O$3*G259,IF(F259=$N$4,$O$4*G259,IF(F259=N262,$O$5*G259,)))+IF(D259&lt;=3,100000,IF(D259&lt;=7,300000,IF(D259&lt;=10,500000,)))</f>
        <v>713116.18400000001</v>
      </c>
    </row>
    <row r="260" spans="1:10" ht="14.25" customHeight="1">
      <c r="A260" s="11">
        <v>259</v>
      </c>
      <c r="B260" s="11" t="s">
        <v>301</v>
      </c>
      <c r="C260" s="11">
        <v>2015</v>
      </c>
      <c r="D260" s="11">
        <f t="shared" si="0"/>
        <v>8</v>
      </c>
      <c r="E260" s="2" t="s">
        <v>48</v>
      </c>
      <c r="F260" s="2" t="s">
        <v>7</v>
      </c>
      <c r="G260" s="20">
        <v>13476381</v>
      </c>
      <c r="H260" s="125">
        <f t="shared" si="14"/>
        <v>1.7999999999999999E-2</v>
      </c>
      <c r="I260" s="16">
        <f t="shared" si="15"/>
        <v>500000</v>
      </c>
      <c r="J260" s="16">
        <f t="shared" si="16"/>
        <v>742574.85800000001</v>
      </c>
    </row>
    <row r="261" spans="1:10" ht="14.25" customHeight="1">
      <c r="A261" s="11">
        <v>260</v>
      </c>
      <c r="B261" s="11" t="s">
        <v>302</v>
      </c>
      <c r="C261" s="11">
        <v>2022</v>
      </c>
      <c r="D261" s="11">
        <f t="shared" si="0"/>
        <v>1</v>
      </c>
      <c r="E261" s="2" t="s">
        <v>46</v>
      </c>
      <c r="F261" s="2" t="s">
        <v>7</v>
      </c>
      <c r="G261" s="20">
        <v>1038672</v>
      </c>
      <c r="H261" s="125">
        <f t="shared" si="14"/>
        <v>1.7999999999999999E-2</v>
      </c>
      <c r="I261" s="16">
        <f t="shared" si="15"/>
        <v>100000</v>
      </c>
      <c r="J261" s="16">
        <f t="shared" si="16"/>
        <v>118696.09599999999</v>
      </c>
    </row>
    <row r="262" spans="1:10" ht="14.25" customHeight="1">
      <c r="A262" s="11">
        <v>261</v>
      </c>
      <c r="B262" s="11" t="s">
        <v>303</v>
      </c>
      <c r="C262" s="11">
        <v>2022</v>
      </c>
      <c r="D262" s="11">
        <f t="shared" si="0"/>
        <v>1</v>
      </c>
      <c r="E262" s="2" t="s">
        <v>46</v>
      </c>
      <c r="F262" s="2" t="s">
        <v>7</v>
      </c>
      <c r="G262" s="20">
        <v>1704861</v>
      </c>
      <c r="H262" s="125">
        <f t="shared" si="14"/>
        <v>1.7999999999999999E-2</v>
      </c>
      <c r="I262" s="16">
        <f t="shared" si="15"/>
        <v>100000</v>
      </c>
      <c r="J262" s="16">
        <f t="shared" si="16"/>
        <v>130687.49799999999</v>
      </c>
    </row>
    <row r="263" spans="1:10" ht="14.25" customHeight="1">
      <c r="A263" s="11">
        <v>262</v>
      </c>
      <c r="B263" s="11" t="s">
        <v>304</v>
      </c>
      <c r="C263" s="11">
        <v>2014</v>
      </c>
      <c r="D263" s="11">
        <f t="shared" si="0"/>
        <v>9</v>
      </c>
      <c r="E263" s="2" t="s">
        <v>46</v>
      </c>
      <c r="F263" s="2" t="s">
        <v>7</v>
      </c>
      <c r="G263" s="20">
        <v>11467414</v>
      </c>
      <c r="H263" s="125">
        <f t="shared" si="14"/>
        <v>1.7999999999999999E-2</v>
      </c>
      <c r="I263" s="16">
        <f t="shared" si="15"/>
        <v>500000</v>
      </c>
      <c r="J263" s="16">
        <f t="shared" si="16"/>
        <v>706413.45200000005</v>
      </c>
    </row>
    <row r="264" spans="1:10" ht="14.25" customHeight="1">
      <c r="A264" s="11">
        <v>263</v>
      </c>
      <c r="B264" s="11" t="s">
        <v>305</v>
      </c>
      <c r="C264" s="11">
        <v>2014</v>
      </c>
      <c r="D264" s="11">
        <f t="shared" si="0"/>
        <v>9</v>
      </c>
      <c r="E264" s="2" t="s">
        <v>46</v>
      </c>
      <c r="F264" s="2" t="s">
        <v>49</v>
      </c>
      <c r="G264" s="20">
        <v>19586840</v>
      </c>
      <c r="H264" s="125">
        <f t="shared" si="14"/>
        <v>1.2999999999999999E-2</v>
      </c>
      <c r="I264" s="16">
        <f t="shared" si="15"/>
        <v>500000</v>
      </c>
      <c r="J264" s="16">
        <f t="shared" si="16"/>
        <v>500000</v>
      </c>
    </row>
    <row r="265" spans="1:10" ht="14.25" customHeight="1">
      <c r="A265" s="11">
        <v>264</v>
      </c>
      <c r="B265" s="11" t="s">
        <v>306</v>
      </c>
      <c r="C265" s="11">
        <v>2015</v>
      </c>
      <c r="D265" s="11">
        <f t="shared" si="0"/>
        <v>8</v>
      </c>
      <c r="E265" s="2" t="s">
        <v>46</v>
      </c>
      <c r="F265" s="2" t="s">
        <v>7</v>
      </c>
      <c r="G265" s="20">
        <v>8887360</v>
      </c>
      <c r="H265" s="125">
        <f t="shared" si="14"/>
        <v>1.7999999999999999E-2</v>
      </c>
      <c r="I265" s="16">
        <f t="shared" si="15"/>
        <v>500000</v>
      </c>
      <c r="J265" s="16">
        <f t="shared" si="16"/>
        <v>659972.48</v>
      </c>
    </row>
    <row r="266" spans="1:10" ht="14.25" customHeight="1">
      <c r="A266" s="11">
        <v>265</v>
      </c>
      <c r="B266" s="11" t="s">
        <v>307</v>
      </c>
      <c r="C266" s="11">
        <v>2018</v>
      </c>
      <c r="D266" s="11">
        <f t="shared" si="0"/>
        <v>5</v>
      </c>
      <c r="E266" s="2" t="s">
        <v>48</v>
      </c>
      <c r="F266" s="2" t="s">
        <v>6</v>
      </c>
      <c r="G266" s="20">
        <v>2008887</v>
      </c>
      <c r="H266" s="125">
        <f t="shared" si="14"/>
        <v>1.4999999999999999E-2</v>
      </c>
      <c r="I266" s="16">
        <f t="shared" si="15"/>
        <v>300000</v>
      </c>
      <c r="J266" s="16">
        <f t="shared" si="16"/>
        <v>330133.30499999999</v>
      </c>
    </row>
    <row r="267" spans="1:10" ht="14.25" customHeight="1">
      <c r="A267" s="11">
        <v>266</v>
      </c>
      <c r="B267" s="11" t="s">
        <v>308</v>
      </c>
      <c r="C267" s="11">
        <v>2019</v>
      </c>
      <c r="D267" s="11">
        <f t="shared" si="0"/>
        <v>4</v>
      </c>
      <c r="E267" s="2" t="s">
        <v>48</v>
      </c>
      <c r="F267" s="2" t="s">
        <v>6</v>
      </c>
      <c r="G267" s="20">
        <v>19818422</v>
      </c>
      <c r="H267" s="125">
        <f t="shared" si="14"/>
        <v>1.4999999999999999E-2</v>
      </c>
      <c r="I267" s="16">
        <f t="shared" si="15"/>
        <v>300000</v>
      </c>
      <c r="J267" s="16">
        <f t="shared" si="16"/>
        <v>597276.33000000007</v>
      </c>
    </row>
    <row r="268" spans="1:10" ht="14.25" customHeight="1">
      <c r="A268" s="11">
        <v>267</v>
      </c>
      <c r="B268" s="11" t="s">
        <v>309</v>
      </c>
      <c r="C268" s="11">
        <v>2019</v>
      </c>
      <c r="D268" s="11">
        <f t="shared" si="0"/>
        <v>4</v>
      </c>
      <c r="E268" s="2" t="s">
        <v>48</v>
      </c>
      <c r="F268" s="2" t="s">
        <v>49</v>
      </c>
      <c r="G268" s="20">
        <v>8424144</v>
      </c>
      <c r="H268" s="125">
        <f t="shared" si="14"/>
        <v>1.2999999999999999E-2</v>
      </c>
      <c r="I268" s="16">
        <f t="shared" si="15"/>
        <v>300000</v>
      </c>
      <c r="J268" s="16">
        <f t="shared" si="16"/>
        <v>300000</v>
      </c>
    </row>
    <row r="269" spans="1:10" ht="14.25" customHeight="1">
      <c r="A269" s="11">
        <v>268</v>
      </c>
      <c r="B269" s="11" t="s">
        <v>310</v>
      </c>
      <c r="C269" s="11">
        <v>2021</v>
      </c>
      <c r="D269" s="11">
        <f t="shared" si="0"/>
        <v>2</v>
      </c>
      <c r="E269" s="2" t="s">
        <v>48</v>
      </c>
      <c r="F269" s="2" t="s">
        <v>7</v>
      </c>
      <c r="G269" s="20">
        <v>1856484</v>
      </c>
      <c r="H269" s="125">
        <f t="shared" si="14"/>
        <v>1.7999999999999999E-2</v>
      </c>
      <c r="I269" s="16">
        <f t="shared" si="15"/>
        <v>100000</v>
      </c>
      <c r="J269" s="16">
        <f t="shared" si="16"/>
        <v>133416.712</v>
      </c>
    </row>
    <row r="270" spans="1:10" ht="14.25" customHeight="1">
      <c r="A270" s="11">
        <v>269</v>
      </c>
      <c r="B270" s="11" t="s">
        <v>311</v>
      </c>
      <c r="C270" s="11">
        <v>2017</v>
      </c>
      <c r="D270" s="11">
        <f t="shared" si="0"/>
        <v>6</v>
      </c>
      <c r="E270" s="2" t="s">
        <v>48</v>
      </c>
      <c r="F270" s="2" t="s">
        <v>7</v>
      </c>
      <c r="G270" s="20">
        <v>13573222</v>
      </c>
      <c r="H270" s="125">
        <f t="shared" si="14"/>
        <v>1.7999999999999999E-2</v>
      </c>
      <c r="I270" s="16">
        <f t="shared" si="15"/>
        <v>300000</v>
      </c>
      <c r="J270" s="16">
        <f t="shared" si="16"/>
        <v>544317.99600000004</v>
      </c>
    </row>
    <row r="271" spans="1:10" ht="14.25" customHeight="1">
      <c r="A271" s="11">
        <v>270</v>
      </c>
      <c r="B271" s="11" t="s">
        <v>312</v>
      </c>
      <c r="C271" s="11">
        <v>2018</v>
      </c>
      <c r="D271" s="11">
        <f t="shared" si="0"/>
        <v>5</v>
      </c>
      <c r="E271" s="2" t="s">
        <v>48</v>
      </c>
      <c r="F271" s="2" t="s">
        <v>6</v>
      </c>
      <c r="G271" s="20">
        <v>9813628</v>
      </c>
      <c r="H271" s="125">
        <f t="shared" si="14"/>
        <v>1.4999999999999999E-2</v>
      </c>
      <c r="I271" s="16">
        <f t="shared" si="15"/>
        <v>300000</v>
      </c>
      <c r="J271" s="16">
        <f t="shared" si="16"/>
        <v>447204.42</v>
      </c>
    </row>
    <row r="272" spans="1:10" ht="14.25" customHeight="1">
      <c r="A272" s="11">
        <v>271</v>
      </c>
      <c r="B272" s="11" t="s">
        <v>313</v>
      </c>
      <c r="C272" s="11">
        <v>2021</v>
      </c>
      <c r="D272" s="11">
        <f t="shared" si="0"/>
        <v>2</v>
      </c>
      <c r="E272" s="2" t="s">
        <v>48</v>
      </c>
      <c r="F272" s="2" t="s">
        <v>7</v>
      </c>
      <c r="G272" s="20">
        <v>3729587</v>
      </c>
      <c r="H272" s="125">
        <f t="shared" si="14"/>
        <v>1.7999999999999999E-2</v>
      </c>
      <c r="I272" s="16">
        <f t="shared" si="15"/>
        <v>100000</v>
      </c>
      <c r="J272" s="16">
        <f t="shared" si="16"/>
        <v>167132.56599999999</v>
      </c>
    </row>
    <row r="273" spans="1:10" ht="14.25" customHeight="1">
      <c r="A273" s="11">
        <v>272</v>
      </c>
      <c r="B273" s="11" t="s">
        <v>314</v>
      </c>
      <c r="C273" s="11">
        <v>2016</v>
      </c>
      <c r="D273" s="11">
        <f t="shared" si="0"/>
        <v>7</v>
      </c>
      <c r="E273" s="2" t="s">
        <v>48</v>
      </c>
      <c r="F273" s="2" t="s">
        <v>7</v>
      </c>
      <c r="G273" s="20">
        <v>11383065</v>
      </c>
      <c r="H273" s="125">
        <f t="shared" si="14"/>
        <v>1.7999999999999999E-2</v>
      </c>
      <c r="I273" s="16">
        <f t="shared" si="15"/>
        <v>300000</v>
      </c>
      <c r="J273" s="16">
        <f t="shared" si="16"/>
        <v>504895.17</v>
      </c>
    </row>
    <row r="274" spans="1:10" ht="14.25" customHeight="1">
      <c r="A274" s="11">
        <v>273</v>
      </c>
      <c r="B274" s="11" t="s">
        <v>315</v>
      </c>
      <c r="C274" s="11">
        <v>2018</v>
      </c>
      <c r="D274" s="11">
        <f t="shared" si="0"/>
        <v>5</v>
      </c>
      <c r="E274" s="2" t="s">
        <v>48</v>
      </c>
      <c r="F274" s="2" t="s">
        <v>6</v>
      </c>
      <c r="G274" s="20">
        <v>13421133</v>
      </c>
      <c r="H274" s="125">
        <f t="shared" si="14"/>
        <v>1.4999999999999999E-2</v>
      </c>
      <c r="I274" s="16">
        <f t="shared" si="15"/>
        <v>300000</v>
      </c>
      <c r="J274" s="16">
        <f t="shared" si="16"/>
        <v>501316.995</v>
      </c>
    </row>
    <row r="275" spans="1:10" ht="14.25" customHeight="1">
      <c r="A275" s="11">
        <v>274</v>
      </c>
      <c r="B275" s="11" t="s">
        <v>316</v>
      </c>
      <c r="C275" s="11">
        <v>2018</v>
      </c>
      <c r="D275" s="11">
        <f t="shared" si="0"/>
        <v>5</v>
      </c>
      <c r="E275" s="2" t="s">
        <v>48</v>
      </c>
      <c r="F275" s="2" t="s">
        <v>6</v>
      </c>
      <c r="G275" s="20">
        <v>11880365</v>
      </c>
      <c r="H275" s="125">
        <f t="shared" si="14"/>
        <v>1.4999999999999999E-2</v>
      </c>
      <c r="I275" s="16">
        <f t="shared" si="15"/>
        <v>300000</v>
      </c>
      <c r="J275" s="16">
        <f t="shared" si="16"/>
        <v>478205.47499999998</v>
      </c>
    </row>
    <row r="276" spans="1:10" ht="14.25" customHeight="1">
      <c r="A276" s="11">
        <v>275</v>
      </c>
      <c r="B276" s="11" t="s">
        <v>317</v>
      </c>
      <c r="C276" s="11">
        <v>2022</v>
      </c>
      <c r="D276" s="11">
        <f t="shared" si="0"/>
        <v>1</v>
      </c>
      <c r="E276" s="2" t="s">
        <v>48</v>
      </c>
      <c r="F276" s="2" t="s">
        <v>6</v>
      </c>
      <c r="G276" s="20">
        <v>13021260</v>
      </c>
      <c r="H276" s="125">
        <f t="shared" si="14"/>
        <v>1.4999999999999999E-2</v>
      </c>
      <c r="I276" s="16">
        <f t="shared" si="15"/>
        <v>100000</v>
      </c>
      <c r="J276" s="16">
        <f t="shared" si="16"/>
        <v>295318.90000000002</v>
      </c>
    </row>
    <row r="277" spans="1:10" ht="14.25" customHeight="1">
      <c r="A277" s="11">
        <v>276</v>
      </c>
      <c r="B277" s="11" t="s">
        <v>318</v>
      </c>
      <c r="C277" s="11">
        <v>2022</v>
      </c>
      <c r="D277" s="11">
        <f t="shared" si="0"/>
        <v>1</v>
      </c>
      <c r="E277" s="2" t="s">
        <v>48</v>
      </c>
      <c r="F277" s="2" t="s">
        <v>7</v>
      </c>
      <c r="G277" s="20">
        <v>18973279</v>
      </c>
      <c r="H277" s="125">
        <f t="shared" si="14"/>
        <v>1.7999999999999999E-2</v>
      </c>
      <c r="I277" s="16">
        <f t="shared" si="15"/>
        <v>100000</v>
      </c>
      <c r="J277" s="16">
        <f t="shared" si="16"/>
        <v>441519.022</v>
      </c>
    </row>
    <row r="278" spans="1:10" ht="14.25" customHeight="1">
      <c r="A278" s="11">
        <v>277</v>
      </c>
      <c r="B278" s="11" t="s">
        <v>319</v>
      </c>
      <c r="C278" s="11">
        <v>2021</v>
      </c>
      <c r="D278" s="11">
        <f t="shared" si="0"/>
        <v>2</v>
      </c>
      <c r="E278" s="2" t="s">
        <v>48</v>
      </c>
      <c r="F278" s="2" t="s">
        <v>6</v>
      </c>
      <c r="G278" s="20">
        <v>16546811</v>
      </c>
      <c r="H278" s="125">
        <f t="shared" si="14"/>
        <v>1.4999999999999999E-2</v>
      </c>
      <c r="I278" s="16">
        <f t="shared" si="15"/>
        <v>100000</v>
      </c>
      <c r="J278" s="16">
        <f t="shared" si="16"/>
        <v>348202.16499999998</v>
      </c>
    </row>
    <row r="279" spans="1:10" ht="14.25" customHeight="1">
      <c r="A279" s="11">
        <v>278</v>
      </c>
      <c r="B279" s="11" t="s">
        <v>320</v>
      </c>
      <c r="C279" s="11">
        <v>2017</v>
      </c>
      <c r="D279" s="11">
        <f t="shared" si="0"/>
        <v>6</v>
      </c>
      <c r="E279" s="2" t="s">
        <v>48</v>
      </c>
      <c r="F279" s="2" t="s">
        <v>7</v>
      </c>
      <c r="G279" s="20">
        <v>9757362</v>
      </c>
      <c r="H279" s="125">
        <f t="shared" si="14"/>
        <v>1.7999999999999999E-2</v>
      </c>
      <c r="I279" s="16">
        <f t="shared" si="15"/>
        <v>300000</v>
      </c>
      <c r="J279" s="16">
        <f t="shared" si="16"/>
        <v>475632.51599999995</v>
      </c>
    </row>
    <row r="280" spans="1:10" ht="14.25" customHeight="1">
      <c r="A280" s="11">
        <v>279</v>
      </c>
      <c r="B280" s="11" t="s">
        <v>321</v>
      </c>
      <c r="C280" s="11">
        <v>2022</v>
      </c>
      <c r="D280" s="11">
        <f t="shared" si="0"/>
        <v>1</v>
      </c>
      <c r="E280" s="2" t="s">
        <v>48</v>
      </c>
      <c r="F280" s="2" t="s">
        <v>7</v>
      </c>
      <c r="G280" s="20">
        <v>18247475</v>
      </c>
      <c r="H280" s="125">
        <f t="shared" si="14"/>
        <v>1.7999999999999999E-2</v>
      </c>
      <c r="I280" s="16">
        <f t="shared" si="15"/>
        <v>100000</v>
      </c>
      <c r="J280" s="16">
        <f t="shared" si="16"/>
        <v>428454.55</v>
      </c>
    </row>
    <row r="281" spans="1:10" ht="14.25" customHeight="1">
      <c r="A281" s="11">
        <v>280</v>
      </c>
      <c r="B281" s="11" t="s">
        <v>322</v>
      </c>
      <c r="C281" s="11">
        <v>2013</v>
      </c>
      <c r="D281" s="11">
        <f t="shared" si="0"/>
        <v>10</v>
      </c>
      <c r="E281" s="2" t="s">
        <v>58</v>
      </c>
      <c r="F281" s="2" t="s">
        <v>7</v>
      </c>
      <c r="G281" s="20">
        <v>5262603</v>
      </c>
      <c r="H281" s="125">
        <f t="shared" si="14"/>
        <v>1.7999999999999999E-2</v>
      </c>
      <c r="I281" s="16">
        <f t="shared" si="15"/>
        <v>500000</v>
      </c>
      <c r="J281" s="16">
        <f t="shared" si="16"/>
        <v>594726.85400000005</v>
      </c>
    </row>
    <row r="282" spans="1:10" ht="14.25" customHeight="1">
      <c r="A282" s="11">
        <v>281</v>
      </c>
      <c r="B282" s="11" t="s">
        <v>323</v>
      </c>
      <c r="C282" s="11">
        <v>2019</v>
      </c>
      <c r="D282" s="11">
        <f t="shared" si="0"/>
        <v>4</v>
      </c>
      <c r="E282" s="2" t="s">
        <v>58</v>
      </c>
      <c r="F282" s="2" t="s">
        <v>7</v>
      </c>
      <c r="G282" s="20">
        <v>8348130</v>
      </c>
      <c r="H282" s="125">
        <f t="shared" si="14"/>
        <v>1.7999999999999999E-2</v>
      </c>
      <c r="I282" s="16">
        <f t="shared" si="15"/>
        <v>300000</v>
      </c>
      <c r="J282" s="16">
        <f t="shared" si="16"/>
        <v>450266.33999999997</v>
      </c>
    </row>
    <row r="283" spans="1:10" ht="14.25" customHeight="1">
      <c r="A283" s="11">
        <v>282</v>
      </c>
      <c r="B283" s="11" t="s">
        <v>324</v>
      </c>
      <c r="C283" s="11">
        <v>2018</v>
      </c>
      <c r="D283" s="11">
        <f t="shared" si="0"/>
        <v>5</v>
      </c>
      <c r="E283" s="2" t="s">
        <v>58</v>
      </c>
      <c r="F283" s="2" t="s">
        <v>6</v>
      </c>
      <c r="G283" s="20">
        <v>4096389</v>
      </c>
      <c r="H283" s="125">
        <f t="shared" si="14"/>
        <v>1.4999999999999999E-2</v>
      </c>
      <c r="I283" s="16">
        <f t="shared" si="15"/>
        <v>300000</v>
      </c>
      <c r="J283" s="16">
        <f t="shared" si="16"/>
        <v>361445.83500000002</v>
      </c>
    </row>
    <row r="284" spans="1:10" ht="14.25" customHeight="1">
      <c r="A284" s="11">
        <v>283</v>
      </c>
      <c r="B284" s="11" t="s">
        <v>325</v>
      </c>
      <c r="C284" s="11">
        <v>2015</v>
      </c>
      <c r="D284" s="11">
        <f t="shared" si="0"/>
        <v>8</v>
      </c>
      <c r="E284" s="2" t="s">
        <v>58</v>
      </c>
      <c r="F284" s="2" t="s">
        <v>49</v>
      </c>
      <c r="G284" s="20">
        <v>18327626</v>
      </c>
      <c r="H284" s="125">
        <f t="shared" si="14"/>
        <v>1.2999999999999999E-2</v>
      </c>
      <c r="I284" s="16">
        <f t="shared" si="15"/>
        <v>500000</v>
      </c>
      <c r="J284" s="16">
        <f t="shared" si="16"/>
        <v>500000</v>
      </c>
    </row>
    <row r="285" spans="1:10" ht="14.25" customHeight="1">
      <c r="A285" s="11">
        <v>284</v>
      </c>
      <c r="B285" s="11" t="s">
        <v>326</v>
      </c>
      <c r="C285" s="11">
        <v>2016</v>
      </c>
      <c r="D285" s="11">
        <f t="shared" si="0"/>
        <v>7</v>
      </c>
      <c r="E285" s="2" t="s">
        <v>48</v>
      </c>
      <c r="F285" s="2" t="s">
        <v>7</v>
      </c>
      <c r="G285" s="20">
        <v>3886080</v>
      </c>
      <c r="H285" s="125">
        <f t="shared" si="14"/>
        <v>1.7999999999999999E-2</v>
      </c>
      <c r="I285" s="16">
        <f t="shared" si="15"/>
        <v>300000</v>
      </c>
      <c r="J285" s="16">
        <f t="shared" si="16"/>
        <v>369949.44</v>
      </c>
    </row>
    <row r="286" spans="1:10" ht="14.25" customHeight="1">
      <c r="A286" s="11">
        <v>285</v>
      </c>
      <c r="B286" s="11" t="s">
        <v>327</v>
      </c>
      <c r="C286" s="11">
        <v>2013</v>
      </c>
      <c r="D286" s="11">
        <f t="shared" si="0"/>
        <v>10</v>
      </c>
      <c r="E286" s="2" t="s">
        <v>48</v>
      </c>
      <c r="F286" s="2" t="s">
        <v>7</v>
      </c>
      <c r="G286" s="20">
        <v>11120940</v>
      </c>
      <c r="H286" s="125">
        <f t="shared" si="14"/>
        <v>1.7999999999999999E-2</v>
      </c>
      <c r="I286" s="16">
        <f t="shared" si="15"/>
        <v>500000</v>
      </c>
      <c r="J286" s="16">
        <f t="shared" si="16"/>
        <v>700176.91999999993</v>
      </c>
    </row>
    <row r="287" spans="1:10" ht="14.25" customHeight="1">
      <c r="A287" s="11">
        <v>286</v>
      </c>
      <c r="B287" s="11" t="s">
        <v>328</v>
      </c>
      <c r="C287" s="11">
        <v>2022</v>
      </c>
      <c r="D287" s="11">
        <f t="shared" si="0"/>
        <v>1</v>
      </c>
      <c r="E287" s="2" t="s">
        <v>48</v>
      </c>
      <c r="F287" s="2" t="s">
        <v>7</v>
      </c>
      <c r="G287" s="20">
        <v>13716021</v>
      </c>
      <c r="H287" s="125">
        <f t="shared" si="14"/>
        <v>1.7999999999999999E-2</v>
      </c>
      <c r="I287" s="16">
        <f t="shared" si="15"/>
        <v>100000</v>
      </c>
      <c r="J287" s="16">
        <f t="shared" si="16"/>
        <v>346888.37799999997</v>
      </c>
    </row>
    <row r="288" spans="1:10" ht="14.25" customHeight="1">
      <c r="A288" s="11">
        <v>287</v>
      </c>
      <c r="B288" s="11" t="s">
        <v>329</v>
      </c>
      <c r="C288" s="11">
        <v>2021</v>
      </c>
      <c r="D288" s="11">
        <f t="shared" si="0"/>
        <v>2</v>
      </c>
      <c r="E288" s="2" t="s">
        <v>48</v>
      </c>
      <c r="F288" s="2" t="s">
        <v>7</v>
      </c>
      <c r="G288" s="20">
        <v>12131849</v>
      </c>
      <c r="H288" s="125">
        <f t="shared" si="14"/>
        <v>1.7999999999999999E-2</v>
      </c>
      <c r="I288" s="16">
        <f t="shared" si="15"/>
        <v>100000</v>
      </c>
      <c r="J288" s="16">
        <f t="shared" si="16"/>
        <v>318373.28200000001</v>
      </c>
    </row>
    <row r="289" spans="1:10" ht="14.25" customHeight="1">
      <c r="A289" s="11">
        <v>288</v>
      </c>
      <c r="B289" s="11" t="s">
        <v>330</v>
      </c>
      <c r="C289" s="11">
        <v>2014</v>
      </c>
      <c r="D289" s="11">
        <f t="shared" si="0"/>
        <v>9</v>
      </c>
      <c r="E289" s="2" t="s">
        <v>48</v>
      </c>
      <c r="F289" s="2" t="s">
        <v>49</v>
      </c>
      <c r="G289" s="20">
        <v>18173524</v>
      </c>
      <c r="H289" s="125">
        <f t="shared" si="14"/>
        <v>1.2999999999999999E-2</v>
      </c>
      <c r="I289" s="16">
        <f t="shared" si="15"/>
        <v>500000</v>
      </c>
      <c r="J289" s="16">
        <f t="shared" si="16"/>
        <v>500000</v>
      </c>
    </row>
    <row r="290" spans="1:10" ht="14.25" customHeight="1">
      <c r="A290" s="11">
        <v>289</v>
      </c>
      <c r="B290" s="11" t="s">
        <v>331</v>
      </c>
      <c r="C290" s="11">
        <v>2022</v>
      </c>
      <c r="D290" s="11">
        <f t="shared" si="0"/>
        <v>1</v>
      </c>
      <c r="E290" s="2" t="s">
        <v>48</v>
      </c>
      <c r="F290" s="2" t="s">
        <v>7</v>
      </c>
      <c r="G290" s="20">
        <v>5873071</v>
      </c>
      <c r="H290" s="125">
        <f t="shared" si="14"/>
        <v>1.7999999999999999E-2</v>
      </c>
      <c r="I290" s="16">
        <f t="shared" si="15"/>
        <v>100000</v>
      </c>
      <c r="J290" s="16">
        <f t="shared" si="16"/>
        <v>205715.27799999999</v>
      </c>
    </row>
    <row r="291" spans="1:10" ht="14.25" customHeight="1">
      <c r="A291" s="11">
        <v>290</v>
      </c>
      <c r="B291" s="11" t="s">
        <v>332</v>
      </c>
      <c r="C291" s="11">
        <v>2017</v>
      </c>
      <c r="D291" s="11">
        <f t="shared" si="0"/>
        <v>6</v>
      </c>
      <c r="E291" s="2" t="s">
        <v>48</v>
      </c>
      <c r="F291" s="2" t="s">
        <v>7</v>
      </c>
      <c r="G291" s="20">
        <v>14854163</v>
      </c>
      <c r="H291" s="125">
        <f t="shared" si="14"/>
        <v>1.7999999999999999E-2</v>
      </c>
      <c r="I291" s="16">
        <f t="shared" si="15"/>
        <v>300000</v>
      </c>
      <c r="J291" s="16">
        <f t="shared" si="16"/>
        <v>567374.93400000001</v>
      </c>
    </row>
    <row r="292" spans="1:10" ht="14.25" customHeight="1">
      <c r="A292" s="11">
        <v>291</v>
      </c>
      <c r="B292" s="11" t="s">
        <v>333</v>
      </c>
      <c r="C292" s="11">
        <v>2014</v>
      </c>
      <c r="D292" s="11">
        <f t="shared" si="0"/>
        <v>9</v>
      </c>
      <c r="E292" s="2" t="s">
        <v>48</v>
      </c>
      <c r="F292" s="2" t="s">
        <v>49</v>
      </c>
      <c r="G292" s="20">
        <v>13404331</v>
      </c>
      <c r="H292" s="125">
        <f t="shared" si="14"/>
        <v>1.2999999999999999E-2</v>
      </c>
      <c r="I292" s="16">
        <f t="shared" si="15"/>
        <v>500000</v>
      </c>
      <c r="J292" s="16">
        <f t="shared" si="16"/>
        <v>500000</v>
      </c>
    </row>
    <row r="293" spans="1:10" ht="14.25" customHeight="1">
      <c r="A293" s="11">
        <v>292</v>
      </c>
      <c r="B293" s="11" t="s">
        <v>334</v>
      </c>
      <c r="C293" s="11">
        <v>2018</v>
      </c>
      <c r="D293" s="11">
        <f t="shared" si="0"/>
        <v>5</v>
      </c>
      <c r="E293" s="2" t="s">
        <v>48</v>
      </c>
      <c r="F293" s="2" t="s">
        <v>49</v>
      </c>
      <c r="G293" s="20">
        <v>14106495</v>
      </c>
      <c r="H293" s="125">
        <f t="shared" si="14"/>
        <v>1.2999999999999999E-2</v>
      </c>
      <c r="I293" s="16">
        <f t="shared" si="15"/>
        <v>300000</v>
      </c>
      <c r="J293" s="16">
        <f t="shared" si="16"/>
        <v>300000</v>
      </c>
    </row>
    <row r="294" spans="1:10" ht="14.25" customHeight="1">
      <c r="A294" s="11">
        <v>293</v>
      </c>
      <c r="B294" s="11" t="s">
        <v>335</v>
      </c>
      <c r="C294" s="11">
        <v>2017</v>
      </c>
      <c r="D294" s="11">
        <f t="shared" si="0"/>
        <v>6</v>
      </c>
      <c r="E294" s="2" t="s">
        <v>48</v>
      </c>
      <c r="F294" s="2" t="s">
        <v>49</v>
      </c>
      <c r="G294" s="20">
        <v>2732995</v>
      </c>
      <c r="H294" s="125">
        <f t="shared" si="14"/>
        <v>1.2999999999999999E-2</v>
      </c>
      <c r="I294" s="16">
        <f t="shared" si="15"/>
        <v>300000</v>
      </c>
      <c r="J294" s="16">
        <f t="shared" si="16"/>
        <v>300000</v>
      </c>
    </row>
    <row r="295" spans="1:10" ht="14.25" customHeight="1">
      <c r="A295" s="11">
        <v>294</v>
      </c>
      <c r="B295" s="11" t="s">
        <v>336</v>
      </c>
      <c r="C295" s="11">
        <v>2021</v>
      </c>
      <c r="D295" s="11">
        <f t="shared" si="0"/>
        <v>2</v>
      </c>
      <c r="E295" s="2" t="s">
        <v>48</v>
      </c>
      <c r="F295" s="2" t="s">
        <v>49</v>
      </c>
      <c r="G295" s="20">
        <v>5941990</v>
      </c>
      <c r="H295" s="125">
        <f t="shared" si="14"/>
        <v>1.2999999999999999E-2</v>
      </c>
      <c r="I295" s="16">
        <f t="shared" si="15"/>
        <v>100000</v>
      </c>
      <c r="J295" s="16">
        <f t="shared" si="16"/>
        <v>100000</v>
      </c>
    </row>
    <row r="296" spans="1:10" ht="14.25" customHeight="1">
      <c r="A296" s="11">
        <v>295</v>
      </c>
      <c r="B296" s="11" t="s">
        <v>337</v>
      </c>
      <c r="C296" s="11">
        <v>2017</v>
      </c>
      <c r="D296" s="11">
        <f t="shared" si="0"/>
        <v>6</v>
      </c>
      <c r="E296" s="2" t="s">
        <v>48</v>
      </c>
      <c r="F296" s="2" t="s">
        <v>6</v>
      </c>
      <c r="G296" s="20">
        <v>15338179</v>
      </c>
      <c r="H296" s="125">
        <f t="shared" si="14"/>
        <v>1.4999999999999999E-2</v>
      </c>
      <c r="I296" s="16">
        <f t="shared" si="15"/>
        <v>300000</v>
      </c>
      <c r="J296" s="16">
        <f t="shared" si="16"/>
        <v>530072.68500000006</v>
      </c>
    </row>
    <row r="297" spans="1:10" ht="14.25" customHeight="1">
      <c r="A297" s="11">
        <v>296</v>
      </c>
      <c r="B297" s="11" t="s">
        <v>338</v>
      </c>
      <c r="C297" s="11">
        <v>2019</v>
      </c>
      <c r="D297" s="11">
        <f t="shared" si="0"/>
        <v>4</v>
      </c>
      <c r="E297" s="2" t="s">
        <v>48</v>
      </c>
      <c r="F297" s="2" t="s">
        <v>49</v>
      </c>
      <c r="G297" s="20">
        <v>2825278</v>
      </c>
      <c r="H297" s="125">
        <f t="shared" si="14"/>
        <v>1.2999999999999999E-2</v>
      </c>
      <c r="I297" s="16">
        <f t="shared" si="15"/>
        <v>300000</v>
      </c>
      <c r="J297" s="16">
        <f t="shared" si="16"/>
        <v>300000</v>
      </c>
    </row>
    <row r="298" spans="1:10" ht="14.25" customHeight="1">
      <c r="A298" s="11">
        <v>297</v>
      </c>
      <c r="B298" s="11" t="s">
        <v>339</v>
      </c>
      <c r="C298" s="11">
        <v>2020</v>
      </c>
      <c r="D298" s="11">
        <f t="shared" si="0"/>
        <v>3</v>
      </c>
      <c r="E298" s="2" t="s">
        <v>48</v>
      </c>
      <c r="F298" s="2" t="s">
        <v>7</v>
      </c>
      <c r="G298" s="20">
        <v>10024113</v>
      </c>
      <c r="H298" s="125">
        <f t="shared" si="14"/>
        <v>1.7999999999999999E-2</v>
      </c>
      <c r="I298" s="16">
        <f t="shared" si="15"/>
        <v>100000</v>
      </c>
      <c r="J298" s="16">
        <f t="shared" si="16"/>
        <v>280434.03399999999</v>
      </c>
    </row>
    <row r="299" spans="1:10" ht="14.25" customHeight="1">
      <c r="A299" s="11">
        <v>298</v>
      </c>
      <c r="B299" s="11" t="s">
        <v>340</v>
      </c>
      <c r="C299" s="11">
        <v>2014</v>
      </c>
      <c r="D299" s="11">
        <f t="shared" si="0"/>
        <v>9</v>
      </c>
      <c r="E299" s="2" t="s">
        <v>48</v>
      </c>
      <c r="F299" s="2" t="s">
        <v>7</v>
      </c>
      <c r="G299" s="20">
        <v>1229820</v>
      </c>
      <c r="H299" s="125">
        <f t="shared" si="14"/>
        <v>1.7999999999999999E-2</v>
      </c>
      <c r="I299" s="16">
        <f t="shared" si="15"/>
        <v>500000</v>
      </c>
      <c r="J299" s="16">
        <f t="shared" si="16"/>
        <v>522136.76</v>
      </c>
    </row>
    <row r="300" spans="1:10" ht="14.25" customHeight="1">
      <c r="A300" s="11">
        <v>299</v>
      </c>
      <c r="B300" s="11" t="s">
        <v>341</v>
      </c>
      <c r="C300" s="11">
        <v>2014</v>
      </c>
      <c r="D300" s="11">
        <f t="shared" si="0"/>
        <v>9</v>
      </c>
      <c r="E300" s="2" t="s">
        <v>48</v>
      </c>
      <c r="F300" s="2" t="s">
        <v>7</v>
      </c>
      <c r="G300" s="20">
        <v>12809039</v>
      </c>
      <c r="H300" s="125">
        <f t="shared" si="14"/>
        <v>1.7999999999999999E-2</v>
      </c>
      <c r="I300" s="16">
        <f t="shared" si="15"/>
        <v>500000</v>
      </c>
      <c r="J300" s="16">
        <f t="shared" si="16"/>
        <v>730562.70200000005</v>
      </c>
    </row>
    <row r="301" spans="1:10" ht="14.25" customHeight="1">
      <c r="A301" s="11">
        <v>300</v>
      </c>
      <c r="B301" s="11" t="s">
        <v>342</v>
      </c>
      <c r="C301" s="11">
        <v>2015</v>
      </c>
      <c r="D301" s="11">
        <f t="shared" si="0"/>
        <v>8</v>
      </c>
      <c r="E301" s="2" t="s">
        <v>48</v>
      </c>
      <c r="F301" s="2" t="s">
        <v>7</v>
      </c>
      <c r="G301" s="20">
        <v>3518502</v>
      </c>
      <c r="H301" s="125">
        <f t="shared" si="14"/>
        <v>1.7999999999999999E-2</v>
      </c>
      <c r="I301" s="16">
        <f t="shared" si="15"/>
        <v>500000</v>
      </c>
      <c r="J301" s="16">
        <f t="shared" si="16"/>
        <v>563333.03599999996</v>
      </c>
    </row>
    <row r="302" spans="1:10" ht="14.25" customHeight="1">
      <c r="A302" s="11">
        <v>301</v>
      </c>
      <c r="B302" s="11" t="s">
        <v>343</v>
      </c>
      <c r="C302" s="11">
        <v>2021</v>
      </c>
      <c r="D302" s="11">
        <f t="shared" si="0"/>
        <v>2</v>
      </c>
      <c r="E302" s="2" t="s">
        <v>48</v>
      </c>
      <c r="F302" s="2" t="s">
        <v>7</v>
      </c>
      <c r="G302" s="20">
        <v>18412497</v>
      </c>
      <c r="H302" s="125">
        <f t="shared" si="14"/>
        <v>1.7999999999999999E-2</v>
      </c>
      <c r="I302" s="16">
        <f t="shared" si="15"/>
        <v>100000</v>
      </c>
      <c r="J302" s="16">
        <f t="shared" si="16"/>
        <v>431424.946</v>
      </c>
    </row>
    <row r="303" spans="1:10" ht="14.25" customHeight="1">
      <c r="A303" s="11">
        <v>302</v>
      </c>
      <c r="B303" s="11" t="s">
        <v>344</v>
      </c>
      <c r="C303" s="11">
        <v>2020</v>
      </c>
      <c r="D303" s="11">
        <f t="shared" si="0"/>
        <v>3</v>
      </c>
      <c r="E303" s="2" t="s">
        <v>48</v>
      </c>
      <c r="F303" s="2" t="s">
        <v>7</v>
      </c>
      <c r="G303" s="20">
        <v>13822275</v>
      </c>
      <c r="H303" s="125">
        <f t="shared" si="14"/>
        <v>1.7999999999999999E-2</v>
      </c>
      <c r="I303" s="16">
        <f t="shared" si="15"/>
        <v>100000</v>
      </c>
      <c r="J303" s="16">
        <f t="shared" si="16"/>
        <v>348800.94999999995</v>
      </c>
    </row>
    <row r="304" spans="1:10" ht="14.25" customHeight="1">
      <c r="A304" s="11">
        <v>303</v>
      </c>
      <c r="B304" s="11" t="s">
        <v>345</v>
      </c>
      <c r="C304" s="11">
        <v>2019</v>
      </c>
      <c r="D304" s="11">
        <f t="shared" si="0"/>
        <v>4</v>
      </c>
      <c r="E304" s="2" t="s">
        <v>48</v>
      </c>
      <c r="F304" s="2" t="s">
        <v>6</v>
      </c>
      <c r="G304" s="20">
        <v>8895372</v>
      </c>
      <c r="H304" s="125">
        <f t="shared" si="14"/>
        <v>1.4999999999999999E-2</v>
      </c>
      <c r="I304" s="16">
        <f t="shared" si="15"/>
        <v>300000</v>
      </c>
      <c r="J304" s="16">
        <f t="shared" si="16"/>
        <v>433430.57999999996</v>
      </c>
    </row>
    <row r="305" spans="1:10" ht="14.25" customHeight="1">
      <c r="A305" s="11">
        <v>304</v>
      </c>
      <c r="B305" s="11" t="s">
        <v>346</v>
      </c>
      <c r="C305" s="11">
        <v>2014</v>
      </c>
      <c r="D305" s="11">
        <f t="shared" si="0"/>
        <v>9</v>
      </c>
      <c r="E305" s="2" t="s">
        <v>48</v>
      </c>
      <c r="F305" s="2" t="s">
        <v>7</v>
      </c>
      <c r="G305" s="20">
        <v>11712414</v>
      </c>
      <c r="H305" s="125">
        <f t="shared" si="14"/>
        <v>1.7999999999999999E-2</v>
      </c>
      <c r="I305" s="16">
        <f t="shared" si="15"/>
        <v>500000</v>
      </c>
      <c r="J305" s="16">
        <f t="shared" si="16"/>
        <v>710823.45200000005</v>
      </c>
    </row>
    <row r="306" spans="1:10" ht="14.25" customHeight="1">
      <c r="A306" s="11">
        <v>305</v>
      </c>
      <c r="B306" s="11" t="s">
        <v>347</v>
      </c>
      <c r="C306" s="11">
        <v>2017</v>
      </c>
      <c r="D306" s="11">
        <f t="shared" si="0"/>
        <v>6</v>
      </c>
      <c r="E306" s="2" t="s">
        <v>48</v>
      </c>
      <c r="F306" s="2" t="s">
        <v>7</v>
      </c>
      <c r="G306" s="20">
        <v>19066838</v>
      </c>
      <c r="H306" s="125">
        <f t="shared" si="14"/>
        <v>1.7999999999999999E-2</v>
      </c>
      <c r="I306" s="16">
        <f t="shared" si="15"/>
        <v>300000</v>
      </c>
      <c r="J306" s="16">
        <f t="shared" si="16"/>
        <v>643203.08400000003</v>
      </c>
    </row>
    <row r="307" spans="1:10" ht="14.25" customHeight="1">
      <c r="A307" s="11">
        <v>306</v>
      </c>
      <c r="B307" s="11" t="s">
        <v>348</v>
      </c>
      <c r="C307" s="11">
        <v>2018</v>
      </c>
      <c r="D307" s="11">
        <f t="shared" si="0"/>
        <v>5</v>
      </c>
      <c r="E307" s="2" t="s">
        <v>48</v>
      </c>
      <c r="F307" s="2" t="s">
        <v>6</v>
      </c>
      <c r="G307" s="20">
        <v>10777451</v>
      </c>
      <c r="H307" s="125">
        <f t="shared" si="14"/>
        <v>1.4999999999999999E-2</v>
      </c>
      <c r="I307" s="16">
        <f t="shared" si="15"/>
        <v>300000</v>
      </c>
      <c r="J307" s="16">
        <f t="shared" si="16"/>
        <v>461661.76500000001</v>
      </c>
    </row>
    <row r="308" spans="1:10" ht="14.25" customHeight="1">
      <c r="A308" s="11">
        <v>307</v>
      </c>
      <c r="B308" s="11" t="s">
        <v>349</v>
      </c>
      <c r="C308" s="11">
        <v>2015</v>
      </c>
      <c r="D308" s="11">
        <f t="shared" si="0"/>
        <v>8</v>
      </c>
      <c r="E308" s="2" t="s">
        <v>48</v>
      </c>
      <c r="F308" s="2" t="s">
        <v>6</v>
      </c>
      <c r="G308" s="20">
        <v>8994510</v>
      </c>
      <c r="H308" s="125">
        <f t="shared" si="14"/>
        <v>1.4999999999999999E-2</v>
      </c>
      <c r="I308" s="16">
        <f t="shared" si="15"/>
        <v>500000</v>
      </c>
      <c r="J308" s="16">
        <f t="shared" si="16"/>
        <v>634917.65</v>
      </c>
    </row>
    <row r="309" spans="1:10" ht="14.25" customHeight="1">
      <c r="A309" s="11">
        <v>308</v>
      </c>
      <c r="B309" s="11" t="s">
        <v>350</v>
      </c>
      <c r="C309" s="11">
        <v>2022</v>
      </c>
      <c r="D309" s="11">
        <f t="shared" si="0"/>
        <v>1</v>
      </c>
      <c r="E309" s="2" t="s">
        <v>48</v>
      </c>
      <c r="F309" s="2" t="s">
        <v>49</v>
      </c>
      <c r="G309" s="20">
        <v>16591253</v>
      </c>
      <c r="H309" s="125">
        <f t="shared" si="14"/>
        <v>1.2999999999999999E-2</v>
      </c>
      <c r="I309" s="16">
        <f t="shared" si="15"/>
        <v>100000</v>
      </c>
      <c r="J309" s="16">
        <f t="shared" si="16"/>
        <v>100000</v>
      </c>
    </row>
    <row r="310" spans="1:10" ht="14.25" customHeight="1">
      <c r="A310" s="11">
        <v>309</v>
      </c>
      <c r="B310" s="11" t="s">
        <v>351</v>
      </c>
      <c r="C310" s="11">
        <v>2017</v>
      </c>
      <c r="D310" s="11">
        <f t="shared" si="0"/>
        <v>6</v>
      </c>
      <c r="E310" s="2" t="s">
        <v>48</v>
      </c>
      <c r="F310" s="2" t="s">
        <v>6</v>
      </c>
      <c r="G310" s="20">
        <v>13157035</v>
      </c>
      <c r="H310" s="125">
        <f t="shared" si="14"/>
        <v>1.4999999999999999E-2</v>
      </c>
      <c r="I310" s="16">
        <f t="shared" si="15"/>
        <v>300000</v>
      </c>
      <c r="J310" s="16">
        <f t="shared" si="16"/>
        <v>497355.52500000002</v>
      </c>
    </row>
    <row r="311" spans="1:10" ht="14.25" customHeight="1">
      <c r="A311" s="11">
        <v>310</v>
      </c>
      <c r="B311" s="11" t="s">
        <v>352</v>
      </c>
      <c r="C311" s="11">
        <v>2023</v>
      </c>
      <c r="D311" s="11">
        <f t="shared" si="0"/>
        <v>0</v>
      </c>
      <c r="E311" s="2" t="s">
        <v>48</v>
      </c>
      <c r="F311" s="2" t="s">
        <v>7</v>
      </c>
      <c r="G311" s="20">
        <v>14971353</v>
      </c>
      <c r="H311" s="125">
        <f t="shared" si="14"/>
        <v>1.7999999999999999E-2</v>
      </c>
      <c r="I311" s="16">
        <f t="shared" si="15"/>
        <v>100000</v>
      </c>
      <c r="J311" s="16">
        <f t="shared" si="16"/>
        <v>369484.35399999999</v>
      </c>
    </row>
    <row r="312" spans="1:10" ht="14.25" customHeight="1">
      <c r="A312" s="11">
        <v>311</v>
      </c>
      <c r="B312" s="11" t="s">
        <v>353</v>
      </c>
      <c r="C312" s="11">
        <v>2019</v>
      </c>
      <c r="D312" s="11">
        <f t="shared" si="0"/>
        <v>4</v>
      </c>
      <c r="E312" s="2" t="s">
        <v>46</v>
      </c>
      <c r="F312" s="2" t="s">
        <v>7</v>
      </c>
      <c r="G312" s="20">
        <v>12743839</v>
      </c>
      <c r="H312" s="125">
        <f t="shared" si="14"/>
        <v>1.7999999999999999E-2</v>
      </c>
      <c r="I312" s="16">
        <f t="shared" si="15"/>
        <v>300000</v>
      </c>
      <c r="J312" s="16">
        <f t="shared" si="16"/>
        <v>529389.10199999996</v>
      </c>
    </row>
    <row r="313" spans="1:10" ht="14.25" customHeight="1">
      <c r="A313" s="11">
        <v>312</v>
      </c>
      <c r="B313" s="11" t="s">
        <v>354</v>
      </c>
      <c r="C313" s="11">
        <v>2022</v>
      </c>
      <c r="D313" s="11">
        <f t="shared" si="0"/>
        <v>1</v>
      </c>
      <c r="E313" s="2" t="s">
        <v>48</v>
      </c>
      <c r="F313" s="2" t="s">
        <v>49</v>
      </c>
      <c r="G313" s="20">
        <v>7152564</v>
      </c>
      <c r="H313" s="125">
        <f t="shared" si="14"/>
        <v>1.2999999999999999E-2</v>
      </c>
      <c r="I313" s="16">
        <f t="shared" si="15"/>
        <v>100000</v>
      </c>
      <c r="J313" s="16">
        <f t="shared" si="16"/>
        <v>100000</v>
      </c>
    </row>
    <row r="314" spans="1:10" ht="14.25" customHeight="1">
      <c r="A314" s="11">
        <v>313</v>
      </c>
      <c r="B314" s="11" t="s">
        <v>355</v>
      </c>
      <c r="C314" s="11">
        <v>2013</v>
      </c>
      <c r="D314" s="11">
        <f t="shared" si="0"/>
        <v>10</v>
      </c>
      <c r="E314" s="2" t="s">
        <v>48</v>
      </c>
      <c r="F314" s="2" t="s">
        <v>6</v>
      </c>
      <c r="G314" s="20">
        <v>18622027</v>
      </c>
      <c r="H314" s="125">
        <f t="shared" si="14"/>
        <v>1.4999999999999999E-2</v>
      </c>
      <c r="I314" s="16">
        <f t="shared" si="15"/>
        <v>500000</v>
      </c>
      <c r="J314" s="16">
        <f t="shared" si="16"/>
        <v>779330.40500000003</v>
      </c>
    </row>
    <row r="315" spans="1:10" ht="14.25" customHeight="1">
      <c r="A315" s="11">
        <v>314</v>
      </c>
      <c r="B315" s="11" t="s">
        <v>356</v>
      </c>
      <c r="C315" s="11">
        <v>2015</v>
      </c>
      <c r="D315" s="11">
        <f t="shared" si="0"/>
        <v>8</v>
      </c>
      <c r="E315" s="2" t="s">
        <v>48</v>
      </c>
      <c r="F315" s="2" t="s">
        <v>6</v>
      </c>
      <c r="G315" s="20">
        <v>14015000</v>
      </c>
      <c r="H315" s="125">
        <f t="shared" si="14"/>
        <v>1.4999999999999999E-2</v>
      </c>
      <c r="I315" s="16">
        <f t="shared" si="15"/>
        <v>500000</v>
      </c>
      <c r="J315" s="16">
        <f t="shared" si="16"/>
        <v>710225</v>
      </c>
    </row>
    <row r="316" spans="1:10" ht="14.25" customHeight="1">
      <c r="A316" s="11">
        <v>315</v>
      </c>
      <c r="B316" s="11" t="s">
        <v>357</v>
      </c>
      <c r="C316" s="11">
        <v>2014</v>
      </c>
      <c r="D316" s="11">
        <f t="shared" si="0"/>
        <v>9</v>
      </c>
      <c r="E316" s="2" t="s">
        <v>48</v>
      </c>
      <c r="F316" s="2" t="s">
        <v>7</v>
      </c>
      <c r="G316" s="20">
        <v>16827559</v>
      </c>
      <c r="H316" s="125">
        <f t="shared" si="14"/>
        <v>1.7999999999999999E-2</v>
      </c>
      <c r="I316" s="16">
        <f t="shared" si="15"/>
        <v>500000</v>
      </c>
      <c r="J316" s="16">
        <f t="shared" si="16"/>
        <v>802896.06199999992</v>
      </c>
    </row>
    <row r="317" spans="1:10" ht="14.25" customHeight="1">
      <c r="A317" s="11">
        <v>316</v>
      </c>
      <c r="B317" s="11" t="s">
        <v>358</v>
      </c>
      <c r="C317" s="11">
        <v>2017</v>
      </c>
      <c r="D317" s="11">
        <f t="shared" si="0"/>
        <v>6</v>
      </c>
      <c r="E317" s="2" t="s">
        <v>48</v>
      </c>
      <c r="F317" s="2" t="s">
        <v>49</v>
      </c>
      <c r="G317" s="20">
        <v>7229608</v>
      </c>
      <c r="H317" s="125">
        <f t="shared" si="14"/>
        <v>1.2999999999999999E-2</v>
      </c>
      <c r="I317" s="16">
        <f t="shared" si="15"/>
        <v>300000</v>
      </c>
      <c r="J317" s="16">
        <f t="shared" si="16"/>
        <v>300000</v>
      </c>
    </row>
    <row r="318" spans="1:10" ht="14.25" customHeight="1">
      <c r="A318" s="11">
        <v>317</v>
      </c>
      <c r="B318" s="11" t="s">
        <v>359</v>
      </c>
      <c r="C318" s="11">
        <v>2013</v>
      </c>
      <c r="D318" s="11">
        <f t="shared" si="0"/>
        <v>10</v>
      </c>
      <c r="E318" s="2" t="s">
        <v>48</v>
      </c>
      <c r="F318" s="2" t="s">
        <v>7</v>
      </c>
      <c r="G318" s="20">
        <v>2707440</v>
      </c>
      <c r="H318" s="125">
        <f t="shared" si="14"/>
        <v>1.7999999999999999E-2</v>
      </c>
      <c r="I318" s="16">
        <f t="shared" si="15"/>
        <v>500000</v>
      </c>
      <c r="J318" s="16">
        <f t="shared" si="16"/>
        <v>548733.92000000004</v>
      </c>
    </row>
    <row r="319" spans="1:10" ht="14.25" customHeight="1">
      <c r="A319" s="11">
        <v>318</v>
      </c>
      <c r="B319" s="11" t="s">
        <v>360</v>
      </c>
      <c r="C319" s="11">
        <v>2017</v>
      </c>
      <c r="D319" s="11">
        <f t="shared" si="0"/>
        <v>6</v>
      </c>
      <c r="E319" s="2" t="s">
        <v>48</v>
      </c>
      <c r="F319" s="2" t="s">
        <v>7</v>
      </c>
      <c r="G319" s="20">
        <v>15572058</v>
      </c>
      <c r="H319" s="125">
        <f t="shared" si="14"/>
        <v>1.7999999999999999E-2</v>
      </c>
      <c r="I319" s="16">
        <f t="shared" si="15"/>
        <v>300000</v>
      </c>
      <c r="J319" s="16">
        <f t="shared" si="16"/>
        <v>580297.04399999999</v>
      </c>
    </row>
    <row r="320" spans="1:10" ht="14.25" customHeight="1">
      <c r="A320" s="11">
        <v>319</v>
      </c>
      <c r="B320" s="11" t="s">
        <v>361</v>
      </c>
      <c r="C320" s="11">
        <v>2017</v>
      </c>
      <c r="D320" s="11">
        <f t="shared" si="0"/>
        <v>6</v>
      </c>
      <c r="E320" s="2" t="s">
        <v>48</v>
      </c>
      <c r="F320" s="2" t="s">
        <v>7</v>
      </c>
      <c r="G320" s="20">
        <v>17874059</v>
      </c>
      <c r="H320" s="125">
        <f t="shared" si="14"/>
        <v>1.7999999999999999E-2</v>
      </c>
      <c r="I320" s="16">
        <f t="shared" si="15"/>
        <v>300000</v>
      </c>
      <c r="J320" s="16">
        <f t="shared" si="16"/>
        <v>621733.06199999992</v>
      </c>
    </row>
    <row r="321" spans="1:10" ht="14.25" customHeight="1">
      <c r="A321" s="11">
        <v>320</v>
      </c>
      <c r="B321" s="11" t="s">
        <v>362</v>
      </c>
      <c r="C321" s="11">
        <v>2021</v>
      </c>
      <c r="D321" s="11">
        <f t="shared" si="0"/>
        <v>2</v>
      </c>
      <c r="E321" s="2" t="s">
        <v>48</v>
      </c>
      <c r="F321" s="2" t="s">
        <v>7</v>
      </c>
      <c r="G321" s="20">
        <v>10747423</v>
      </c>
      <c r="H321" s="125">
        <f t="shared" si="14"/>
        <v>1.7999999999999999E-2</v>
      </c>
      <c r="I321" s="16">
        <f t="shared" si="15"/>
        <v>100000</v>
      </c>
      <c r="J321" s="16">
        <f t="shared" si="16"/>
        <v>293453.61399999994</v>
      </c>
    </row>
    <row r="322" spans="1:10" ht="14.25" customHeight="1">
      <c r="A322" s="11">
        <v>321</v>
      </c>
      <c r="B322" s="11" t="s">
        <v>363</v>
      </c>
      <c r="C322" s="11">
        <v>2015</v>
      </c>
      <c r="D322" s="11">
        <f t="shared" si="0"/>
        <v>8</v>
      </c>
      <c r="E322" s="2" t="s">
        <v>48</v>
      </c>
      <c r="F322" s="2" t="s">
        <v>7</v>
      </c>
      <c r="G322" s="20">
        <v>3779361</v>
      </c>
      <c r="H322" s="125">
        <f t="shared" si="14"/>
        <v>1.7999999999999999E-2</v>
      </c>
      <c r="I322" s="16">
        <f t="shared" si="15"/>
        <v>500000</v>
      </c>
      <c r="J322" s="16">
        <f t="shared" si="16"/>
        <v>568028.49800000002</v>
      </c>
    </row>
    <row r="323" spans="1:10" ht="14.25" customHeight="1">
      <c r="A323" s="11">
        <v>322</v>
      </c>
      <c r="B323" s="11" t="s">
        <v>364</v>
      </c>
      <c r="C323" s="11">
        <v>2022</v>
      </c>
      <c r="D323" s="11">
        <f t="shared" si="0"/>
        <v>1</v>
      </c>
      <c r="E323" s="2" t="s">
        <v>48</v>
      </c>
      <c r="F323" s="2" t="s">
        <v>6</v>
      </c>
      <c r="G323" s="20">
        <v>16829917</v>
      </c>
      <c r="H323" s="125">
        <f t="shared" ref="H323:H381" si="17">+IF(F323="PEREIRA",$O$3,IF(F323="ARMENIA",$O$4,IF(F323="MANIZALES",$O$5,)))</f>
        <v>1.4999999999999999E-2</v>
      </c>
      <c r="I323" s="16">
        <f t="shared" ref="I323:I381" si="18">+IF(D323&lt;=3,100000,IF(D323&lt;=7,300000,IF(D323&lt;=10,500000,)))</f>
        <v>100000</v>
      </c>
      <c r="J323" s="16">
        <f t="shared" ref="J323:J381" si="19">+IF(F323=$N$3,$O$3*G323,IF(F323=$N$4,$O$4*G323,IF(F323=N326,$O$5*G323,)))+IF(D323&lt;=3,100000,IF(D323&lt;=7,300000,IF(D323&lt;=10,500000,)))</f>
        <v>352448.755</v>
      </c>
    </row>
    <row r="324" spans="1:10" ht="14.25" customHeight="1">
      <c r="A324" s="11">
        <v>323</v>
      </c>
      <c r="B324" s="11" t="s">
        <v>365</v>
      </c>
      <c r="C324" s="11">
        <v>2018</v>
      </c>
      <c r="D324" s="11">
        <f t="shared" si="0"/>
        <v>5</v>
      </c>
      <c r="E324" s="2" t="s">
        <v>48</v>
      </c>
      <c r="F324" s="2" t="s">
        <v>7</v>
      </c>
      <c r="G324" s="20">
        <v>1252887</v>
      </c>
      <c r="H324" s="125">
        <f t="shared" si="17"/>
        <v>1.7999999999999999E-2</v>
      </c>
      <c r="I324" s="16">
        <f t="shared" si="18"/>
        <v>300000</v>
      </c>
      <c r="J324" s="16">
        <f t="shared" si="19"/>
        <v>322551.96600000001</v>
      </c>
    </row>
    <row r="325" spans="1:10" ht="14.25" customHeight="1">
      <c r="A325" s="11">
        <v>324</v>
      </c>
      <c r="B325" s="11" t="s">
        <v>366</v>
      </c>
      <c r="C325" s="11">
        <v>2013</v>
      </c>
      <c r="D325" s="11">
        <f t="shared" si="0"/>
        <v>10</v>
      </c>
      <c r="E325" s="2" t="s">
        <v>48</v>
      </c>
      <c r="F325" s="2" t="s">
        <v>7</v>
      </c>
      <c r="G325" s="20">
        <v>3815028</v>
      </c>
      <c r="H325" s="125">
        <f t="shared" si="17"/>
        <v>1.7999999999999999E-2</v>
      </c>
      <c r="I325" s="16">
        <f t="shared" si="18"/>
        <v>500000</v>
      </c>
      <c r="J325" s="16">
        <f t="shared" si="19"/>
        <v>568670.50399999996</v>
      </c>
    </row>
    <row r="326" spans="1:10" ht="14.25" customHeight="1">
      <c r="A326" s="11">
        <v>325</v>
      </c>
      <c r="B326" s="11" t="s">
        <v>367</v>
      </c>
      <c r="C326" s="11">
        <v>2016</v>
      </c>
      <c r="D326" s="11">
        <f t="shared" si="0"/>
        <v>7</v>
      </c>
      <c r="E326" s="2" t="s">
        <v>48</v>
      </c>
      <c r="F326" s="2" t="s">
        <v>49</v>
      </c>
      <c r="G326" s="20">
        <v>15300773</v>
      </c>
      <c r="H326" s="125">
        <f t="shared" si="17"/>
        <v>1.2999999999999999E-2</v>
      </c>
      <c r="I326" s="16">
        <f t="shared" si="18"/>
        <v>300000</v>
      </c>
      <c r="J326" s="16">
        <f t="shared" si="19"/>
        <v>300000</v>
      </c>
    </row>
    <row r="327" spans="1:10" ht="14.25" customHeight="1">
      <c r="A327" s="11">
        <v>326</v>
      </c>
      <c r="B327" s="11" t="s">
        <v>368</v>
      </c>
      <c r="C327" s="11">
        <v>2020</v>
      </c>
      <c r="D327" s="11">
        <f t="shared" si="0"/>
        <v>3</v>
      </c>
      <c r="E327" s="2" t="s">
        <v>48</v>
      </c>
      <c r="F327" s="2" t="s">
        <v>7</v>
      </c>
      <c r="G327" s="20">
        <v>15047025</v>
      </c>
      <c r="H327" s="125">
        <f t="shared" si="17"/>
        <v>1.7999999999999999E-2</v>
      </c>
      <c r="I327" s="16">
        <f t="shared" si="18"/>
        <v>100000</v>
      </c>
      <c r="J327" s="16">
        <f t="shared" si="19"/>
        <v>370846.44999999995</v>
      </c>
    </row>
    <row r="328" spans="1:10" ht="14.25" customHeight="1">
      <c r="A328" s="11">
        <v>327</v>
      </c>
      <c r="B328" s="11" t="s">
        <v>369</v>
      </c>
      <c r="C328" s="11">
        <v>2020</v>
      </c>
      <c r="D328" s="11">
        <f t="shared" si="0"/>
        <v>3</v>
      </c>
      <c r="E328" s="2" t="s">
        <v>48</v>
      </c>
      <c r="F328" s="2" t="s">
        <v>6</v>
      </c>
      <c r="G328" s="20">
        <v>12600335</v>
      </c>
      <c r="H328" s="125">
        <f t="shared" si="17"/>
        <v>1.4999999999999999E-2</v>
      </c>
      <c r="I328" s="16">
        <f t="shared" si="18"/>
        <v>100000</v>
      </c>
      <c r="J328" s="16">
        <f t="shared" si="19"/>
        <v>289005.02500000002</v>
      </c>
    </row>
    <row r="329" spans="1:10" ht="14.25" customHeight="1">
      <c r="A329" s="11">
        <v>328</v>
      </c>
      <c r="B329" s="11" t="s">
        <v>370</v>
      </c>
      <c r="C329" s="11">
        <v>2017</v>
      </c>
      <c r="D329" s="11">
        <f t="shared" si="0"/>
        <v>6</v>
      </c>
      <c r="E329" s="2" t="s">
        <v>48</v>
      </c>
      <c r="F329" s="2" t="s">
        <v>49</v>
      </c>
      <c r="G329" s="20">
        <v>19680818</v>
      </c>
      <c r="H329" s="125">
        <f t="shared" si="17"/>
        <v>1.2999999999999999E-2</v>
      </c>
      <c r="I329" s="16">
        <f t="shared" si="18"/>
        <v>300000</v>
      </c>
      <c r="J329" s="16">
        <f t="shared" si="19"/>
        <v>300000</v>
      </c>
    </row>
    <row r="330" spans="1:10" ht="14.25" customHeight="1">
      <c r="A330" s="11">
        <v>329</v>
      </c>
      <c r="B330" s="11" t="s">
        <v>371</v>
      </c>
      <c r="C330" s="11">
        <v>2015</v>
      </c>
      <c r="D330" s="11">
        <f t="shared" si="0"/>
        <v>8</v>
      </c>
      <c r="E330" s="2" t="s">
        <v>48</v>
      </c>
      <c r="F330" s="2" t="s">
        <v>7</v>
      </c>
      <c r="G330" s="20">
        <v>6844356</v>
      </c>
      <c r="H330" s="125">
        <f t="shared" si="17"/>
        <v>1.7999999999999999E-2</v>
      </c>
      <c r="I330" s="16">
        <f t="shared" si="18"/>
        <v>500000</v>
      </c>
      <c r="J330" s="16">
        <f t="shared" si="19"/>
        <v>623198.40800000005</v>
      </c>
    </row>
    <row r="331" spans="1:10" ht="14.25" customHeight="1">
      <c r="A331" s="11">
        <v>330</v>
      </c>
      <c r="B331" s="11" t="s">
        <v>372</v>
      </c>
      <c r="C331" s="11">
        <v>2023</v>
      </c>
      <c r="D331" s="11">
        <f t="shared" si="0"/>
        <v>0</v>
      </c>
      <c r="E331" s="2" t="s">
        <v>46</v>
      </c>
      <c r="F331" s="2" t="s">
        <v>49</v>
      </c>
      <c r="G331" s="20">
        <v>13214966</v>
      </c>
      <c r="H331" s="125">
        <f t="shared" si="17"/>
        <v>1.2999999999999999E-2</v>
      </c>
      <c r="I331" s="16">
        <f t="shared" si="18"/>
        <v>100000</v>
      </c>
      <c r="J331" s="16">
        <f t="shared" si="19"/>
        <v>100000</v>
      </c>
    </row>
    <row r="332" spans="1:10" ht="14.25" customHeight="1">
      <c r="A332" s="11">
        <v>331</v>
      </c>
      <c r="B332" s="11" t="s">
        <v>373</v>
      </c>
      <c r="C332" s="11">
        <v>2014</v>
      </c>
      <c r="D332" s="11">
        <f t="shared" si="0"/>
        <v>9</v>
      </c>
      <c r="E332" s="2" t="s">
        <v>46</v>
      </c>
      <c r="F332" s="2" t="s">
        <v>6</v>
      </c>
      <c r="G332" s="20">
        <v>2956862</v>
      </c>
      <c r="H332" s="125">
        <f t="shared" si="17"/>
        <v>1.4999999999999999E-2</v>
      </c>
      <c r="I332" s="16">
        <f t="shared" si="18"/>
        <v>500000</v>
      </c>
      <c r="J332" s="16">
        <f t="shared" si="19"/>
        <v>544352.93000000005</v>
      </c>
    </row>
    <row r="333" spans="1:10" ht="14.25" customHeight="1">
      <c r="A333" s="11">
        <v>332</v>
      </c>
      <c r="B333" s="11" t="s">
        <v>374</v>
      </c>
      <c r="C333" s="11">
        <v>2020</v>
      </c>
      <c r="D333" s="11">
        <f t="shared" si="0"/>
        <v>3</v>
      </c>
      <c r="E333" s="2" t="s">
        <v>46</v>
      </c>
      <c r="F333" s="2" t="s">
        <v>49</v>
      </c>
      <c r="G333" s="20">
        <v>16678829</v>
      </c>
      <c r="H333" s="125">
        <f t="shared" si="17"/>
        <v>1.2999999999999999E-2</v>
      </c>
      <c r="I333" s="16">
        <f t="shared" si="18"/>
        <v>100000</v>
      </c>
      <c r="J333" s="16">
        <f t="shared" si="19"/>
        <v>100000</v>
      </c>
    </row>
    <row r="334" spans="1:10" ht="14.25" customHeight="1">
      <c r="A334" s="11">
        <v>333</v>
      </c>
      <c r="B334" s="11" t="s">
        <v>375</v>
      </c>
      <c r="C334" s="11">
        <v>2019</v>
      </c>
      <c r="D334" s="11">
        <f t="shared" si="0"/>
        <v>4</v>
      </c>
      <c r="E334" s="2" t="s">
        <v>58</v>
      </c>
      <c r="F334" s="2" t="s">
        <v>7</v>
      </c>
      <c r="G334" s="20">
        <v>2196053</v>
      </c>
      <c r="H334" s="125">
        <f t="shared" si="17"/>
        <v>1.7999999999999999E-2</v>
      </c>
      <c r="I334" s="16">
        <f t="shared" si="18"/>
        <v>300000</v>
      </c>
      <c r="J334" s="16">
        <f t="shared" si="19"/>
        <v>339528.95400000003</v>
      </c>
    </row>
    <row r="335" spans="1:10" ht="14.25" customHeight="1">
      <c r="A335" s="11">
        <v>334</v>
      </c>
      <c r="B335" s="11" t="s">
        <v>376</v>
      </c>
      <c r="C335" s="11">
        <v>2021</v>
      </c>
      <c r="D335" s="11">
        <f t="shared" si="0"/>
        <v>2</v>
      </c>
      <c r="E335" s="2" t="s">
        <v>48</v>
      </c>
      <c r="F335" s="2" t="s">
        <v>6</v>
      </c>
      <c r="G335" s="20">
        <v>17086632</v>
      </c>
      <c r="H335" s="125">
        <f t="shared" si="17"/>
        <v>1.4999999999999999E-2</v>
      </c>
      <c r="I335" s="16">
        <f t="shared" si="18"/>
        <v>100000</v>
      </c>
      <c r="J335" s="16">
        <f t="shared" si="19"/>
        <v>356299.48</v>
      </c>
    </row>
    <row r="336" spans="1:10" ht="14.25" customHeight="1">
      <c r="A336" s="11">
        <v>335</v>
      </c>
      <c r="B336" s="11" t="s">
        <v>377</v>
      </c>
      <c r="C336" s="11">
        <v>2015</v>
      </c>
      <c r="D336" s="11">
        <f t="shared" si="0"/>
        <v>8</v>
      </c>
      <c r="E336" s="2" t="s">
        <v>48</v>
      </c>
      <c r="F336" s="2" t="s">
        <v>6</v>
      </c>
      <c r="G336" s="20">
        <v>16720777</v>
      </c>
      <c r="H336" s="125">
        <f t="shared" si="17"/>
        <v>1.4999999999999999E-2</v>
      </c>
      <c r="I336" s="16">
        <f t="shared" si="18"/>
        <v>500000</v>
      </c>
      <c r="J336" s="16">
        <f t="shared" si="19"/>
        <v>750811.65500000003</v>
      </c>
    </row>
    <row r="337" spans="1:10" ht="14.25" customHeight="1">
      <c r="A337" s="11">
        <v>336</v>
      </c>
      <c r="B337" s="11" t="s">
        <v>378</v>
      </c>
      <c r="C337" s="11">
        <v>2015</v>
      </c>
      <c r="D337" s="11">
        <f t="shared" si="0"/>
        <v>8</v>
      </c>
      <c r="E337" s="2" t="s">
        <v>48</v>
      </c>
      <c r="F337" s="2" t="s">
        <v>7</v>
      </c>
      <c r="G337" s="20">
        <v>5076516</v>
      </c>
      <c r="H337" s="125">
        <f t="shared" si="17"/>
        <v>1.7999999999999999E-2</v>
      </c>
      <c r="I337" s="16">
        <f t="shared" si="18"/>
        <v>500000</v>
      </c>
      <c r="J337" s="16">
        <f t="shared" si="19"/>
        <v>591377.28799999994</v>
      </c>
    </row>
    <row r="338" spans="1:10" ht="14.25" customHeight="1">
      <c r="A338" s="11">
        <v>337</v>
      </c>
      <c r="B338" s="11" t="s">
        <v>379</v>
      </c>
      <c r="C338" s="11">
        <v>2022</v>
      </c>
      <c r="D338" s="11">
        <f t="shared" si="0"/>
        <v>1</v>
      </c>
      <c r="E338" s="2" t="s">
        <v>48</v>
      </c>
      <c r="F338" s="2" t="s">
        <v>7</v>
      </c>
      <c r="G338" s="20">
        <v>8819320</v>
      </c>
      <c r="H338" s="125">
        <f t="shared" si="17"/>
        <v>1.7999999999999999E-2</v>
      </c>
      <c r="I338" s="16">
        <f t="shared" si="18"/>
        <v>100000</v>
      </c>
      <c r="J338" s="16">
        <f t="shared" si="19"/>
        <v>258747.75999999998</v>
      </c>
    </row>
    <row r="339" spans="1:10" ht="14.25" customHeight="1">
      <c r="A339" s="11">
        <v>338</v>
      </c>
      <c r="B339" s="11" t="s">
        <v>380</v>
      </c>
      <c r="C339" s="11">
        <v>2017</v>
      </c>
      <c r="D339" s="11">
        <f t="shared" si="0"/>
        <v>6</v>
      </c>
      <c r="E339" s="2" t="s">
        <v>48</v>
      </c>
      <c r="F339" s="2" t="s">
        <v>6</v>
      </c>
      <c r="G339" s="20">
        <v>5887959</v>
      </c>
      <c r="H339" s="125">
        <f t="shared" si="17"/>
        <v>1.4999999999999999E-2</v>
      </c>
      <c r="I339" s="16">
        <f t="shared" si="18"/>
        <v>300000</v>
      </c>
      <c r="J339" s="16">
        <f t="shared" si="19"/>
        <v>388319.38500000001</v>
      </c>
    </row>
    <row r="340" spans="1:10" ht="14.25" customHeight="1">
      <c r="A340" s="11">
        <v>339</v>
      </c>
      <c r="B340" s="11" t="s">
        <v>381</v>
      </c>
      <c r="C340" s="11">
        <v>2020</v>
      </c>
      <c r="D340" s="11">
        <f t="shared" si="0"/>
        <v>3</v>
      </c>
      <c r="E340" s="2" t="s">
        <v>48</v>
      </c>
      <c r="F340" s="2" t="s">
        <v>49</v>
      </c>
      <c r="G340" s="20">
        <v>14661023</v>
      </c>
      <c r="H340" s="125">
        <f t="shared" si="17"/>
        <v>1.2999999999999999E-2</v>
      </c>
      <c r="I340" s="16">
        <f t="shared" si="18"/>
        <v>100000</v>
      </c>
      <c r="J340" s="16">
        <f t="shared" si="19"/>
        <v>100000</v>
      </c>
    </row>
    <row r="341" spans="1:10" ht="14.25" customHeight="1">
      <c r="A341" s="11">
        <v>340</v>
      </c>
      <c r="B341" s="11" t="s">
        <v>382</v>
      </c>
      <c r="C341" s="11">
        <v>2019</v>
      </c>
      <c r="D341" s="11">
        <f t="shared" si="0"/>
        <v>4</v>
      </c>
      <c r="E341" s="2" t="s">
        <v>48</v>
      </c>
      <c r="F341" s="2" t="s">
        <v>49</v>
      </c>
      <c r="G341" s="20">
        <v>12813228</v>
      </c>
      <c r="H341" s="125">
        <f t="shared" si="17"/>
        <v>1.2999999999999999E-2</v>
      </c>
      <c r="I341" s="16">
        <f t="shared" si="18"/>
        <v>300000</v>
      </c>
      <c r="J341" s="16">
        <f t="shared" si="19"/>
        <v>300000</v>
      </c>
    </row>
    <row r="342" spans="1:10" ht="14.25" customHeight="1">
      <c r="A342" s="11">
        <v>341</v>
      </c>
      <c r="B342" s="11" t="s">
        <v>63</v>
      </c>
      <c r="C342" s="11">
        <v>2017</v>
      </c>
      <c r="D342" s="11">
        <f t="shared" si="0"/>
        <v>6</v>
      </c>
      <c r="E342" s="2" t="s">
        <v>48</v>
      </c>
      <c r="F342" s="2" t="s">
        <v>7</v>
      </c>
      <c r="G342" s="20">
        <v>4858252</v>
      </c>
      <c r="H342" s="125">
        <f t="shared" si="17"/>
        <v>1.7999999999999999E-2</v>
      </c>
      <c r="I342" s="16">
        <f t="shared" si="18"/>
        <v>300000</v>
      </c>
      <c r="J342" s="16">
        <f t="shared" si="19"/>
        <v>387448.53599999996</v>
      </c>
    </row>
    <row r="343" spans="1:10" ht="14.25" customHeight="1">
      <c r="A343" s="11">
        <v>342</v>
      </c>
      <c r="B343" s="11" t="s">
        <v>383</v>
      </c>
      <c r="C343" s="11">
        <v>2014</v>
      </c>
      <c r="D343" s="11">
        <f t="shared" si="0"/>
        <v>9</v>
      </c>
      <c r="E343" s="2" t="s">
        <v>48</v>
      </c>
      <c r="F343" s="2" t="s">
        <v>7</v>
      </c>
      <c r="G343" s="20">
        <v>13137009</v>
      </c>
      <c r="H343" s="125">
        <f t="shared" si="17"/>
        <v>1.7999999999999999E-2</v>
      </c>
      <c r="I343" s="16">
        <f t="shared" si="18"/>
        <v>500000</v>
      </c>
      <c r="J343" s="16">
        <f t="shared" si="19"/>
        <v>736466.16200000001</v>
      </c>
    </row>
    <row r="344" spans="1:10" ht="14.25" customHeight="1">
      <c r="A344" s="11">
        <v>343</v>
      </c>
      <c r="B344" s="11" t="s">
        <v>384</v>
      </c>
      <c r="C344" s="11">
        <v>2015</v>
      </c>
      <c r="D344" s="11">
        <f t="shared" si="0"/>
        <v>8</v>
      </c>
      <c r="E344" s="2" t="s">
        <v>48</v>
      </c>
      <c r="F344" s="2" t="s">
        <v>7</v>
      </c>
      <c r="G344" s="20">
        <v>14810844</v>
      </c>
      <c r="H344" s="125">
        <f t="shared" si="17"/>
        <v>1.7999999999999999E-2</v>
      </c>
      <c r="I344" s="16">
        <f t="shared" si="18"/>
        <v>500000</v>
      </c>
      <c r="J344" s="16">
        <f t="shared" si="19"/>
        <v>766595.19200000004</v>
      </c>
    </row>
    <row r="345" spans="1:10" ht="14.25" customHeight="1">
      <c r="A345" s="11">
        <v>344</v>
      </c>
      <c r="B345" s="11" t="s">
        <v>385</v>
      </c>
      <c r="C345" s="11">
        <v>2021</v>
      </c>
      <c r="D345" s="11">
        <f t="shared" si="0"/>
        <v>2</v>
      </c>
      <c r="E345" s="2" t="s">
        <v>48</v>
      </c>
      <c r="F345" s="2" t="s">
        <v>7</v>
      </c>
      <c r="G345" s="20">
        <v>18080464</v>
      </c>
      <c r="H345" s="125">
        <f t="shared" si="17"/>
        <v>1.7999999999999999E-2</v>
      </c>
      <c r="I345" s="16">
        <f t="shared" si="18"/>
        <v>100000</v>
      </c>
      <c r="J345" s="16">
        <f t="shared" si="19"/>
        <v>425448.35199999996</v>
      </c>
    </row>
    <row r="346" spans="1:10" ht="14.25" customHeight="1">
      <c r="A346" s="11">
        <v>345</v>
      </c>
      <c r="B346" s="11" t="s">
        <v>386</v>
      </c>
      <c r="C346" s="11">
        <v>2015</v>
      </c>
      <c r="D346" s="11">
        <f t="shared" si="0"/>
        <v>8</v>
      </c>
      <c r="E346" s="2" t="s">
        <v>48</v>
      </c>
      <c r="F346" s="2" t="s">
        <v>6</v>
      </c>
      <c r="G346" s="20">
        <v>9955851</v>
      </c>
      <c r="H346" s="125">
        <f t="shared" si="17"/>
        <v>1.4999999999999999E-2</v>
      </c>
      <c r="I346" s="16">
        <f t="shared" si="18"/>
        <v>500000</v>
      </c>
      <c r="J346" s="16">
        <f t="shared" si="19"/>
        <v>649337.76500000001</v>
      </c>
    </row>
    <row r="347" spans="1:10" ht="14.25" customHeight="1">
      <c r="A347" s="11">
        <v>346</v>
      </c>
      <c r="B347" s="11" t="s">
        <v>387</v>
      </c>
      <c r="C347" s="11">
        <v>2017</v>
      </c>
      <c r="D347" s="11">
        <f t="shared" si="0"/>
        <v>6</v>
      </c>
      <c r="E347" s="2" t="s">
        <v>48</v>
      </c>
      <c r="F347" s="2" t="s">
        <v>7</v>
      </c>
      <c r="G347" s="20">
        <v>8246442</v>
      </c>
      <c r="H347" s="125">
        <f t="shared" si="17"/>
        <v>1.7999999999999999E-2</v>
      </c>
      <c r="I347" s="16">
        <f t="shared" si="18"/>
        <v>300000</v>
      </c>
      <c r="J347" s="16">
        <f t="shared" si="19"/>
        <v>448435.95600000001</v>
      </c>
    </row>
    <row r="348" spans="1:10" ht="14.25" customHeight="1">
      <c r="A348" s="11">
        <v>347</v>
      </c>
      <c r="B348" s="11" t="s">
        <v>312</v>
      </c>
      <c r="C348" s="11">
        <v>2015</v>
      </c>
      <c r="D348" s="11">
        <f t="shared" si="0"/>
        <v>8</v>
      </c>
      <c r="E348" s="2" t="s">
        <v>48</v>
      </c>
      <c r="F348" s="2" t="s">
        <v>6</v>
      </c>
      <c r="G348" s="20">
        <v>5489784</v>
      </c>
      <c r="H348" s="125">
        <f t="shared" si="17"/>
        <v>1.4999999999999999E-2</v>
      </c>
      <c r="I348" s="16">
        <f t="shared" si="18"/>
        <v>500000</v>
      </c>
      <c r="J348" s="16">
        <f t="shared" si="19"/>
        <v>582346.76</v>
      </c>
    </row>
    <row r="349" spans="1:10" ht="14.25" customHeight="1">
      <c r="A349" s="11">
        <v>348</v>
      </c>
      <c r="B349" s="11" t="s">
        <v>388</v>
      </c>
      <c r="C349" s="11">
        <v>2017</v>
      </c>
      <c r="D349" s="11">
        <f t="shared" si="0"/>
        <v>6</v>
      </c>
      <c r="E349" s="2" t="s">
        <v>48</v>
      </c>
      <c r="F349" s="2" t="s">
        <v>7</v>
      </c>
      <c r="G349" s="20">
        <v>19285392</v>
      </c>
      <c r="H349" s="125">
        <f t="shared" si="17"/>
        <v>1.7999999999999999E-2</v>
      </c>
      <c r="I349" s="16">
        <f t="shared" si="18"/>
        <v>300000</v>
      </c>
      <c r="J349" s="16">
        <f t="shared" si="19"/>
        <v>647137.05599999998</v>
      </c>
    </row>
    <row r="350" spans="1:10" ht="14.25" customHeight="1">
      <c r="A350" s="11">
        <v>349</v>
      </c>
      <c r="B350" s="11" t="s">
        <v>389</v>
      </c>
      <c r="C350" s="11">
        <v>2013</v>
      </c>
      <c r="D350" s="11">
        <f t="shared" si="0"/>
        <v>10</v>
      </c>
      <c r="E350" s="2" t="s">
        <v>48</v>
      </c>
      <c r="F350" s="2" t="s">
        <v>6</v>
      </c>
      <c r="G350" s="20">
        <v>18978699</v>
      </c>
      <c r="H350" s="125">
        <f t="shared" si="17"/>
        <v>1.4999999999999999E-2</v>
      </c>
      <c r="I350" s="16">
        <f t="shared" si="18"/>
        <v>500000</v>
      </c>
      <c r="J350" s="16">
        <f t="shared" si="19"/>
        <v>784680.48499999999</v>
      </c>
    </row>
    <row r="351" spans="1:10" ht="14.25" customHeight="1">
      <c r="A351" s="11">
        <v>350</v>
      </c>
      <c r="B351" s="11" t="s">
        <v>390</v>
      </c>
      <c r="C351" s="11">
        <v>2017</v>
      </c>
      <c r="D351" s="11">
        <f t="shared" si="0"/>
        <v>6</v>
      </c>
      <c r="E351" s="2" t="s">
        <v>48</v>
      </c>
      <c r="F351" s="2" t="s">
        <v>7</v>
      </c>
      <c r="G351" s="20">
        <v>10571934</v>
      </c>
      <c r="H351" s="125">
        <f t="shared" si="17"/>
        <v>1.7999999999999999E-2</v>
      </c>
      <c r="I351" s="16">
        <f t="shared" si="18"/>
        <v>300000</v>
      </c>
      <c r="J351" s="16">
        <f t="shared" si="19"/>
        <v>490294.81199999998</v>
      </c>
    </row>
    <row r="352" spans="1:10" ht="14.25" customHeight="1">
      <c r="A352" s="11">
        <v>351</v>
      </c>
      <c r="B352" s="11" t="s">
        <v>391</v>
      </c>
      <c r="C352" s="11">
        <v>2019</v>
      </c>
      <c r="D352" s="11">
        <f t="shared" si="0"/>
        <v>4</v>
      </c>
      <c r="E352" s="2" t="s">
        <v>48</v>
      </c>
      <c r="F352" s="2" t="s">
        <v>7</v>
      </c>
      <c r="G352" s="20">
        <v>19973784</v>
      </c>
      <c r="H352" s="125">
        <f t="shared" si="17"/>
        <v>1.7999999999999999E-2</v>
      </c>
      <c r="I352" s="16">
        <f t="shared" si="18"/>
        <v>300000</v>
      </c>
      <c r="J352" s="16">
        <f t="shared" si="19"/>
        <v>659528.11199999996</v>
      </c>
    </row>
    <row r="353" spans="1:10" ht="14.25" customHeight="1">
      <c r="A353" s="11">
        <v>352</v>
      </c>
      <c r="B353" s="11" t="s">
        <v>392</v>
      </c>
      <c r="C353" s="11">
        <v>2015</v>
      </c>
      <c r="D353" s="11">
        <f t="shared" si="0"/>
        <v>8</v>
      </c>
      <c r="E353" s="2" t="s">
        <v>48</v>
      </c>
      <c r="F353" s="2" t="s">
        <v>7</v>
      </c>
      <c r="G353" s="20">
        <v>5502181</v>
      </c>
      <c r="H353" s="125">
        <f t="shared" si="17"/>
        <v>1.7999999999999999E-2</v>
      </c>
      <c r="I353" s="16">
        <f t="shared" si="18"/>
        <v>500000</v>
      </c>
      <c r="J353" s="16">
        <f t="shared" si="19"/>
        <v>599039.25800000003</v>
      </c>
    </row>
    <row r="354" spans="1:10" ht="14.25" customHeight="1">
      <c r="A354" s="11">
        <v>353</v>
      </c>
      <c r="B354" s="11" t="s">
        <v>393</v>
      </c>
      <c r="C354" s="11">
        <v>2020</v>
      </c>
      <c r="D354" s="11">
        <f t="shared" si="0"/>
        <v>3</v>
      </c>
      <c r="E354" s="2" t="s">
        <v>47</v>
      </c>
      <c r="F354" s="2" t="s">
        <v>6</v>
      </c>
      <c r="G354" s="20">
        <v>10218491</v>
      </c>
      <c r="H354" s="125">
        <f t="shared" si="17"/>
        <v>1.4999999999999999E-2</v>
      </c>
      <c r="I354" s="16">
        <f t="shared" si="18"/>
        <v>100000</v>
      </c>
      <c r="J354" s="16">
        <f t="shared" si="19"/>
        <v>253277.36499999999</v>
      </c>
    </row>
    <row r="355" spans="1:10" ht="14.25" customHeight="1">
      <c r="A355" s="11">
        <v>354</v>
      </c>
      <c r="B355" s="11" t="s">
        <v>394</v>
      </c>
      <c r="C355" s="11">
        <v>2016</v>
      </c>
      <c r="D355" s="11">
        <f t="shared" si="0"/>
        <v>7</v>
      </c>
      <c r="E355" s="2" t="s">
        <v>47</v>
      </c>
      <c r="F355" s="2" t="s">
        <v>7</v>
      </c>
      <c r="G355" s="20">
        <v>19072056</v>
      </c>
      <c r="H355" s="125">
        <f t="shared" si="17"/>
        <v>1.7999999999999999E-2</v>
      </c>
      <c r="I355" s="16">
        <f t="shared" si="18"/>
        <v>300000</v>
      </c>
      <c r="J355" s="16">
        <f t="shared" si="19"/>
        <v>643297.00799999991</v>
      </c>
    </row>
    <row r="356" spans="1:10" ht="14.25" customHeight="1">
      <c r="A356" s="11">
        <v>355</v>
      </c>
      <c r="B356" s="11" t="s">
        <v>395</v>
      </c>
      <c r="C356" s="11">
        <v>2023</v>
      </c>
      <c r="D356" s="11">
        <f t="shared" si="0"/>
        <v>0</v>
      </c>
      <c r="E356" s="2" t="s">
        <v>46</v>
      </c>
      <c r="F356" s="2" t="s">
        <v>7</v>
      </c>
      <c r="G356" s="20">
        <v>8573751</v>
      </c>
      <c r="H356" s="125">
        <f t="shared" si="17"/>
        <v>1.7999999999999999E-2</v>
      </c>
      <c r="I356" s="16">
        <f t="shared" si="18"/>
        <v>100000</v>
      </c>
      <c r="J356" s="16">
        <f t="shared" si="19"/>
        <v>254327.51799999998</v>
      </c>
    </row>
    <row r="357" spans="1:10" ht="14.25" customHeight="1">
      <c r="A357" s="11">
        <v>356</v>
      </c>
      <c r="B357" s="11" t="s">
        <v>396</v>
      </c>
      <c r="C357" s="11">
        <v>2022</v>
      </c>
      <c r="D357" s="11">
        <f t="shared" si="0"/>
        <v>1</v>
      </c>
      <c r="E357" s="2" t="s">
        <v>46</v>
      </c>
      <c r="F357" s="2" t="s">
        <v>49</v>
      </c>
      <c r="G357" s="20">
        <v>18328549</v>
      </c>
      <c r="H357" s="125">
        <f t="shared" si="17"/>
        <v>1.2999999999999999E-2</v>
      </c>
      <c r="I357" s="16">
        <f t="shared" si="18"/>
        <v>100000</v>
      </c>
      <c r="J357" s="16">
        <f t="shared" si="19"/>
        <v>100000</v>
      </c>
    </row>
    <row r="358" spans="1:10" ht="14.25" customHeight="1">
      <c r="A358" s="11">
        <v>357</v>
      </c>
      <c r="B358" s="11" t="s">
        <v>397</v>
      </c>
      <c r="C358" s="11">
        <v>2014</v>
      </c>
      <c r="D358" s="11">
        <f t="shared" si="0"/>
        <v>9</v>
      </c>
      <c r="E358" s="2" t="s">
        <v>47</v>
      </c>
      <c r="F358" s="2" t="s">
        <v>7</v>
      </c>
      <c r="G358" s="20">
        <v>4150374</v>
      </c>
      <c r="H358" s="125">
        <f t="shared" si="17"/>
        <v>1.7999999999999999E-2</v>
      </c>
      <c r="I358" s="16">
        <f t="shared" si="18"/>
        <v>500000</v>
      </c>
      <c r="J358" s="16">
        <f t="shared" si="19"/>
        <v>574706.73199999996</v>
      </c>
    </row>
    <row r="359" spans="1:10" ht="14.25" customHeight="1">
      <c r="A359" s="11">
        <v>358</v>
      </c>
      <c r="B359" s="11" t="s">
        <v>398</v>
      </c>
      <c r="C359" s="11">
        <v>2018</v>
      </c>
      <c r="D359" s="11">
        <f t="shared" si="0"/>
        <v>5</v>
      </c>
      <c r="E359" s="2" t="s">
        <v>48</v>
      </c>
      <c r="F359" s="2" t="s">
        <v>7</v>
      </c>
      <c r="G359" s="20">
        <v>5969653</v>
      </c>
      <c r="H359" s="125">
        <f t="shared" si="17"/>
        <v>1.7999999999999999E-2</v>
      </c>
      <c r="I359" s="16">
        <f t="shared" si="18"/>
        <v>300000</v>
      </c>
      <c r="J359" s="16">
        <f t="shared" si="19"/>
        <v>407453.75399999996</v>
      </c>
    </row>
    <row r="360" spans="1:10" ht="14.25" customHeight="1">
      <c r="A360" s="11">
        <v>359</v>
      </c>
      <c r="B360" s="11" t="s">
        <v>399</v>
      </c>
      <c r="C360" s="11">
        <v>2021</v>
      </c>
      <c r="D360" s="11">
        <f t="shared" si="0"/>
        <v>2</v>
      </c>
      <c r="E360" s="2" t="s">
        <v>48</v>
      </c>
      <c r="F360" s="2" t="s">
        <v>6</v>
      </c>
      <c r="G360" s="20">
        <v>6035865</v>
      </c>
      <c r="H360" s="125">
        <f t="shared" si="17"/>
        <v>1.4999999999999999E-2</v>
      </c>
      <c r="I360" s="16">
        <f t="shared" si="18"/>
        <v>100000</v>
      </c>
      <c r="J360" s="16">
        <f t="shared" si="19"/>
        <v>190537.97499999998</v>
      </c>
    </row>
    <row r="361" spans="1:10" ht="14.25" customHeight="1">
      <c r="A361" s="11">
        <v>360</v>
      </c>
      <c r="B361" s="11" t="s">
        <v>400</v>
      </c>
      <c r="C361" s="11">
        <v>2018</v>
      </c>
      <c r="D361" s="11">
        <f t="shared" si="0"/>
        <v>5</v>
      </c>
      <c r="E361" s="2" t="s">
        <v>48</v>
      </c>
      <c r="F361" s="2" t="s">
        <v>6</v>
      </c>
      <c r="G361" s="20">
        <v>1860643</v>
      </c>
      <c r="H361" s="125">
        <f t="shared" si="17"/>
        <v>1.4999999999999999E-2</v>
      </c>
      <c r="I361" s="16">
        <f t="shared" si="18"/>
        <v>300000</v>
      </c>
      <c r="J361" s="16">
        <f t="shared" si="19"/>
        <v>327909.64500000002</v>
      </c>
    </row>
    <row r="362" spans="1:10" ht="14.25" customHeight="1">
      <c r="A362" s="11">
        <v>361</v>
      </c>
      <c r="B362" s="11" t="s">
        <v>401</v>
      </c>
      <c r="C362" s="11">
        <v>2021</v>
      </c>
      <c r="D362" s="11">
        <f t="shared" si="0"/>
        <v>2</v>
      </c>
      <c r="E362" s="2" t="s">
        <v>48</v>
      </c>
      <c r="F362" s="2" t="s">
        <v>6</v>
      </c>
      <c r="G362" s="20">
        <v>17831101</v>
      </c>
      <c r="H362" s="125">
        <f t="shared" si="17"/>
        <v>1.4999999999999999E-2</v>
      </c>
      <c r="I362" s="16">
        <f t="shared" si="18"/>
        <v>100000</v>
      </c>
      <c r="J362" s="16">
        <f t="shared" si="19"/>
        <v>367466.51500000001</v>
      </c>
    </row>
    <row r="363" spans="1:10" ht="14.25" customHeight="1">
      <c r="A363" s="11">
        <v>362</v>
      </c>
      <c r="B363" s="11" t="s">
        <v>402</v>
      </c>
      <c r="C363" s="11">
        <v>2016</v>
      </c>
      <c r="D363" s="11">
        <f t="shared" si="0"/>
        <v>7</v>
      </c>
      <c r="E363" s="2" t="s">
        <v>48</v>
      </c>
      <c r="F363" s="2" t="s">
        <v>49</v>
      </c>
      <c r="G363" s="20">
        <v>9857449</v>
      </c>
      <c r="H363" s="125">
        <f t="shared" si="17"/>
        <v>1.2999999999999999E-2</v>
      </c>
      <c r="I363" s="16">
        <f t="shared" si="18"/>
        <v>300000</v>
      </c>
      <c r="J363" s="16">
        <f t="shared" si="19"/>
        <v>300000</v>
      </c>
    </row>
    <row r="364" spans="1:10" ht="14.25" customHeight="1">
      <c r="A364" s="11">
        <v>363</v>
      </c>
      <c r="B364" s="11" t="s">
        <v>403</v>
      </c>
      <c r="C364" s="11">
        <v>2015</v>
      </c>
      <c r="D364" s="11">
        <f t="shared" si="0"/>
        <v>8</v>
      </c>
      <c r="E364" s="2" t="s">
        <v>48</v>
      </c>
      <c r="F364" s="2" t="s">
        <v>7</v>
      </c>
      <c r="G364" s="20">
        <v>17551629</v>
      </c>
      <c r="H364" s="125">
        <f t="shared" si="17"/>
        <v>1.7999999999999999E-2</v>
      </c>
      <c r="I364" s="16">
        <f t="shared" si="18"/>
        <v>500000</v>
      </c>
      <c r="J364" s="16">
        <f t="shared" si="19"/>
        <v>815929.32199999993</v>
      </c>
    </row>
    <row r="365" spans="1:10" ht="14.25" customHeight="1">
      <c r="A365" s="11">
        <v>364</v>
      </c>
      <c r="B365" s="11" t="s">
        <v>404</v>
      </c>
      <c r="C365" s="11">
        <v>2023</v>
      </c>
      <c r="D365" s="11">
        <f t="shared" si="0"/>
        <v>0</v>
      </c>
      <c r="E365" s="2" t="s">
        <v>48</v>
      </c>
      <c r="F365" s="2" t="s">
        <v>7</v>
      </c>
      <c r="G365" s="20">
        <v>14890864</v>
      </c>
      <c r="H365" s="125">
        <f t="shared" si="17"/>
        <v>1.7999999999999999E-2</v>
      </c>
      <c r="I365" s="16">
        <f t="shared" si="18"/>
        <v>100000</v>
      </c>
      <c r="J365" s="16">
        <f t="shared" si="19"/>
        <v>368035.55199999997</v>
      </c>
    </row>
    <row r="366" spans="1:10" ht="14.25" customHeight="1">
      <c r="A366" s="11">
        <v>365</v>
      </c>
      <c r="B366" s="11" t="s">
        <v>405</v>
      </c>
      <c r="C366" s="11">
        <v>2022</v>
      </c>
      <c r="D366" s="11">
        <f t="shared" si="0"/>
        <v>1</v>
      </c>
      <c r="E366" s="2" t="s">
        <v>48</v>
      </c>
      <c r="F366" s="2" t="s">
        <v>7</v>
      </c>
      <c r="G366" s="20">
        <v>4171982</v>
      </c>
      <c r="H366" s="125">
        <f t="shared" si="17"/>
        <v>1.7999999999999999E-2</v>
      </c>
      <c r="I366" s="16">
        <f t="shared" si="18"/>
        <v>100000</v>
      </c>
      <c r="J366" s="16">
        <f t="shared" si="19"/>
        <v>175095.67599999998</v>
      </c>
    </row>
    <row r="367" spans="1:10" ht="14.25" customHeight="1">
      <c r="A367" s="11">
        <v>366</v>
      </c>
      <c r="B367" s="11" t="s">
        <v>406</v>
      </c>
      <c r="C367" s="11">
        <v>2023</v>
      </c>
      <c r="D367" s="11">
        <f t="shared" si="0"/>
        <v>0</v>
      </c>
      <c r="E367" s="2" t="s">
        <v>58</v>
      </c>
      <c r="F367" s="2" t="s">
        <v>7</v>
      </c>
      <c r="G367" s="20">
        <v>18337272</v>
      </c>
      <c r="H367" s="125">
        <f t="shared" si="17"/>
        <v>1.7999999999999999E-2</v>
      </c>
      <c r="I367" s="16">
        <f t="shared" si="18"/>
        <v>100000</v>
      </c>
      <c r="J367" s="16">
        <f t="shared" si="19"/>
        <v>430070.89599999995</v>
      </c>
    </row>
    <row r="368" spans="1:10" ht="14.25" customHeight="1">
      <c r="A368" s="11">
        <v>367</v>
      </c>
      <c r="B368" s="11" t="s">
        <v>407</v>
      </c>
      <c r="C368" s="11">
        <v>2018</v>
      </c>
      <c r="D368" s="11">
        <f t="shared" si="0"/>
        <v>5</v>
      </c>
      <c r="E368" s="2" t="s">
        <v>58</v>
      </c>
      <c r="F368" s="2" t="s">
        <v>7</v>
      </c>
      <c r="G368" s="20">
        <v>8889419</v>
      </c>
      <c r="H368" s="125">
        <f t="shared" si="17"/>
        <v>1.7999999999999999E-2</v>
      </c>
      <c r="I368" s="16">
        <f t="shared" si="18"/>
        <v>300000</v>
      </c>
      <c r="J368" s="16">
        <f t="shared" si="19"/>
        <v>460009.54200000002</v>
      </c>
    </row>
    <row r="369" spans="1:10" ht="14.25" customHeight="1">
      <c r="A369" s="11">
        <v>368</v>
      </c>
      <c r="B369" s="11" t="s">
        <v>408</v>
      </c>
      <c r="C369" s="11">
        <v>2020</v>
      </c>
      <c r="D369" s="11">
        <f t="shared" si="0"/>
        <v>3</v>
      </c>
      <c r="E369" s="2" t="s">
        <v>48</v>
      </c>
      <c r="F369" s="2" t="s">
        <v>7</v>
      </c>
      <c r="G369" s="20">
        <v>17745796</v>
      </c>
      <c r="H369" s="125">
        <f t="shared" si="17"/>
        <v>1.7999999999999999E-2</v>
      </c>
      <c r="I369" s="16">
        <f t="shared" si="18"/>
        <v>100000</v>
      </c>
      <c r="J369" s="16">
        <f t="shared" si="19"/>
        <v>419424.32799999998</v>
      </c>
    </row>
    <row r="370" spans="1:10" ht="14.25" customHeight="1">
      <c r="A370" s="11">
        <v>369</v>
      </c>
      <c r="B370" s="11" t="s">
        <v>409</v>
      </c>
      <c r="C370" s="11">
        <v>2016</v>
      </c>
      <c r="D370" s="11">
        <f t="shared" si="0"/>
        <v>7</v>
      </c>
      <c r="E370" s="2" t="s">
        <v>48</v>
      </c>
      <c r="F370" s="2" t="s">
        <v>7</v>
      </c>
      <c r="G370" s="20">
        <v>16962958</v>
      </c>
      <c r="H370" s="125">
        <f t="shared" si="17"/>
        <v>1.7999999999999999E-2</v>
      </c>
      <c r="I370" s="16">
        <f t="shared" si="18"/>
        <v>300000</v>
      </c>
      <c r="J370" s="16">
        <f t="shared" si="19"/>
        <v>605333.24399999995</v>
      </c>
    </row>
    <row r="371" spans="1:10" ht="14.25" customHeight="1">
      <c r="A371" s="11">
        <v>370</v>
      </c>
      <c r="B371" s="11" t="s">
        <v>410</v>
      </c>
      <c r="C371" s="11">
        <v>2014</v>
      </c>
      <c r="D371" s="11">
        <f t="shared" si="0"/>
        <v>9</v>
      </c>
      <c r="E371" s="2" t="s">
        <v>48</v>
      </c>
      <c r="F371" s="2" t="s">
        <v>49</v>
      </c>
      <c r="G371" s="20">
        <v>5900603</v>
      </c>
      <c r="H371" s="125">
        <f t="shared" si="17"/>
        <v>1.2999999999999999E-2</v>
      </c>
      <c r="I371" s="16">
        <f t="shared" si="18"/>
        <v>500000</v>
      </c>
      <c r="J371" s="16">
        <f t="shared" si="19"/>
        <v>500000</v>
      </c>
    </row>
    <row r="372" spans="1:10" ht="14.25" customHeight="1">
      <c r="A372" s="11">
        <v>371</v>
      </c>
      <c r="B372" s="11" t="s">
        <v>411</v>
      </c>
      <c r="C372" s="11">
        <v>2019</v>
      </c>
      <c r="D372" s="11">
        <f t="shared" si="0"/>
        <v>4</v>
      </c>
      <c r="E372" s="2" t="s">
        <v>48</v>
      </c>
      <c r="F372" s="2" t="s">
        <v>7</v>
      </c>
      <c r="G372" s="20">
        <v>9984389</v>
      </c>
      <c r="H372" s="125">
        <f t="shared" si="17"/>
        <v>1.7999999999999999E-2</v>
      </c>
      <c r="I372" s="16">
        <f t="shared" si="18"/>
        <v>300000</v>
      </c>
      <c r="J372" s="16">
        <f t="shared" si="19"/>
        <v>479719.00199999998</v>
      </c>
    </row>
    <row r="373" spans="1:10" ht="14.25" customHeight="1">
      <c r="A373" s="11">
        <v>372</v>
      </c>
      <c r="B373" s="11" t="s">
        <v>412</v>
      </c>
      <c r="C373" s="11">
        <v>2017</v>
      </c>
      <c r="D373" s="11">
        <f t="shared" si="0"/>
        <v>6</v>
      </c>
      <c r="E373" s="2" t="s">
        <v>48</v>
      </c>
      <c r="F373" s="2" t="s">
        <v>7</v>
      </c>
      <c r="G373" s="20">
        <v>3953199</v>
      </c>
      <c r="H373" s="125">
        <f t="shared" si="17"/>
        <v>1.7999999999999999E-2</v>
      </c>
      <c r="I373" s="16">
        <f t="shared" si="18"/>
        <v>300000</v>
      </c>
      <c r="J373" s="16">
        <f t="shared" si="19"/>
        <v>371157.58199999999</v>
      </c>
    </row>
    <row r="374" spans="1:10" ht="14.25" customHeight="1">
      <c r="A374" s="11">
        <v>373</v>
      </c>
      <c r="B374" s="11" t="s">
        <v>413</v>
      </c>
      <c r="C374" s="11">
        <v>2020</v>
      </c>
      <c r="D374" s="11">
        <f t="shared" si="0"/>
        <v>3</v>
      </c>
      <c r="E374" s="2" t="s">
        <v>48</v>
      </c>
      <c r="F374" s="2" t="s">
        <v>6</v>
      </c>
      <c r="G374" s="20">
        <v>1715975</v>
      </c>
      <c r="H374" s="125">
        <f t="shared" si="17"/>
        <v>1.4999999999999999E-2</v>
      </c>
      <c r="I374" s="16">
        <f t="shared" si="18"/>
        <v>100000</v>
      </c>
      <c r="J374" s="16">
        <f t="shared" si="19"/>
        <v>125739.625</v>
      </c>
    </row>
    <row r="375" spans="1:10" ht="14.25" customHeight="1">
      <c r="A375" s="11">
        <v>374</v>
      </c>
      <c r="B375" s="11" t="s">
        <v>414</v>
      </c>
      <c r="C375" s="11">
        <v>2019</v>
      </c>
      <c r="D375" s="11">
        <f t="shared" si="0"/>
        <v>4</v>
      </c>
      <c r="E375" s="2" t="s">
        <v>48</v>
      </c>
      <c r="F375" s="2" t="s">
        <v>7</v>
      </c>
      <c r="G375" s="20">
        <v>8101092</v>
      </c>
      <c r="H375" s="125">
        <f t="shared" si="17"/>
        <v>1.7999999999999999E-2</v>
      </c>
      <c r="I375" s="16">
        <f t="shared" si="18"/>
        <v>300000</v>
      </c>
      <c r="J375" s="16">
        <f t="shared" si="19"/>
        <v>445819.65599999996</v>
      </c>
    </row>
    <row r="376" spans="1:10" ht="14.25" customHeight="1">
      <c r="A376" s="11">
        <v>375</v>
      </c>
      <c r="B376" s="11" t="s">
        <v>415</v>
      </c>
      <c r="C376" s="11">
        <v>2015</v>
      </c>
      <c r="D376" s="11">
        <f t="shared" si="0"/>
        <v>8</v>
      </c>
      <c r="E376" s="2" t="s">
        <v>48</v>
      </c>
      <c r="F376" s="2" t="s">
        <v>7</v>
      </c>
      <c r="G376" s="20">
        <v>16802672</v>
      </c>
      <c r="H376" s="125">
        <f t="shared" si="17"/>
        <v>1.7999999999999999E-2</v>
      </c>
      <c r="I376" s="16">
        <f t="shared" si="18"/>
        <v>500000</v>
      </c>
      <c r="J376" s="16">
        <f t="shared" si="19"/>
        <v>802448.0959999999</v>
      </c>
    </row>
    <row r="377" spans="1:10" ht="14.25" customHeight="1">
      <c r="A377" s="11">
        <v>376</v>
      </c>
      <c r="B377" s="11" t="s">
        <v>416</v>
      </c>
      <c r="C377" s="11">
        <v>2021</v>
      </c>
      <c r="D377" s="11">
        <f t="shared" si="0"/>
        <v>2</v>
      </c>
      <c r="E377" s="2" t="s">
        <v>48</v>
      </c>
      <c r="F377" s="2" t="s">
        <v>7</v>
      </c>
      <c r="G377" s="20">
        <v>14562131</v>
      </c>
      <c r="H377" s="125">
        <f t="shared" si="17"/>
        <v>1.7999999999999999E-2</v>
      </c>
      <c r="I377" s="16">
        <f t="shared" si="18"/>
        <v>100000</v>
      </c>
      <c r="J377" s="16">
        <f t="shared" si="19"/>
        <v>362118.35800000001</v>
      </c>
    </row>
    <row r="378" spans="1:10" ht="14.25" customHeight="1">
      <c r="A378" s="11">
        <v>377</v>
      </c>
      <c r="B378" s="11" t="s">
        <v>417</v>
      </c>
      <c r="C378" s="11">
        <v>2020</v>
      </c>
      <c r="D378" s="11">
        <f t="shared" si="0"/>
        <v>3</v>
      </c>
      <c r="E378" s="2" t="s">
        <v>48</v>
      </c>
      <c r="F378" s="2" t="s">
        <v>7</v>
      </c>
      <c r="G378" s="20">
        <v>18965665</v>
      </c>
      <c r="H378" s="125">
        <f t="shared" si="17"/>
        <v>1.7999999999999999E-2</v>
      </c>
      <c r="I378" s="16">
        <f t="shared" si="18"/>
        <v>100000</v>
      </c>
      <c r="J378" s="16">
        <f t="shared" si="19"/>
        <v>441381.97</v>
      </c>
    </row>
    <row r="379" spans="1:10" ht="14.25" customHeight="1">
      <c r="A379" s="11">
        <v>378</v>
      </c>
      <c r="B379" s="11" t="s">
        <v>418</v>
      </c>
      <c r="C379" s="11">
        <v>2022</v>
      </c>
      <c r="D379" s="11">
        <f t="shared" si="0"/>
        <v>1</v>
      </c>
      <c r="E379" s="2" t="s">
        <v>48</v>
      </c>
      <c r="F379" s="2" t="s">
        <v>6</v>
      </c>
      <c r="G379" s="20">
        <v>9409416</v>
      </c>
      <c r="H379" s="125">
        <f t="shared" si="17"/>
        <v>1.4999999999999999E-2</v>
      </c>
      <c r="I379" s="16">
        <f t="shared" si="18"/>
        <v>100000</v>
      </c>
      <c r="J379" s="16">
        <f t="shared" si="19"/>
        <v>241141.24</v>
      </c>
    </row>
    <row r="380" spans="1:10" ht="14.25" customHeight="1">
      <c r="A380" s="11">
        <v>379</v>
      </c>
      <c r="B380" s="11" t="s">
        <v>419</v>
      </c>
      <c r="C380" s="11">
        <v>2015</v>
      </c>
      <c r="D380" s="11">
        <f t="shared" si="0"/>
        <v>8</v>
      </c>
      <c r="E380" s="2" t="s">
        <v>48</v>
      </c>
      <c r="F380" s="2" t="s">
        <v>7</v>
      </c>
      <c r="G380" s="20">
        <v>13163446</v>
      </c>
      <c r="H380" s="125">
        <f t="shared" si="17"/>
        <v>1.7999999999999999E-2</v>
      </c>
      <c r="I380" s="16">
        <f t="shared" si="18"/>
        <v>500000</v>
      </c>
      <c r="J380" s="16">
        <f t="shared" si="19"/>
        <v>736942.02799999993</v>
      </c>
    </row>
    <row r="381" spans="1:10" ht="14.25" customHeight="1">
      <c r="A381" s="11">
        <v>380</v>
      </c>
      <c r="B381" s="11" t="s">
        <v>420</v>
      </c>
      <c r="C381" s="11">
        <v>2021</v>
      </c>
      <c r="D381" s="11">
        <f t="shared" si="0"/>
        <v>2</v>
      </c>
      <c r="E381" s="2" t="s">
        <v>48</v>
      </c>
      <c r="F381" s="2" t="s">
        <v>7</v>
      </c>
      <c r="G381" s="20">
        <v>16534673</v>
      </c>
      <c r="H381" s="125">
        <f t="shared" si="17"/>
        <v>1.7999999999999999E-2</v>
      </c>
      <c r="I381" s="16">
        <f t="shared" si="18"/>
        <v>100000</v>
      </c>
      <c r="J381" s="16">
        <f t="shared" si="19"/>
        <v>397624.114</v>
      </c>
    </row>
    <row r="382" spans="1:10" ht="14.25" customHeight="1"/>
    <row r="383" spans="1:10" ht="14.25" customHeight="1"/>
    <row r="384" spans="1:10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N13:O13"/>
  </mergeCells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ED6CB"/>
  </sheetPr>
  <dimension ref="A1:Z1000"/>
  <sheetViews>
    <sheetView workbookViewId="0"/>
  </sheetViews>
  <sheetFormatPr baseColWidth="10" defaultColWidth="12.625" defaultRowHeight="15" customHeight="1"/>
  <cols>
    <col min="1" max="1" width="17.875" customWidth="1"/>
    <col min="2" max="3" width="13.125" customWidth="1"/>
    <col min="4" max="4" width="15.625" customWidth="1"/>
    <col min="5" max="5" width="14.5" customWidth="1"/>
    <col min="6" max="6" width="16.375" customWidth="1"/>
    <col min="7" max="7" width="12.75" customWidth="1"/>
    <col min="8" max="8" width="25.5" customWidth="1"/>
    <col min="9" max="9" width="25.375" customWidth="1"/>
    <col min="10" max="10" width="16" customWidth="1"/>
    <col min="11" max="11" width="10.625" customWidth="1"/>
    <col min="12" max="12" width="17" customWidth="1"/>
    <col min="13" max="26" width="10.625" customWidth="1"/>
  </cols>
  <sheetData>
    <row r="1" spans="1:16" ht="14.25" customHeight="1"/>
    <row r="2" spans="1:16" ht="38.25" customHeight="1">
      <c r="A2" s="113" t="s">
        <v>750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0"/>
    </row>
    <row r="3" spans="1:16" ht="26.25" customHeight="1"/>
    <row r="4" spans="1:16" ht="41.25" customHeight="1">
      <c r="A4" s="113" t="s">
        <v>751</v>
      </c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0"/>
    </row>
    <row r="5" spans="1:16" ht="14.25" customHeight="1">
      <c r="A5" s="76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</row>
    <row r="6" spans="1:16" ht="14.25" customHeight="1"/>
    <row r="7" spans="1:16" ht="14.25" customHeight="1"/>
    <row r="8" spans="1:16" ht="14.25" customHeight="1"/>
    <row r="9" spans="1:16" ht="14.25" customHeight="1">
      <c r="A9" s="42"/>
      <c r="B9" s="46">
        <v>0.3</v>
      </c>
      <c r="C9" s="46">
        <v>0.3</v>
      </c>
      <c r="D9" s="46">
        <v>0.4</v>
      </c>
      <c r="E9" s="42"/>
      <c r="F9" s="42"/>
      <c r="G9" s="42"/>
      <c r="H9" s="77" t="s">
        <v>752</v>
      </c>
      <c r="I9" s="77" t="s">
        <v>753</v>
      </c>
      <c r="J9" s="47"/>
      <c r="K9" s="42"/>
      <c r="L9" s="42"/>
      <c r="M9" s="42"/>
      <c r="N9" s="42"/>
    </row>
    <row r="10" spans="1:16" ht="14.25" customHeight="1">
      <c r="A10" s="48" t="s">
        <v>670</v>
      </c>
      <c r="B10" s="48" t="s">
        <v>671</v>
      </c>
      <c r="C10" s="48" t="s">
        <v>672</v>
      </c>
      <c r="D10" s="48" t="s">
        <v>673</v>
      </c>
      <c r="E10" s="48" t="s">
        <v>754</v>
      </c>
      <c r="F10" s="48" t="s">
        <v>675</v>
      </c>
      <c r="G10" s="49" t="s">
        <v>676</v>
      </c>
      <c r="H10" s="50" t="s">
        <v>755</v>
      </c>
      <c r="I10" s="51" t="s">
        <v>756</v>
      </c>
      <c r="L10" s="53" t="s">
        <v>680</v>
      </c>
      <c r="M10" s="53" t="s">
        <v>681</v>
      </c>
      <c r="N10" s="42"/>
    </row>
    <row r="11" spans="1:16" ht="14.25" customHeight="1">
      <c r="A11" s="54" t="s">
        <v>682</v>
      </c>
      <c r="B11" s="54">
        <v>3</v>
      </c>
      <c r="C11" s="54">
        <v>4</v>
      </c>
      <c r="D11" s="54">
        <v>2.5</v>
      </c>
      <c r="E11" s="55">
        <f t="shared" ref="E11:E17" si="0">+SUMPRODUCT(B11:D11,$B$9:$D$9)</f>
        <v>3.0999999999999996</v>
      </c>
      <c r="F11" s="56">
        <v>1</v>
      </c>
      <c r="G11" s="55" t="s">
        <v>757</v>
      </c>
      <c r="H11" s="57"/>
      <c r="I11" s="58"/>
      <c r="L11" s="53" t="s">
        <v>684</v>
      </c>
      <c r="M11" s="53" t="s">
        <v>685</v>
      </c>
      <c r="N11" s="60" t="s">
        <v>686</v>
      </c>
    </row>
    <row r="12" spans="1:16" ht="14.25" customHeight="1">
      <c r="A12" s="54" t="s">
        <v>687</v>
      </c>
      <c r="B12" s="54">
        <v>2</v>
      </c>
      <c r="C12" s="54">
        <v>3</v>
      </c>
      <c r="D12" s="54">
        <v>2</v>
      </c>
      <c r="E12" s="55">
        <f t="shared" si="0"/>
        <v>2.2999999999999998</v>
      </c>
      <c r="F12" s="56">
        <v>0</v>
      </c>
      <c r="G12" s="55" t="s">
        <v>683</v>
      </c>
      <c r="H12" s="57"/>
      <c r="I12" s="58"/>
      <c r="L12" s="53" t="s">
        <v>689</v>
      </c>
      <c r="M12" s="53" t="s">
        <v>690</v>
      </c>
      <c r="N12" s="60" t="s">
        <v>691</v>
      </c>
    </row>
    <row r="13" spans="1:16" ht="14.25" customHeight="1">
      <c r="A13" s="54" t="s">
        <v>692</v>
      </c>
      <c r="B13" s="54">
        <v>4</v>
      </c>
      <c r="C13" s="54">
        <v>4</v>
      </c>
      <c r="D13" s="54">
        <v>1.5</v>
      </c>
      <c r="E13" s="55">
        <f t="shared" si="0"/>
        <v>3</v>
      </c>
      <c r="F13" s="56">
        <v>3</v>
      </c>
      <c r="G13" s="55" t="s">
        <v>683</v>
      </c>
      <c r="H13" s="57"/>
      <c r="I13" s="58"/>
      <c r="L13" s="53" t="s">
        <v>693</v>
      </c>
      <c r="M13" s="53" t="s">
        <v>694</v>
      </c>
      <c r="N13" s="42"/>
    </row>
    <row r="14" spans="1:16" ht="14.25" customHeight="1">
      <c r="A14" s="54" t="s">
        <v>695</v>
      </c>
      <c r="B14" s="54">
        <v>0</v>
      </c>
      <c r="C14" s="54">
        <v>5</v>
      </c>
      <c r="D14" s="54">
        <v>4</v>
      </c>
      <c r="E14" s="55">
        <f t="shared" si="0"/>
        <v>3.1</v>
      </c>
      <c r="F14" s="56">
        <v>2</v>
      </c>
      <c r="G14" s="55" t="s">
        <v>683</v>
      </c>
      <c r="H14" s="57"/>
      <c r="I14" s="58"/>
      <c r="L14" s="53" t="s">
        <v>696</v>
      </c>
      <c r="M14" s="53" t="s">
        <v>697</v>
      </c>
      <c r="N14" s="42"/>
    </row>
    <row r="15" spans="1:16" ht="14.25" customHeight="1">
      <c r="A15" s="54" t="s">
        <v>698</v>
      </c>
      <c r="B15" s="54">
        <v>5</v>
      </c>
      <c r="C15" s="54">
        <v>4</v>
      </c>
      <c r="D15" s="54">
        <v>5</v>
      </c>
      <c r="E15" s="55">
        <f t="shared" si="0"/>
        <v>4.7</v>
      </c>
      <c r="F15" s="56">
        <v>0</v>
      </c>
      <c r="G15" s="55" t="s">
        <v>688</v>
      </c>
      <c r="H15" s="57"/>
      <c r="I15" s="58"/>
      <c r="L15" s="53" t="s">
        <v>699</v>
      </c>
      <c r="M15" s="53" t="s">
        <v>700</v>
      </c>
      <c r="N15" s="42"/>
    </row>
    <row r="16" spans="1:16" ht="14.25" customHeight="1">
      <c r="A16" s="54" t="s">
        <v>701</v>
      </c>
      <c r="B16" s="54">
        <v>4</v>
      </c>
      <c r="C16" s="54">
        <v>3</v>
      </c>
      <c r="D16" s="54">
        <v>2</v>
      </c>
      <c r="E16" s="55">
        <f t="shared" si="0"/>
        <v>2.8999999999999995</v>
      </c>
      <c r="F16" s="56">
        <v>2</v>
      </c>
      <c r="G16" s="55" t="s">
        <v>683</v>
      </c>
      <c r="H16" s="57"/>
      <c r="I16" s="58"/>
      <c r="L16" s="42"/>
      <c r="M16" s="42"/>
      <c r="N16" s="42"/>
    </row>
    <row r="17" spans="1:14" ht="14.25" customHeight="1">
      <c r="A17" s="54" t="s">
        <v>702</v>
      </c>
      <c r="B17" s="54">
        <v>5</v>
      </c>
      <c r="C17" s="54">
        <v>2</v>
      </c>
      <c r="D17" s="54">
        <v>5</v>
      </c>
      <c r="E17" s="55">
        <f t="shared" si="0"/>
        <v>4.0999999999999996</v>
      </c>
      <c r="F17" s="56">
        <v>1</v>
      </c>
      <c r="G17" s="55" t="s">
        <v>683</v>
      </c>
      <c r="H17" s="57"/>
      <c r="I17" s="58"/>
      <c r="L17" s="42"/>
      <c r="M17" s="42"/>
      <c r="N17" s="42"/>
    </row>
    <row r="18" spans="1:14" ht="14.25" customHeight="1"/>
    <row r="19" spans="1:14" ht="14.25" customHeight="1"/>
    <row r="20" spans="1:14" ht="14.25" customHeight="1">
      <c r="A20" s="105" t="s">
        <v>758</v>
      </c>
      <c r="B20" s="96"/>
      <c r="C20" s="96"/>
      <c r="D20" s="96"/>
      <c r="E20" s="96"/>
      <c r="F20" s="96"/>
      <c r="G20" s="90"/>
    </row>
    <row r="21" spans="1:14" ht="33.75" customHeight="1">
      <c r="A21" s="114" t="s">
        <v>759</v>
      </c>
      <c r="B21" s="96"/>
      <c r="C21" s="96"/>
      <c r="D21" s="96"/>
      <c r="E21" s="96"/>
      <c r="F21" s="96"/>
      <c r="G21" s="90"/>
    </row>
    <row r="22" spans="1:14" ht="14.25" customHeight="1"/>
    <row r="23" spans="1:14" ht="14.25" customHeight="1"/>
    <row r="24" spans="1:14" ht="14.25" customHeight="1"/>
    <row r="25" spans="1:14" ht="14.25" customHeight="1"/>
    <row r="26" spans="1:14" ht="14.25" customHeight="1">
      <c r="A26" s="42"/>
      <c r="B26" s="46">
        <v>0.3</v>
      </c>
      <c r="C26" s="46">
        <v>0.3</v>
      </c>
      <c r="D26" s="46">
        <v>0.4</v>
      </c>
      <c r="E26" s="42"/>
      <c r="F26" s="42"/>
      <c r="G26" s="42"/>
      <c r="H26" s="77"/>
      <c r="I26" s="77"/>
    </row>
    <row r="27" spans="1:14" ht="14.25" customHeight="1">
      <c r="A27" s="48" t="s">
        <v>670</v>
      </c>
      <c r="B27" s="48" t="s">
        <v>671</v>
      </c>
      <c r="C27" s="48" t="s">
        <v>672</v>
      </c>
      <c r="D27" s="48" t="s">
        <v>673</v>
      </c>
      <c r="E27" s="48" t="s">
        <v>754</v>
      </c>
      <c r="F27" s="48" t="s">
        <v>675</v>
      </c>
      <c r="G27" s="49" t="s">
        <v>676</v>
      </c>
      <c r="H27" s="50" t="s">
        <v>760</v>
      </c>
      <c r="I27" s="51" t="s">
        <v>761</v>
      </c>
    </row>
    <row r="28" spans="1:14" ht="14.25" customHeight="1">
      <c r="A28" s="54" t="s">
        <v>682</v>
      </c>
      <c r="B28" s="54">
        <v>3</v>
      </c>
      <c r="C28" s="54">
        <v>4</v>
      </c>
      <c r="D28" s="54">
        <v>2.5</v>
      </c>
      <c r="E28" s="55">
        <f t="shared" ref="E28:E34" si="1">+SUMPRODUCT(B28:D28,$B$9:$D$9)</f>
        <v>3.0999999999999996</v>
      </c>
      <c r="F28" s="56">
        <v>1</v>
      </c>
      <c r="G28" s="55" t="s">
        <v>757</v>
      </c>
      <c r="H28" s="57"/>
      <c r="I28" s="58"/>
    </row>
    <row r="29" spans="1:14" ht="14.25" customHeight="1">
      <c r="A29" s="54" t="s">
        <v>687</v>
      </c>
      <c r="B29" s="54">
        <v>2</v>
      </c>
      <c r="C29" s="54">
        <v>3</v>
      </c>
      <c r="D29" s="54">
        <v>2</v>
      </c>
      <c r="E29" s="55">
        <f t="shared" si="1"/>
        <v>2.2999999999999998</v>
      </c>
      <c r="F29" s="56">
        <v>0</v>
      </c>
      <c r="G29" s="55" t="s">
        <v>762</v>
      </c>
      <c r="H29" s="57"/>
      <c r="I29" s="58"/>
    </row>
    <row r="30" spans="1:14" ht="14.25" customHeight="1">
      <c r="A30" s="54" t="s">
        <v>692</v>
      </c>
      <c r="B30" s="54">
        <v>4</v>
      </c>
      <c r="C30" s="54">
        <v>4</v>
      </c>
      <c r="D30" s="54">
        <v>1.5</v>
      </c>
      <c r="E30" s="55">
        <f t="shared" si="1"/>
        <v>3</v>
      </c>
      <c r="F30" s="56">
        <v>3</v>
      </c>
      <c r="G30" s="55" t="s">
        <v>683</v>
      </c>
      <c r="H30" s="57"/>
      <c r="I30" s="58"/>
    </row>
    <row r="31" spans="1:14" ht="14.25" customHeight="1">
      <c r="A31" s="54" t="s">
        <v>695</v>
      </c>
      <c r="B31" s="54">
        <v>2</v>
      </c>
      <c r="C31" s="54">
        <v>5</v>
      </c>
      <c r="D31" s="54">
        <v>4</v>
      </c>
      <c r="E31" s="55">
        <f t="shared" si="1"/>
        <v>3.7</v>
      </c>
      <c r="F31" s="56">
        <v>2</v>
      </c>
      <c r="G31" s="55" t="s">
        <v>762</v>
      </c>
      <c r="H31" s="57"/>
      <c r="I31" s="58"/>
    </row>
    <row r="32" spans="1:14" ht="14.25" customHeight="1">
      <c r="A32" s="54" t="s">
        <v>698</v>
      </c>
      <c r="B32" s="54">
        <v>5</v>
      </c>
      <c r="C32" s="54">
        <v>4</v>
      </c>
      <c r="D32" s="54">
        <v>5</v>
      </c>
      <c r="E32" s="55">
        <f t="shared" si="1"/>
        <v>4.7</v>
      </c>
      <c r="F32" s="56">
        <v>0</v>
      </c>
      <c r="G32" s="55" t="s">
        <v>688</v>
      </c>
      <c r="H32" s="57"/>
      <c r="I32" s="58"/>
    </row>
    <row r="33" spans="1:26" ht="14.25" customHeight="1">
      <c r="A33" s="54" t="s">
        <v>701</v>
      </c>
      <c r="B33" s="54">
        <v>4</v>
      </c>
      <c r="C33" s="54">
        <v>3</v>
      </c>
      <c r="D33" s="54">
        <v>2</v>
      </c>
      <c r="E33" s="55">
        <f t="shared" si="1"/>
        <v>2.8999999999999995</v>
      </c>
      <c r="F33" s="56">
        <v>2</v>
      </c>
      <c r="G33" s="55" t="s">
        <v>762</v>
      </c>
      <c r="H33" s="57"/>
      <c r="I33" s="58"/>
    </row>
    <row r="34" spans="1:26" ht="14.25" customHeight="1">
      <c r="A34" s="54" t="s">
        <v>702</v>
      </c>
      <c r="B34" s="54">
        <v>5</v>
      </c>
      <c r="C34" s="54">
        <v>2</v>
      </c>
      <c r="D34" s="54">
        <v>5</v>
      </c>
      <c r="E34" s="55">
        <f t="shared" si="1"/>
        <v>4.0999999999999996</v>
      </c>
      <c r="F34" s="56">
        <v>1</v>
      </c>
      <c r="G34" s="55" t="s">
        <v>762</v>
      </c>
      <c r="H34" s="57"/>
      <c r="I34" s="58"/>
    </row>
    <row r="35" spans="1:26" ht="14.25" customHeight="1"/>
    <row r="36" spans="1:26" ht="14.25" customHeight="1"/>
    <row r="37" spans="1:26" ht="15" customHeight="1">
      <c r="A37" s="115" t="s">
        <v>763</v>
      </c>
      <c r="B37" s="111"/>
      <c r="C37" s="111"/>
      <c r="D37" s="111"/>
      <c r="E37" s="111"/>
      <c r="F37" s="111"/>
      <c r="G37" s="111"/>
      <c r="H37" s="112"/>
    </row>
    <row r="38" spans="1:26" ht="13.5" customHeight="1">
      <c r="A38" s="110" t="s">
        <v>764</v>
      </c>
      <c r="B38" s="111"/>
      <c r="C38" s="111"/>
      <c r="D38" s="111"/>
      <c r="E38" s="111"/>
      <c r="F38" s="111"/>
      <c r="G38" s="111"/>
      <c r="H38" s="112"/>
    </row>
    <row r="39" spans="1:26" ht="14.25" customHeight="1"/>
    <row r="40" spans="1:26" ht="14.25" customHeight="1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</row>
    <row r="41" spans="1:26" ht="14.25" customHeight="1"/>
    <row r="42" spans="1:26" ht="14.25" customHeight="1">
      <c r="A42" s="113" t="s">
        <v>765</v>
      </c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0"/>
    </row>
    <row r="43" spans="1:26" ht="14.25" customHeight="1"/>
    <row r="44" spans="1:26" ht="14.25" customHeight="1">
      <c r="A44" s="113" t="s">
        <v>766</v>
      </c>
      <c r="B44" s="96"/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0"/>
    </row>
    <row r="45" spans="1:26" ht="14.25" customHeight="1"/>
    <row r="46" spans="1:26" ht="14.25" customHeight="1"/>
    <row r="47" spans="1:26" ht="14.25" customHeight="1">
      <c r="A47" s="49" t="s">
        <v>670</v>
      </c>
      <c r="B47" s="49" t="s">
        <v>767</v>
      </c>
      <c r="C47" s="49" t="s">
        <v>768</v>
      </c>
      <c r="D47" s="49" t="s">
        <v>676</v>
      </c>
      <c r="E47" s="79" t="s">
        <v>769</v>
      </c>
      <c r="F47" s="80" t="s">
        <v>770</v>
      </c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spans="1:26" ht="14.25" customHeight="1">
      <c r="A48" s="54" t="s">
        <v>682</v>
      </c>
      <c r="B48" s="54">
        <v>0</v>
      </c>
      <c r="C48" s="54">
        <v>4.5</v>
      </c>
      <c r="D48" s="55" t="s">
        <v>726</v>
      </c>
      <c r="E48" s="57"/>
      <c r="F48" s="58"/>
    </row>
    <row r="49" spans="1:16" ht="14.25" customHeight="1">
      <c r="A49" s="54" t="s">
        <v>687</v>
      </c>
      <c r="B49" s="54">
        <v>2</v>
      </c>
      <c r="C49" s="54">
        <v>3.5</v>
      </c>
      <c r="D49" s="55" t="s">
        <v>762</v>
      </c>
      <c r="E49" s="57"/>
      <c r="F49" s="58"/>
    </row>
    <row r="50" spans="1:16" ht="14.25" customHeight="1">
      <c r="A50" s="54" t="s">
        <v>692</v>
      </c>
      <c r="B50" s="54">
        <v>3</v>
      </c>
      <c r="C50" s="54">
        <v>3.1</v>
      </c>
      <c r="D50" s="55" t="s">
        <v>720</v>
      </c>
      <c r="E50" s="57"/>
      <c r="F50" s="58"/>
    </row>
    <row r="51" spans="1:16" ht="14.25" customHeight="1">
      <c r="A51" s="54" t="s">
        <v>695</v>
      </c>
      <c r="B51" s="54">
        <v>10</v>
      </c>
      <c r="C51" s="54">
        <v>1.5</v>
      </c>
      <c r="D51" s="55" t="s">
        <v>762</v>
      </c>
      <c r="E51" s="57"/>
      <c r="F51" s="58"/>
    </row>
    <row r="52" spans="1:16" ht="14.25" customHeight="1">
      <c r="A52" s="54" t="s">
        <v>698</v>
      </c>
      <c r="B52" s="54">
        <v>7</v>
      </c>
      <c r="C52" s="54">
        <v>2.2000000000000002</v>
      </c>
      <c r="D52" s="55" t="s">
        <v>720</v>
      </c>
      <c r="E52" s="57"/>
      <c r="F52" s="58"/>
    </row>
    <row r="53" spans="1:16" ht="14.25" customHeight="1">
      <c r="A53" s="54" t="s">
        <v>701</v>
      </c>
      <c r="B53" s="54">
        <v>0</v>
      </c>
      <c r="C53" s="54">
        <v>4.8</v>
      </c>
      <c r="D53" s="55" t="s">
        <v>762</v>
      </c>
      <c r="E53" s="57"/>
      <c r="F53" s="58"/>
    </row>
    <row r="54" spans="1:16" ht="14.25" customHeight="1">
      <c r="A54" s="54" t="s">
        <v>702</v>
      </c>
      <c r="B54" s="54">
        <v>1</v>
      </c>
      <c r="C54" s="54">
        <v>4</v>
      </c>
      <c r="D54" s="55" t="s">
        <v>726</v>
      </c>
      <c r="E54" s="57"/>
      <c r="F54" s="58"/>
    </row>
    <row r="55" spans="1:16" ht="14.25" customHeight="1"/>
    <row r="56" spans="1:16" ht="14.25" customHeight="1"/>
    <row r="57" spans="1:16" ht="14.25" customHeight="1">
      <c r="A57" s="105" t="s">
        <v>771</v>
      </c>
      <c r="B57" s="96"/>
      <c r="C57" s="96"/>
      <c r="D57" s="96"/>
      <c r="E57" s="96"/>
      <c r="F57" s="96"/>
      <c r="G57" s="90"/>
    </row>
    <row r="58" spans="1:16" ht="14.25" customHeight="1">
      <c r="A58" s="106" t="s">
        <v>772</v>
      </c>
      <c r="B58" s="96"/>
      <c r="C58" s="96"/>
      <c r="D58" s="96"/>
      <c r="E58" s="96"/>
      <c r="F58" s="96"/>
      <c r="G58" s="90"/>
    </row>
    <row r="59" spans="1:16" ht="14.25" customHeight="1"/>
    <row r="60" spans="1:16" ht="14.25" customHeight="1"/>
    <row r="61" spans="1:16" ht="14.25" customHeight="1"/>
    <row r="62" spans="1:16" ht="14.25" customHeight="1">
      <c r="A62" s="113" t="s">
        <v>773</v>
      </c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0"/>
    </row>
    <row r="63" spans="1:16" ht="14.25" customHeight="1"/>
    <row r="64" spans="1:16" ht="14.25" customHeight="1"/>
    <row r="65" spans="1:9" ht="14.25" customHeight="1"/>
    <row r="66" spans="1:9" ht="14.25" customHeight="1">
      <c r="A66" s="49" t="s">
        <v>670</v>
      </c>
      <c r="B66" s="49" t="s">
        <v>767</v>
      </c>
      <c r="C66" s="49" t="s">
        <v>768</v>
      </c>
      <c r="D66" s="49" t="s">
        <v>676</v>
      </c>
      <c r="E66" s="79" t="s">
        <v>774</v>
      </c>
      <c r="F66" s="80" t="s">
        <v>775</v>
      </c>
    </row>
    <row r="67" spans="1:9" ht="14.25" customHeight="1">
      <c r="A67" s="54" t="s">
        <v>682</v>
      </c>
      <c r="B67" s="54">
        <v>0</v>
      </c>
      <c r="C67" s="54">
        <v>4.5</v>
      </c>
      <c r="D67" s="55" t="s">
        <v>726</v>
      </c>
      <c r="E67" s="57"/>
      <c r="F67" s="58"/>
      <c r="H67" s="82"/>
      <c r="I67" s="82"/>
    </row>
    <row r="68" spans="1:9" ht="14.25" customHeight="1">
      <c r="A68" s="54" t="s">
        <v>687</v>
      </c>
      <c r="B68" s="54">
        <v>2</v>
      </c>
      <c r="C68" s="54">
        <v>3.5</v>
      </c>
      <c r="D68" s="55" t="s">
        <v>762</v>
      </c>
      <c r="E68" s="57"/>
      <c r="F68" s="58"/>
    </row>
    <row r="69" spans="1:9" ht="14.25" customHeight="1">
      <c r="A69" s="54" t="s">
        <v>692</v>
      </c>
      <c r="B69" s="54">
        <v>4</v>
      </c>
      <c r="C69" s="54">
        <v>2.9</v>
      </c>
      <c r="D69" s="55" t="s">
        <v>720</v>
      </c>
      <c r="E69" s="57"/>
      <c r="F69" s="58"/>
    </row>
    <row r="70" spans="1:9" ht="14.25" customHeight="1">
      <c r="A70" s="54" t="s">
        <v>695</v>
      </c>
      <c r="B70" s="54">
        <v>1</v>
      </c>
      <c r="C70" s="54">
        <v>4.3</v>
      </c>
      <c r="D70" s="55" t="s">
        <v>762</v>
      </c>
      <c r="E70" s="57"/>
      <c r="F70" s="58"/>
    </row>
    <row r="71" spans="1:9" ht="14.25" customHeight="1">
      <c r="A71" s="54" t="s">
        <v>698</v>
      </c>
      <c r="B71" s="54">
        <v>7</v>
      </c>
      <c r="C71" s="54">
        <v>2.2000000000000002</v>
      </c>
      <c r="D71" s="55" t="s">
        <v>720</v>
      </c>
      <c r="E71" s="57"/>
      <c r="F71" s="58"/>
    </row>
    <row r="72" spans="1:9" ht="14.25" customHeight="1">
      <c r="A72" s="54" t="s">
        <v>701</v>
      </c>
      <c r="B72" s="54">
        <v>0</v>
      </c>
      <c r="C72" s="54">
        <v>4.8</v>
      </c>
      <c r="D72" s="55" t="s">
        <v>762</v>
      </c>
      <c r="E72" s="57"/>
      <c r="F72" s="58"/>
    </row>
    <row r="73" spans="1:9" ht="14.25" customHeight="1">
      <c r="A73" s="54" t="s">
        <v>702</v>
      </c>
      <c r="B73" s="54">
        <v>1</v>
      </c>
      <c r="C73" s="54">
        <v>4</v>
      </c>
      <c r="D73" s="55" t="s">
        <v>720</v>
      </c>
      <c r="E73" s="57"/>
      <c r="F73" s="58"/>
    </row>
    <row r="74" spans="1:9" ht="14.25" customHeight="1"/>
    <row r="75" spans="1:9" ht="42" customHeight="1">
      <c r="A75" s="105" t="s">
        <v>776</v>
      </c>
      <c r="B75" s="96"/>
      <c r="C75" s="96"/>
      <c r="D75" s="96"/>
      <c r="E75" s="96"/>
      <c r="F75" s="96"/>
      <c r="G75" s="90"/>
    </row>
    <row r="76" spans="1:9" ht="38.25" customHeight="1">
      <c r="A76" s="106" t="s">
        <v>777</v>
      </c>
      <c r="B76" s="96"/>
      <c r="C76" s="96"/>
      <c r="D76" s="96"/>
      <c r="E76" s="96"/>
      <c r="F76" s="96"/>
      <c r="G76" s="90"/>
    </row>
    <row r="77" spans="1:9" ht="14.25" customHeight="1"/>
    <row r="78" spans="1:9" ht="14.25" customHeight="1"/>
    <row r="79" spans="1:9" ht="14.25" customHeight="1"/>
    <row r="80" spans="1:9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A76:G76"/>
    <mergeCell ref="A2:P2"/>
    <mergeCell ref="A4:P4"/>
    <mergeCell ref="A20:G20"/>
    <mergeCell ref="A21:G21"/>
    <mergeCell ref="A37:H37"/>
    <mergeCell ref="A42:P42"/>
    <mergeCell ref="A44:P44"/>
    <mergeCell ref="A38:H38"/>
    <mergeCell ref="A57:G57"/>
    <mergeCell ref="A58:G58"/>
    <mergeCell ref="A62:P62"/>
    <mergeCell ref="A75:G75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ED6CB"/>
  </sheetPr>
  <dimension ref="A1:X1001"/>
  <sheetViews>
    <sheetView workbookViewId="0"/>
  </sheetViews>
  <sheetFormatPr baseColWidth="10" defaultColWidth="12.625" defaultRowHeight="15" customHeight="1"/>
  <cols>
    <col min="1" max="1" width="22.25" customWidth="1"/>
    <col min="2" max="2" width="19.875" customWidth="1"/>
    <col min="3" max="3" width="10.625" customWidth="1"/>
    <col min="4" max="4" width="17.625" customWidth="1"/>
    <col min="5" max="6" width="10.625" customWidth="1"/>
    <col min="7" max="7" width="11.375" customWidth="1"/>
    <col min="8" max="8" width="15.125" customWidth="1"/>
    <col min="9" max="10" width="10.625" customWidth="1"/>
    <col min="11" max="11" width="13.875" customWidth="1"/>
    <col min="12" max="13" width="10.625" customWidth="1"/>
    <col min="14" max="15" width="17.875" customWidth="1"/>
    <col min="16" max="16" width="16.875" customWidth="1"/>
    <col min="17" max="18" width="15.125" customWidth="1"/>
    <col min="19" max="21" width="10.625" customWidth="1"/>
    <col min="22" max="22" width="10" customWidth="1"/>
    <col min="23" max="26" width="10.625" customWidth="1"/>
  </cols>
  <sheetData>
    <row r="1" spans="1:24" ht="14.25" customHeight="1">
      <c r="A1" s="70" t="s">
        <v>421</v>
      </c>
      <c r="B1" s="70" t="s">
        <v>422</v>
      </c>
      <c r="C1" s="70" t="s">
        <v>423</v>
      </c>
      <c r="D1" s="70" t="s">
        <v>424</v>
      </c>
      <c r="E1" s="70" t="s">
        <v>425</v>
      </c>
      <c r="F1" s="71" t="s">
        <v>426</v>
      </c>
      <c r="G1" s="70" t="s">
        <v>727</v>
      </c>
      <c r="H1" s="70" t="s">
        <v>728</v>
      </c>
      <c r="I1" s="70" t="s">
        <v>428</v>
      </c>
      <c r="J1" s="72" t="s">
        <v>429</v>
      </c>
      <c r="K1" s="72" t="s">
        <v>729</v>
      </c>
      <c r="M1" s="71" t="s">
        <v>426</v>
      </c>
      <c r="N1" s="70" t="s">
        <v>730</v>
      </c>
      <c r="O1" s="70" t="s">
        <v>731</v>
      </c>
      <c r="P1" s="70" t="s">
        <v>427</v>
      </c>
      <c r="Q1" s="70" t="s">
        <v>778</v>
      </c>
      <c r="R1" s="70" t="s">
        <v>779</v>
      </c>
      <c r="T1" s="70" t="s">
        <v>780</v>
      </c>
      <c r="V1" s="70" t="s">
        <v>427</v>
      </c>
      <c r="W1" s="70" t="s">
        <v>781</v>
      </c>
    </row>
    <row r="2" spans="1:24" ht="14.25" customHeight="1">
      <c r="A2" s="2" t="s">
        <v>432</v>
      </c>
      <c r="B2" s="2" t="s">
        <v>433</v>
      </c>
      <c r="C2" s="2" t="s">
        <v>434</v>
      </c>
      <c r="D2" s="2" t="s">
        <v>435</v>
      </c>
      <c r="E2" s="2" t="s">
        <v>436</v>
      </c>
      <c r="F2" s="11">
        <v>100884807</v>
      </c>
      <c r="G2" s="73">
        <v>43833</v>
      </c>
      <c r="H2" s="73">
        <v>43833</v>
      </c>
      <c r="I2" s="2">
        <v>8166</v>
      </c>
      <c r="J2" s="35">
        <v>255.28</v>
      </c>
      <c r="K2" s="74">
        <f t="shared" ref="K2:K1001" si="0">+I2*J2</f>
        <v>2084616.48</v>
      </c>
      <c r="M2" s="11">
        <v>100884807</v>
      </c>
      <c r="N2" s="2"/>
      <c r="O2" s="2"/>
      <c r="P2" s="21"/>
      <c r="Q2" s="2"/>
      <c r="R2" s="2"/>
      <c r="T2" s="2" t="s">
        <v>451</v>
      </c>
      <c r="U2" s="7"/>
      <c r="V2" s="2" t="s">
        <v>443</v>
      </c>
      <c r="W2" s="2">
        <v>3</v>
      </c>
    </row>
    <row r="3" spans="1:24" ht="14.25" customHeight="1">
      <c r="A3" s="2" t="s">
        <v>438</v>
      </c>
      <c r="B3" s="2" t="s">
        <v>439</v>
      </c>
      <c r="C3" s="2" t="s">
        <v>440</v>
      </c>
      <c r="D3" s="2" t="s">
        <v>441</v>
      </c>
      <c r="E3" s="2" t="s">
        <v>442</v>
      </c>
      <c r="F3" s="11">
        <v>106102883</v>
      </c>
      <c r="G3" s="73">
        <v>43850</v>
      </c>
      <c r="H3" s="73">
        <v>43853</v>
      </c>
      <c r="I3" s="2">
        <v>3298</v>
      </c>
      <c r="J3" s="35">
        <v>9.33</v>
      </c>
      <c r="K3" s="74">
        <f t="shared" si="0"/>
        <v>30770.34</v>
      </c>
      <c r="M3" s="11">
        <v>106102883</v>
      </c>
      <c r="N3" s="2"/>
      <c r="O3" s="83"/>
      <c r="P3" s="11"/>
      <c r="Q3" s="2"/>
      <c r="R3" s="2"/>
      <c r="T3" s="2" t="s">
        <v>458</v>
      </c>
      <c r="U3" s="7"/>
      <c r="V3" s="2" t="s">
        <v>447</v>
      </c>
      <c r="W3" s="2">
        <v>2</v>
      </c>
    </row>
    <row r="4" spans="1:24" ht="14.25" customHeight="1">
      <c r="A4" s="2" t="s">
        <v>444</v>
      </c>
      <c r="B4" s="2" t="s">
        <v>462</v>
      </c>
      <c r="C4" s="2" t="s">
        <v>7</v>
      </c>
      <c r="D4" s="2" t="s">
        <v>469</v>
      </c>
      <c r="E4" s="2" t="s">
        <v>436</v>
      </c>
      <c r="F4" s="11">
        <v>106213176</v>
      </c>
      <c r="G4" s="73">
        <v>43857</v>
      </c>
      <c r="H4" s="73">
        <v>43860</v>
      </c>
      <c r="I4" s="2">
        <v>5814</v>
      </c>
      <c r="J4" s="35">
        <v>421.89</v>
      </c>
      <c r="K4" s="74">
        <f t="shared" si="0"/>
        <v>2452868.46</v>
      </c>
      <c r="M4" s="11">
        <v>126296269</v>
      </c>
      <c r="N4" s="2"/>
      <c r="O4" s="83"/>
      <c r="P4" s="11"/>
      <c r="Q4" s="2"/>
      <c r="R4" s="2"/>
      <c r="V4" s="2" t="s">
        <v>437</v>
      </c>
      <c r="W4" s="2">
        <v>1</v>
      </c>
    </row>
    <row r="5" spans="1:24" ht="14.25" customHeight="1">
      <c r="A5" s="2" t="s">
        <v>448</v>
      </c>
      <c r="B5" s="2" t="s">
        <v>439</v>
      </c>
      <c r="C5" s="2" t="s">
        <v>449</v>
      </c>
      <c r="D5" s="2" t="s">
        <v>450</v>
      </c>
      <c r="E5" s="2" t="s">
        <v>442</v>
      </c>
      <c r="F5" s="11">
        <v>106919562</v>
      </c>
      <c r="G5" s="73">
        <v>43856</v>
      </c>
      <c r="H5" s="73">
        <v>43856</v>
      </c>
      <c r="I5" s="2">
        <v>5935</v>
      </c>
      <c r="J5" s="35">
        <v>205.7</v>
      </c>
      <c r="K5" s="74">
        <f t="shared" si="0"/>
        <v>1220829.5</v>
      </c>
      <c r="M5" s="11">
        <v>106919562</v>
      </c>
      <c r="N5" s="2"/>
      <c r="O5" s="83"/>
      <c r="P5" s="11"/>
      <c r="Q5" s="2"/>
      <c r="R5" s="2"/>
      <c r="V5" s="2" t="s">
        <v>782</v>
      </c>
      <c r="W5" s="2">
        <v>0</v>
      </c>
    </row>
    <row r="6" spans="1:24" ht="14.25" customHeight="1">
      <c r="A6" s="2" t="s">
        <v>451</v>
      </c>
      <c r="B6" s="2" t="s">
        <v>452</v>
      </c>
      <c r="C6" s="2" t="s">
        <v>453</v>
      </c>
      <c r="D6" s="2" t="s">
        <v>454</v>
      </c>
      <c r="E6" s="2" t="s">
        <v>442</v>
      </c>
      <c r="F6" s="11">
        <v>106946170</v>
      </c>
      <c r="G6" s="73">
        <v>43855</v>
      </c>
      <c r="H6" s="73">
        <v>43857</v>
      </c>
      <c r="I6" s="2">
        <v>4252</v>
      </c>
      <c r="J6" s="35">
        <v>152.58000000000001</v>
      </c>
      <c r="K6" s="74">
        <f t="shared" si="0"/>
        <v>648770.16</v>
      </c>
      <c r="M6" s="11">
        <v>106946170</v>
      </c>
      <c r="N6" s="2"/>
      <c r="O6" s="83"/>
      <c r="P6" s="11"/>
      <c r="Q6" s="2"/>
      <c r="R6" s="2"/>
      <c r="T6" s="84"/>
      <c r="U6" s="85"/>
      <c r="V6" s="86"/>
      <c r="W6" s="84"/>
      <c r="X6" s="84"/>
    </row>
    <row r="7" spans="1:24" ht="14.25" customHeight="1">
      <c r="A7" s="2" t="s">
        <v>444</v>
      </c>
      <c r="B7" s="2" t="s">
        <v>462</v>
      </c>
      <c r="C7" s="2" t="s">
        <v>568</v>
      </c>
      <c r="D7" s="2" t="s">
        <v>456</v>
      </c>
      <c r="E7" s="2" t="s">
        <v>436</v>
      </c>
      <c r="F7" s="11">
        <v>108907830</v>
      </c>
      <c r="G7" s="73">
        <v>43884</v>
      </c>
      <c r="H7" s="73">
        <v>43885</v>
      </c>
      <c r="I7" s="2">
        <v>300</v>
      </c>
      <c r="J7" s="35">
        <v>109.28</v>
      </c>
      <c r="K7" s="74">
        <f t="shared" si="0"/>
        <v>32784</v>
      </c>
      <c r="M7" s="11">
        <v>128816258</v>
      </c>
      <c r="N7" s="2"/>
      <c r="O7" s="83"/>
      <c r="P7" s="11"/>
      <c r="Q7" s="2"/>
      <c r="R7" s="2"/>
    </row>
    <row r="8" spans="1:24" ht="14.25" customHeight="1">
      <c r="A8" s="2" t="s">
        <v>438</v>
      </c>
      <c r="B8" s="2" t="s">
        <v>433</v>
      </c>
      <c r="C8" s="2" t="s">
        <v>457</v>
      </c>
      <c r="D8" s="2" t="s">
        <v>446</v>
      </c>
      <c r="E8" s="2" t="s">
        <v>436</v>
      </c>
      <c r="F8" s="11">
        <v>111265599</v>
      </c>
      <c r="G8" s="73">
        <v>43857</v>
      </c>
      <c r="H8" s="73">
        <v>43857</v>
      </c>
      <c r="I8" s="2">
        <v>8713</v>
      </c>
      <c r="J8" s="35">
        <v>437.2</v>
      </c>
      <c r="K8" s="74">
        <f t="shared" si="0"/>
        <v>3809323.6</v>
      </c>
      <c r="M8" s="11">
        <v>111265599</v>
      </c>
      <c r="N8" s="2"/>
      <c r="O8" s="83"/>
      <c r="P8" s="11"/>
      <c r="Q8" s="2"/>
      <c r="R8" s="2"/>
    </row>
    <row r="9" spans="1:24" ht="14.25" customHeight="1">
      <c r="A9" s="2" t="s">
        <v>458</v>
      </c>
      <c r="B9" s="2" t="s">
        <v>433</v>
      </c>
      <c r="C9" s="2" t="s">
        <v>459</v>
      </c>
      <c r="D9" s="2" t="s">
        <v>450</v>
      </c>
      <c r="E9" s="2" t="s">
        <v>436</v>
      </c>
      <c r="F9" s="11">
        <v>111432111</v>
      </c>
      <c r="G9" s="73">
        <v>43875</v>
      </c>
      <c r="H9" s="73">
        <v>43875</v>
      </c>
      <c r="I9" s="2">
        <v>5197</v>
      </c>
      <c r="J9" s="35">
        <v>205.7</v>
      </c>
      <c r="K9" s="74">
        <f t="shared" si="0"/>
        <v>1069022.8999999999</v>
      </c>
      <c r="M9" s="11">
        <v>111432111</v>
      </c>
      <c r="N9" s="2"/>
      <c r="O9" s="83"/>
      <c r="P9" s="11"/>
      <c r="Q9" s="2"/>
      <c r="R9" s="2"/>
    </row>
    <row r="10" spans="1:24" ht="14.25" customHeight="1">
      <c r="A10" s="2" t="s">
        <v>444</v>
      </c>
      <c r="B10" s="2" t="s">
        <v>462</v>
      </c>
      <c r="C10" s="2" t="s">
        <v>485</v>
      </c>
      <c r="D10" s="2" t="s">
        <v>475</v>
      </c>
      <c r="E10" s="2" t="s">
        <v>442</v>
      </c>
      <c r="F10" s="11">
        <v>111651837</v>
      </c>
      <c r="G10" s="73">
        <v>43874</v>
      </c>
      <c r="H10" s="73">
        <v>43877</v>
      </c>
      <c r="I10" s="2">
        <v>6069</v>
      </c>
      <c r="J10" s="35">
        <v>81.73</v>
      </c>
      <c r="K10" s="74">
        <f t="shared" si="0"/>
        <v>496019.37</v>
      </c>
      <c r="M10" s="11">
        <v>139070880</v>
      </c>
      <c r="N10" s="2"/>
      <c r="O10" s="83"/>
      <c r="P10" s="11"/>
      <c r="Q10" s="2"/>
      <c r="R10" s="2"/>
    </row>
    <row r="11" spans="1:24" ht="14.25" customHeight="1">
      <c r="A11" s="2" t="s">
        <v>458</v>
      </c>
      <c r="B11" s="2" t="s">
        <v>462</v>
      </c>
      <c r="C11" s="2" t="s">
        <v>463</v>
      </c>
      <c r="D11" s="2" t="s">
        <v>464</v>
      </c>
      <c r="E11" s="2" t="s">
        <v>436</v>
      </c>
      <c r="F11" s="11">
        <v>111818778</v>
      </c>
      <c r="G11" s="73">
        <v>43884</v>
      </c>
      <c r="H11" s="73">
        <v>43886</v>
      </c>
      <c r="I11" s="2">
        <v>5427</v>
      </c>
      <c r="J11" s="35">
        <v>154.06</v>
      </c>
      <c r="K11" s="74">
        <f t="shared" si="0"/>
        <v>836083.62</v>
      </c>
      <c r="M11" s="11">
        <v>111818778</v>
      </c>
      <c r="N11" s="2"/>
      <c r="O11" s="83"/>
      <c r="P11" s="11"/>
      <c r="Q11" s="2"/>
      <c r="R11" s="2"/>
    </row>
    <row r="12" spans="1:24" ht="14.25" customHeight="1">
      <c r="A12" s="2" t="s">
        <v>465</v>
      </c>
      <c r="B12" s="2" t="s">
        <v>433</v>
      </c>
      <c r="C12" s="2" t="s">
        <v>466</v>
      </c>
      <c r="D12" s="2" t="s">
        <v>464</v>
      </c>
      <c r="E12" s="2" t="s">
        <v>442</v>
      </c>
      <c r="F12" s="11">
        <v>112364661</v>
      </c>
      <c r="G12" s="73">
        <v>43846</v>
      </c>
      <c r="H12" s="73">
        <v>43849</v>
      </c>
      <c r="I12" s="2">
        <v>8254</v>
      </c>
      <c r="J12" s="35">
        <v>154.06</v>
      </c>
      <c r="K12" s="74">
        <f t="shared" si="0"/>
        <v>1271611.24</v>
      </c>
      <c r="M12" s="11">
        <v>112364661</v>
      </c>
      <c r="N12" s="2"/>
      <c r="O12" s="83"/>
      <c r="P12" s="11"/>
      <c r="Q12" s="2"/>
      <c r="R12" s="2"/>
    </row>
    <row r="13" spans="1:24" ht="14.25" customHeight="1">
      <c r="A13" s="2" t="s">
        <v>448</v>
      </c>
      <c r="B13" s="2" t="s">
        <v>467</v>
      </c>
      <c r="C13" s="2" t="s">
        <v>468</v>
      </c>
      <c r="D13" s="2" t="s">
        <v>469</v>
      </c>
      <c r="E13" s="2" t="s">
        <v>436</v>
      </c>
      <c r="F13" s="11">
        <v>112408006</v>
      </c>
      <c r="G13" s="73">
        <v>43868</v>
      </c>
      <c r="H13" s="73">
        <v>43869</v>
      </c>
      <c r="I13" s="2">
        <v>3212</v>
      </c>
      <c r="J13" s="35">
        <v>421.89</v>
      </c>
      <c r="K13" s="74">
        <f t="shared" si="0"/>
        <v>1355110.68</v>
      </c>
      <c r="M13" s="11">
        <v>112408006</v>
      </c>
      <c r="N13" s="2"/>
      <c r="O13" s="83"/>
      <c r="P13" s="11"/>
      <c r="Q13" s="2"/>
      <c r="R13" s="2"/>
    </row>
    <row r="14" spans="1:24" ht="14.25" customHeight="1">
      <c r="A14" s="2" t="s">
        <v>448</v>
      </c>
      <c r="B14" s="2" t="s">
        <v>439</v>
      </c>
      <c r="C14" s="2" t="s">
        <v>470</v>
      </c>
      <c r="D14" s="2" t="s">
        <v>469</v>
      </c>
      <c r="E14" s="2" t="s">
        <v>436</v>
      </c>
      <c r="F14" s="11">
        <v>113968408</v>
      </c>
      <c r="G14" s="73">
        <v>43872</v>
      </c>
      <c r="H14" s="73">
        <v>43872</v>
      </c>
      <c r="I14" s="2">
        <v>5960</v>
      </c>
      <c r="J14" s="35">
        <v>421.89</v>
      </c>
      <c r="K14" s="74">
        <f t="shared" si="0"/>
        <v>2514464.4</v>
      </c>
      <c r="M14" s="11">
        <v>113968408</v>
      </c>
      <c r="N14" s="2"/>
      <c r="O14" s="83"/>
      <c r="P14" s="11"/>
      <c r="Q14" s="2"/>
      <c r="R14" s="2"/>
    </row>
    <row r="15" spans="1:24" ht="14.25" customHeight="1">
      <c r="A15" s="2" t="s">
        <v>465</v>
      </c>
      <c r="B15" s="2" t="s">
        <v>433</v>
      </c>
      <c r="C15" s="2" t="s">
        <v>471</v>
      </c>
      <c r="D15" s="2" t="s">
        <v>454</v>
      </c>
      <c r="E15" s="2" t="s">
        <v>442</v>
      </c>
      <c r="F15" s="11">
        <v>114152514</v>
      </c>
      <c r="G15" s="73">
        <v>43859</v>
      </c>
      <c r="H15" s="73">
        <v>43861</v>
      </c>
      <c r="I15" s="2">
        <v>7527</v>
      </c>
      <c r="J15" s="35">
        <v>152.58000000000001</v>
      </c>
      <c r="K15" s="74">
        <f t="shared" si="0"/>
        <v>1148469.6600000001</v>
      </c>
      <c r="M15" s="11">
        <v>114152514</v>
      </c>
      <c r="N15" s="2"/>
      <c r="O15" s="83"/>
      <c r="P15" s="11"/>
      <c r="Q15" s="2"/>
      <c r="R15" s="2"/>
    </row>
    <row r="16" spans="1:24" ht="14.25" customHeight="1">
      <c r="A16" s="2" t="s">
        <v>472</v>
      </c>
      <c r="B16" s="2" t="s">
        <v>462</v>
      </c>
      <c r="C16" s="2" t="s">
        <v>473</v>
      </c>
      <c r="D16" s="2" t="s">
        <v>469</v>
      </c>
      <c r="E16" s="2" t="s">
        <v>436</v>
      </c>
      <c r="F16" s="11">
        <v>115460574</v>
      </c>
      <c r="G16" s="73">
        <v>43858</v>
      </c>
      <c r="H16" s="73">
        <v>43859</v>
      </c>
      <c r="I16" s="2">
        <v>994</v>
      </c>
      <c r="J16" s="35">
        <v>421.89</v>
      </c>
      <c r="K16" s="74">
        <f t="shared" si="0"/>
        <v>419358.66</v>
      </c>
      <c r="M16" s="11">
        <v>115460574</v>
      </c>
      <c r="N16" s="2"/>
      <c r="O16" s="83"/>
      <c r="P16" s="11"/>
      <c r="Q16" s="2"/>
      <c r="R16" s="2"/>
    </row>
    <row r="17" spans="1:18" ht="14.25" customHeight="1">
      <c r="A17" s="2" t="s">
        <v>465</v>
      </c>
      <c r="B17" s="2" t="s">
        <v>452</v>
      </c>
      <c r="C17" s="2" t="s">
        <v>453</v>
      </c>
      <c r="D17" s="2" t="s">
        <v>450</v>
      </c>
      <c r="E17" s="2" t="s">
        <v>436</v>
      </c>
      <c r="F17" s="11">
        <v>115831792</v>
      </c>
      <c r="G17" s="73">
        <v>43894</v>
      </c>
      <c r="H17" s="73">
        <v>43897</v>
      </c>
      <c r="I17" s="2">
        <v>2516</v>
      </c>
      <c r="J17" s="35">
        <v>205.7</v>
      </c>
      <c r="K17" s="74">
        <f t="shared" si="0"/>
        <v>517541.19999999995</v>
      </c>
      <c r="M17" s="11">
        <v>115831792</v>
      </c>
      <c r="N17" s="2"/>
      <c r="O17" s="83"/>
      <c r="P17" s="11"/>
      <c r="Q17" s="2"/>
      <c r="R17" s="2"/>
    </row>
    <row r="18" spans="1:18" ht="14.25" customHeight="1">
      <c r="A18" s="2" t="s">
        <v>448</v>
      </c>
      <c r="B18" s="2" t="s">
        <v>433</v>
      </c>
      <c r="C18" s="2" t="s">
        <v>474</v>
      </c>
      <c r="D18" s="2" t="s">
        <v>475</v>
      </c>
      <c r="E18" s="2" t="s">
        <v>436</v>
      </c>
      <c r="F18" s="11">
        <v>116113746</v>
      </c>
      <c r="G18" s="73">
        <v>43896</v>
      </c>
      <c r="H18" s="73">
        <v>43897</v>
      </c>
      <c r="I18" s="2">
        <v>6083</v>
      </c>
      <c r="J18" s="35">
        <v>81.73</v>
      </c>
      <c r="K18" s="74">
        <f t="shared" si="0"/>
        <v>497163.59</v>
      </c>
      <c r="M18" s="11">
        <v>116113746</v>
      </c>
      <c r="N18" s="2"/>
      <c r="O18" s="83"/>
      <c r="P18" s="11"/>
      <c r="Q18" s="2"/>
      <c r="R18" s="2"/>
    </row>
    <row r="19" spans="1:18" ht="14.25" customHeight="1">
      <c r="A19" s="2" t="s">
        <v>458</v>
      </c>
      <c r="B19" s="2" t="s">
        <v>467</v>
      </c>
      <c r="C19" s="2" t="s">
        <v>476</v>
      </c>
      <c r="D19" s="2" t="s">
        <v>477</v>
      </c>
      <c r="E19" s="2" t="s">
        <v>436</v>
      </c>
      <c r="F19" s="11">
        <v>116365230</v>
      </c>
      <c r="G19" s="73">
        <v>43884</v>
      </c>
      <c r="H19" s="73">
        <v>43887</v>
      </c>
      <c r="I19" s="2">
        <v>4433</v>
      </c>
      <c r="J19" s="35">
        <v>668.27</v>
      </c>
      <c r="K19" s="74">
        <f t="shared" si="0"/>
        <v>2962440.91</v>
      </c>
      <c r="M19" s="11">
        <v>116365230</v>
      </c>
      <c r="N19" s="2"/>
      <c r="O19" s="83"/>
      <c r="P19" s="11"/>
      <c r="Q19" s="2"/>
      <c r="R19" s="2"/>
    </row>
    <row r="20" spans="1:18" ht="14.25" customHeight="1">
      <c r="A20" s="2" t="s">
        <v>465</v>
      </c>
      <c r="B20" s="2" t="s">
        <v>462</v>
      </c>
      <c r="C20" s="2" t="s">
        <v>478</v>
      </c>
      <c r="D20" s="2" t="s">
        <v>446</v>
      </c>
      <c r="E20" s="2" t="s">
        <v>442</v>
      </c>
      <c r="F20" s="11">
        <v>117223966</v>
      </c>
      <c r="G20" s="73">
        <v>43893</v>
      </c>
      <c r="H20" s="73">
        <v>43894</v>
      </c>
      <c r="I20" s="2">
        <v>2319</v>
      </c>
      <c r="J20" s="35">
        <v>437.2</v>
      </c>
      <c r="K20" s="74">
        <f t="shared" si="0"/>
        <v>1013866.7999999999</v>
      </c>
      <c r="M20" s="11">
        <v>117223966</v>
      </c>
      <c r="N20" s="2"/>
      <c r="O20" s="83"/>
      <c r="P20" s="11"/>
      <c r="Q20" s="2"/>
      <c r="R20" s="2"/>
    </row>
    <row r="21" spans="1:18" ht="14.25" customHeight="1">
      <c r="A21" s="2" t="s">
        <v>448</v>
      </c>
      <c r="B21" s="2" t="s">
        <v>462</v>
      </c>
      <c r="C21" s="2" t="s">
        <v>479</v>
      </c>
      <c r="D21" s="2" t="s">
        <v>480</v>
      </c>
      <c r="E21" s="2" t="s">
        <v>442</v>
      </c>
      <c r="F21" s="11">
        <v>118465077</v>
      </c>
      <c r="G21" s="73">
        <v>43889</v>
      </c>
      <c r="H21" s="73">
        <v>43889</v>
      </c>
      <c r="I21" s="2">
        <v>7056</v>
      </c>
      <c r="J21" s="35">
        <v>651.21</v>
      </c>
      <c r="K21" s="74">
        <f t="shared" si="0"/>
        <v>4594937.7600000007</v>
      </c>
      <c r="M21" s="11">
        <v>118465077</v>
      </c>
      <c r="N21" s="2"/>
      <c r="O21" s="83"/>
      <c r="P21" s="11"/>
      <c r="Q21" s="2"/>
      <c r="R21" s="2"/>
    </row>
    <row r="22" spans="1:18" ht="14.25" customHeight="1">
      <c r="A22" s="2" t="s">
        <v>444</v>
      </c>
      <c r="B22" s="2" t="s">
        <v>439</v>
      </c>
      <c r="C22" s="2" t="s">
        <v>561</v>
      </c>
      <c r="D22" s="2" t="s">
        <v>441</v>
      </c>
      <c r="E22" s="2" t="s">
        <v>442</v>
      </c>
      <c r="F22" s="11">
        <v>118491685</v>
      </c>
      <c r="G22" s="73">
        <v>43884</v>
      </c>
      <c r="H22" s="73">
        <v>43887</v>
      </c>
      <c r="I22" s="2">
        <v>6482</v>
      </c>
      <c r="J22" s="35">
        <v>9.33</v>
      </c>
      <c r="K22" s="74">
        <f t="shared" si="0"/>
        <v>60477.06</v>
      </c>
      <c r="M22" s="11">
        <v>146849286</v>
      </c>
      <c r="N22" s="2"/>
      <c r="O22" s="83"/>
      <c r="P22" s="11"/>
      <c r="Q22" s="2"/>
      <c r="R22" s="2"/>
    </row>
    <row r="23" spans="1:18" ht="14.25" customHeight="1">
      <c r="A23" s="2" t="s">
        <v>465</v>
      </c>
      <c r="B23" s="2" t="s">
        <v>467</v>
      </c>
      <c r="C23" s="2" t="s">
        <v>481</v>
      </c>
      <c r="D23" s="2" t="s">
        <v>446</v>
      </c>
      <c r="E23" s="2" t="s">
        <v>436</v>
      </c>
      <c r="F23" s="11">
        <v>120351636</v>
      </c>
      <c r="G23" s="73">
        <v>43902</v>
      </c>
      <c r="H23" s="73">
        <v>43905</v>
      </c>
      <c r="I23" s="2">
        <v>9730</v>
      </c>
      <c r="J23" s="35">
        <v>437.2</v>
      </c>
      <c r="K23" s="74">
        <f t="shared" si="0"/>
        <v>4253956</v>
      </c>
      <c r="M23" s="11">
        <v>120351636</v>
      </c>
      <c r="N23" s="2"/>
      <c r="O23" s="83"/>
      <c r="P23" s="11"/>
      <c r="Q23" s="2"/>
      <c r="R23" s="2"/>
    </row>
    <row r="24" spans="1:18" ht="14.25" customHeight="1">
      <c r="A24" s="2" t="s">
        <v>482</v>
      </c>
      <c r="B24" s="2" t="s">
        <v>467</v>
      </c>
      <c r="C24" s="2" t="s">
        <v>483</v>
      </c>
      <c r="D24" s="2" t="s">
        <v>435</v>
      </c>
      <c r="E24" s="2" t="s">
        <v>442</v>
      </c>
      <c r="F24" s="11">
        <v>121176040</v>
      </c>
      <c r="G24" s="73">
        <v>43892</v>
      </c>
      <c r="H24" s="73">
        <v>43892</v>
      </c>
      <c r="I24" s="2">
        <v>2408</v>
      </c>
      <c r="J24" s="35">
        <v>255.28</v>
      </c>
      <c r="K24" s="74">
        <f t="shared" si="0"/>
        <v>614714.24</v>
      </c>
      <c r="M24" s="11">
        <v>121176040</v>
      </c>
      <c r="N24" s="2"/>
      <c r="O24" s="83"/>
      <c r="P24" s="11"/>
      <c r="Q24" s="2"/>
      <c r="R24" s="2"/>
    </row>
    <row r="25" spans="1:18" ht="14.25" customHeight="1">
      <c r="A25" s="2" t="s">
        <v>484</v>
      </c>
      <c r="B25" s="2" t="s">
        <v>462</v>
      </c>
      <c r="C25" s="2" t="s">
        <v>485</v>
      </c>
      <c r="D25" s="2" t="s">
        <v>475</v>
      </c>
      <c r="E25" s="2" t="s">
        <v>442</v>
      </c>
      <c r="F25" s="11">
        <v>121239984</v>
      </c>
      <c r="G25" s="73">
        <v>43877</v>
      </c>
      <c r="H25" s="73">
        <v>43879</v>
      </c>
      <c r="I25" s="2">
        <v>2753</v>
      </c>
      <c r="J25" s="35">
        <v>81.73</v>
      </c>
      <c r="K25" s="74">
        <f t="shared" si="0"/>
        <v>225002.69</v>
      </c>
      <c r="M25" s="11">
        <v>121239984</v>
      </c>
      <c r="N25" s="2"/>
      <c r="O25" s="83"/>
      <c r="P25" s="11"/>
      <c r="Q25" s="2"/>
      <c r="R25" s="2"/>
    </row>
    <row r="26" spans="1:18" ht="14.25" customHeight="1">
      <c r="A26" s="2" t="s">
        <v>444</v>
      </c>
      <c r="B26" s="2" t="s">
        <v>462</v>
      </c>
      <c r="C26" s="2" t="s">
        <v>514</v>
      </c>
      <c r="D26" s="2" t="s">
        <v>477</v>
      </c>
      <c r="E26" s="2" t="s">
        <v>436</v>
      </c>
      <c r="F26" s="11">
        <v>122546327</v>
      </c>
      <c r="G26" s="73">
        <v>43864</v>
      </c>
      <c r="H26" s="73">
        <v>43865</v>
      </c>
      <c r="I26" s="2">
        <v>6678</v>
      </c>
      <c r="J26" s="35">
        <v>668.27</v>
      </c>
      <c r="K26" s="74">
        <f t="shared" si="0"/>
        <v>4462707.0599999996</v>
      </c>
      <c r="M26" s="11">
        <v>162165772</v>
      </c>
      <c r="N26" s="2"/>
      <c r="O26" s="83"/>
      <c r="P26" s="11"/>
      <c r="Q26" s="2"/>
      <c r="R26" s="2"/>
    </row>
    <row r="27" spans="1:18" ht="14.25" customHeight="1">
      <c r="A27" s="2" t="s">
        <v>484</v>
      </c>
      <c r="B27" s="2" t="s">
        <v>433</v>
      </c>
      <c r="C27" s="2" t="s">
        <v>487</v>
      </c>
      <c r="D27" s="2" t="s">
        <v>446</v>
      </c>
      <c r="E27" s="2" t="s">
        <v>436</v>
      </c>
      <c r="F27" s="11">
        <v>122673785</v>
      </c>
      <c r="G27" s="73">
        <v>43866</v>
      </c>
      <c r="H27" s="73">
        <v>43867</v>
      </c>
      <c r="I27" s="2">
        <v>8343</v>
      </c>
      <c r="J27" s="35">
        <v>437.2</v>
      </c>
      <c r="K27" s="74">
        <f t="shared" si="0"/>
        <v>3647559.6</v>
      </c>
      <c r="M27" s="11">
        <v>122673785</v>
      </c>
      <c r="N27" s="2"/>
      <c r="O27" s="83"/>
      <c r="P27" s="11"/>
      <c r="Q27" s="2"/>
      <c r="R27" s="2"/>
    </row>
    <row r="28" spans="1:18" ht="14.25" customHeight="1">
      <c r="A28" s="2" t="s">
        <v>465</v>
      </c>
      <c r="B28" s="2" t="s">
        <v>433</v>
      </c>
      <c r="C28" s="2" t="s">
        <v>488</v>
      </c>
      <c r="D28" s="2" t="s">
        <v>454</v>
      </c>
      <c r="E28" s="2" t="s">
        <v>442</v>
      </c>
      <c r="F28" s="11">
        <v>122917544</v>
      </c>
      <c r="G28" s="73">
        <v>43887</v>
      </c>
      <c r="H28" s="73">
        <v>43888</v>
      </c>
      <c r="I28" s="2">
        <v>3578</v>
      </c>
      <c r="J28" s="35">
        <v>152.58000000000001</v>
      </c>
      <c r="K28" s="74">
        <f t="shared" si="0"/>
        <v>545931.24</v>
      </c>
      <c r="M28" s="11">
        <v>122917544</v>
      </c>
      <c r="N28" s="2"/>
      <c r="O28" s="83"/>
      <c r="P28" s="11"/>
      <c r="Q28" s="2"/>
      <c r="R28" s="2"/>
    </row>
    <row r="29" spans="1:18" ht="14.25" customHeight="1">
      <c r="A29" s="2" t="s">
        <v>438</v>
      </c>
      <c r="B29" s="2" t="s">
        <v>467</v>
      </c>
      <c r="C29" s="2" t="s">
        <v>489</v>
      </c>
      <c r="D29" s="2" t="s">
        <v>450</v>
      </c>
      <c r="E29" s="2" t="s">
        <v>442</v>
      </c>
      <c r="F29" s="11">
        <v>124344480</v>
      </c>
      <c r="G29" s="73">
        <v>43902</v>
      </c>
      <c r="H29" s="73">
        <v>43902</v>
      </c>
      <c r="I29" s="2">
        <v>4853</v>
      </c>
      <c r="J29" s="35">
        <v>205.7</v>
      </c>
      <c r="K29" s="74">
        <f t="shared" si="0"/>
        <v>998262.1</v>
      </c>
      <c r="M29" s="11">
        <v>124344480</v>
      </c>
      <c r="N29" s="2"/>
      <c r="O29" s="83"/>
      <c r="P29" s="11"/>
      <c r="Q29" s="2"/>
      <c r="R29" s="2"/>
    </row>
    <row r="30" spans="1:18" ht="14.25" customHeight="1">
      <c r="A30" s="2" t="s">
        <v>482</v>
      </c>
      <c r="B30" s="2" t="s">
        <v>462</v>
      </c>
      <c r="C30" s="2" t="s">
        <v>490</v>
      </c>
      <c r="D30" s="2" t="s">
        <v>454</v>
      </c>
      <c r="E30" s="2" t="s">
        <v>442</v>
      </c>
      <c r="F30" s="11">
        <v>125325524</v>
      </c>
      <c r="G30" s="73">
        <v>43904</v>
      </c>
      <c r="H30" s="73">
        <v>43906</v>
      </c>
      <c r="I30" s="2">
        <v>4742</v>
      </c>
      <c r="J30" s="35">
        <v>152.58000000000001</v>
      </c>
      <c r="K30" s="74">
        <f t="shared" si="0"/>
        <v>723534.3600000001</v>
      </c>
      <c r="M30" s="11">
        <v>125325524</v>
      </c>
      <c r="N30" s="2"/>
      <c r="O30" s="83"/>
      <c r="P30" s="11"/>
      <c r="Q30" s="2"/>
      <c r="R30" s="2"/>
    </row>
    <row r="31" spans="1:18" ht="14.25" customHeight="1">
      <c r="A31" s="2" t="s">
        <v>438</v>
      </c>
      <c r="B31" s="2" t="s">
        <v>433</v>
      </c>
      <c r="C31" s="2" t="s">
        <v>491</v>
      </c>
      <c r="D31" s="2" t="s">
        <v>475</v>
      </c>
      <c r="E31" s="2" t="s">
        <v>436</v>
      </c>
      <c r="F31" s="11">
        <v>126011312</v>
      </c>
      <c r="G31" s="73">
        <v>43912</v>
      </c>
      <c r="H31" s="73">
        <v>43912</v>
      </c>
      <c r="I31" s="2">
        <v>1419</v>
      </c>
      <c r="J31" s="35">
        <v>81.73</v>
      </c>
      <c r="K31" s="74">
        <f t="shared" si="0"/>
        <v>115974.87000000001</v>
      </c>
      <c r="M31" s="11">
        <v>126011312</v>
      </c>
      <c r="N31" s="2"/>
      <c r="O31" s="83"/>
      <c r="P31" s="11"/>
      <c r="Q31" s="2"/>
      <c r="R31" s="2"/>
    </row>
    <row r="32" spans="1:18" ht="14.25" customHeight="1">
      <c r="A32" s="2" t="s">
        <v>444</v>
      </c>
      <c r="B32" s="2" t="s">
        <v>433</v>
      </c>
      <c r="C32" s="2" t="s">
        <v>445</v>
      </c>
      <c r="D32" s="2" t="s">
        <v>446</v>
      </c>
      <c r="E32" s="2" t="s">
        <v>442</v>
      </c>
      <c r="F32" s="11">
        <v>126296269</v>
      </c>
      <c r="G32" s="73">
        <v>43912</v>
      </c>
      <c r="H32" s="73">
        <v>43913</v>
      </c>
      <c r="I32" s="2">
        <v>2121</v>
      </c>
      <c r="J32" s="35">
        <v>437.2</v>
      </c>
      <c r="K32" s="74">
        <f t="shared" si="0"/>
        <v>927301.2</v>
      </c>
      <c r="M32" s="11">
        <v>244443070</v>
      </c>
      <c r="N32" s="2"/>
      <c r="O32" s="83"/>
      <c r="P32" s="11"/>
      <c r="Q32" s="2"/>
      <c r="R32" s="2"/>
    </row>
    <row r="33" spans="1:18" ht="14.25" customHeight="1">
      <c r="A33" s="2" t="s">
        <v>448</v>
      </c>
      <c r="B33" s="2" t="s">
        <v>433</v>
      </c>
      <c r="C33" s="2" t="s">
        <v>493</v>
      </c>
      <c r="D33" s="2" t="s">
        <v>494</v>
      </c>
      <c r="E33" s="2" t="s">
        <v>442</v>
      </c>
      <c r="F33" s="11">
        <v>127702176</v>
      </c>
      <c r="G33" s="73">
        <v>43911</v>
      </c>
      <c r="H33" s="73">
        <v>43911</v>
      </c>
      <c r="I33" s="2">
        <v>7544</v>
      </c>
      <c r="J33" s="35">
        <v>47.45</v>
      </c>
      <c r="K33" s="74">
        <f t="shared" si="0"/>
        <v>357962.80000000005</v>
      </c>
      <c r="M33" s="11">
        <v>127702176</v>
      </c>
      <c r="N33" s="2"/>
      <c r="O33" s="83"/>
      <c r="P33" s="11"/>
      <c r="Q33" s="2"/>
      <c r="R33" s="2"/>
    </row>
    <row r="34" spans="1:18" ht="14.25" customHeight="1">
      <c r="A34" s="2" t="s">
        <v>444</v>
      </c>
      <c r="B34" s="2" t="s">
        <v>462</v>
      </c>
      <c r="C34" s="2" t="s">
        <v>540</v>
      </c>
      <c r="D34" s="2" t="s">
        <v>464</v>
      </c>
      <c r="E34" s="2" t="s">
        <v>442</v>
      </c>
      <c r="F34" s="11">
        <v>128239905</v>
      </c>
      <c r="G34" s="73">
        <v>43878</v>
      </c>
      <c r="H34" s="73">
        <v>43879</v>
      </c>
      <c r="I34" s="2">
        <v>7410</v>
      </c>
      <c r="J34" s="35">
        <v>154.06</v>
      </c>
      <c r="K34" s="74">
        <f t="shared" si="0"/>
        <v>1141584.6000000001</v>
      </c>
      <c r="M34" s="11">
        <v>245610368</v>
      </c>
      <c r="N34" s="2"/>
      <c r="O34" s="83"/>
      <c r="P34" s="11"/>
      <c r="Q34" s="2"/>
      <c r="R34" s="2"/>
    </row>
    <row r="35" spans="1:18" ht="14.25" customHeight="1">
      <c r="A35" s="2" t="s">
        <v>444</v>
      </c>
      <c r="B35" s="2" t="s">
        <v>433</v>
      </c>
      <c r="C35" s="2" t="s">
        <v>455</v>
      </c>
      <c r="D35" s="2" t="s">
        <v>456</v>
      </c>
      <c r="E35" s="2" t="s">
        <v>436</v>
      </c>
      <c r="F35" s="11">
        <v>128816258</v>
      </c>
      <c r="G35" s="73">
        <v>43895</v>
      </c>
      <c r="H35" s="73">
        <v>43895</v>
      </c>
      <c r="I35" s="2">
        <v>5929</v>
      </c>
      <c r="J35" s="35">
        <v>109.28</v>
      </c>
      <c r="K35" s="74">
        <f t="shared" si="0"/>
        <v>647921.12</v>
      </c>
      <c r="M35" s="11">
        <v>315544354</v>
      </c>
      <c r="N35" s="2"/>
      <c r="O35" s="83"/>
      <c r="P35" s="11"/>
      <c r="Q35" s="2"/>
      <c r="R35" s="2"/>
    </row>
    <row r="36" spans="1:18" ht="14.25" customHeight="1">
      <c r="A36" s="2" t="s">
        <v>484</v>
      </c>
      <c r="B36" s="2" t="s">
        <v>452</v>
      </c>
      <c r="C36" s="2" t="s">
        <v>495</v>
      </c>
      <c r="D36" s="2" t="s">
        <v>477</v>
      </c>
      <c r="E36" s="2" t="s">
        <v>442</v>
      </c>
      <c r="F36" s="11">
        <v>130241477</v>
      </c>
      <c r="G36" s="73">
        <v>43877</v>
      </c>
      <c r="H36" s="73">
        <v>43880</v>
      </c>
      <c r="I36" s="2">
        <v>7790</v>
      </c>
      <c r="J36" s="35">
        <v>668.27</v>
      </c>
      <c r="K36" s="74">
        <f t="shared" si="0"/>
        <v>5205823.3</v>
      </c>
      <c r="M36" s="11">
        <v>130241477</v>
      </c>
      <c r="N36" s="2"/>
      <c r="O36" s="83"/>
      <c r="P36" s="11"/>
      <c r="Q36" s="2"/>
      <c r="R36" s="2"/>
    </row>
    <row r="37" spans="1:18" ht="14.25" customHeight="1">
      <c r="A37" s="2" t="s">
        <v>482</v>
      </c>
      <c r="B37" s="2" t="s">
        <v>433</v>
      </c>
      <c r="C37" s="2" t="s">
        <v>496</v>
      </c>
      <c r="D37" s="2" t="s">
        <v>475</v>
      </c>
      <c r="E37" s="2" t="s">
        <v>442</v>
      </c>
      <c r="F37" s="11">
        <v>131271874</v>
      </c>
      <c r="G37" s="73">
        <v>43915</v>
      </c>
      <c r="H37" s="73">
        <v>43917</v>
      </c>
      <c r="I37" s="2">
        <v>824</v>
      </c>
      <c r="J37" s="35">
        <v>81.73</v>
      </c>
      <c r="K37" s="74">
        <f t="shared" si="0"/>
        <v>67345.52</v>
      </c>
      <c r="M37" s="11">
        <v>131271874</v>
      </c>
      <c r="N37" s="2"/>
      <c r="O37" s="83"/>
      <c r="P37" s="11"/>
      <c r="Q37" s="2"/>
      <c r="R37" s="2"/>
    </row>
    <row r="38" spans="1:18" ht="14.25" customHeight="1">
      <c r="A38" s="2" t="s">
        <v>432</v>
      </c>
      <c r="B38" s="2" t="s">
        <v>462</v>
      </c>
      <c r="C38" s="2" t="s">
        <v>497</v>
      </c>
      <c r="D38" s="2" t="s">
        <v>435</v>
      </c>
      <c r="E38" s="2" t="s">
        <v>436</v>
      </c>
      <c r="F38" s="11">
        <v>131419074</v>
      </c>
      <c r="G38" s="73">
        <v>43891</v>
      </c>
      <c r="H38" s="73">
        <v>43893</v>
      </c>
      <c r="I38" s="2">
        <v>8867</v>
      </c>
      <c r="J38" s="35">
        <v>255.28</v>
      </c>
      <c r="K38" s="74">
        <f t="shared" si="0"/>
        <v>2263567.7600000002</v>
      </c>
      <c r="M38" s="11">
        <v>131419074</v>
      </c>
      <c r="N38" s="2"/>
      <c r="O38" s="83"/>
      <c r="P38" s="11"/>
      <c r="Q38" s="2"/>
      <c r="R38" s="2"/>
    </row>
    <row r="39" spans="1:18" ht="14.25" customHeight="1">
      <c r="A39" s="2" t="s">
        <v>458</v>
      </c>
      <c r="B39" s="2" t="s">
        <v>433</v>
      </c>
      <c r="C39" s="2" t="s">
        <v>498</v>
      </c>
      <c r="D39" s="2" t="s">
        <v>450</v>
      </c>
      <c r="E39" s="2" t="s">
        <v>436</v>
      </c>
      <c r="F39" s="11">
        <v>134189260</v>
      </c>
      <c r="G39" s="73">
        <v>43924</v>
      </c>
      <c r="H39" s="73">
        <v>43927</v>
      </c>
      <c r="I39" s="2">
        <v>455</v>
      </c>
      <c r="J39" s="35">
        <v>205.7</v>
      </c>
      <c r="K39" s="74">
        <f t="shared" si="0"/>
        <v>93593.5</v>
      </c>
      <c r="M39" s="11">
        <v>134189260</v>
      </c>
      <c r="N39" s="2"/>
      <c r="O39" s="83"/>
      <c r="P39" s="11"/>
      <c r="Q39" s="2"/>
      <c r="R39" s="2"/>
    </row>
    <row r="40" spans="1:18" ht="14.25" customHeight="1">
      <c r="A40" s="2" t="s">
        <v>484</v>
      </c>
      <c r="B40" s="2" t="s">
        <v>462</v>
      </c>
      <c r="C40" s="2" t="s">
        <v>499</v>
      </c>
      <c r="D40" s="2" t="s">
        <v>469</v>
      </c>
      <c r="E40" s="2" t="s">
        <v>436</v>
      </c>
      <c r="F40" s="11">
        <v>134441602</v>
      </c>
      <c r="G40" s="73">
        <v>43891</v>
      </c>
      <c r="H40" s="73">
        <v>43892</v>
      </c>
      <c r="I40" s="2">
        <v>903</v>
      </c>
      <c r="J40" s="35">
        <v>421.89</v>
      </c>
      <c r="K40" s="74">
        <f t="shared" si="0"/>
        <v>380966.67</v>
      </c>
      <c r="M40" s="11">
        <v>134441602</v>
      </c>
      <c r="N40" s="2"/>
      <c r="O40" s="83"/>
      <c r="P40" s="11"/>
      <c r="Q40" s="2"/>
      <c r="R40" s="2"/>
    </row>
    <row r="41" spans="1:18" ht="14.25" customHeight="1">
      <c r="A41" s="2" t="s">
        <v>472</v>
      </c>
      <c r="B41" s="2" t="s">
        <v>462</v>
      </c>
      <c r="C41" s="2" t="s">
        <v>479</v>
      </c>
      <c r="D41" s="2" t="s">
        <v>450</v>
      </c>
      <c r="E41" s="2" t="s">
        <v>436</v>
      </c>
      <c r="F41" s="11">
        <v>134709823</v>
      </c>
      <c r="G41" s="73">
        <v>43896</v>
      </c>
      <c r="H41" s="73">
        <v>43896</v>
      </c>
      <c r="I41" s="2">
        <v>7033</v>
      </c>
      <c r="J41" s="35">
        <v>205.7</v>
      </c>
      <c r="K41" s="74">
        <f t="shared" si="0"/>
        <v>1446688.0999999999</v>
      </c>
      <c r="M41" s="11">
        <v>134709823</v>
      </c>
      <c r="N41" s="2"/>
      <c r="O41" s="83"/>
      <c r="P41" s="11"/>
      <c r="Q41" s="2"/>
      <c r="R41" s="2"/>
    </row>
    <row r="42" spans="1:18" ht="14.25" customHeight="1">
      <c r="A42" s="2" t="s">
        <v>472</v>
      </c>
      <c r="B42" s="2" t="s">
        <v>462</v>
      </c>
      <c r="C42" s="2" t="s">
        <v>500</v>
      </c>
      <c r="D42" s="2" t="s">
        <v>475</v>
      </c>
      <c r="E42" s="2" t="s">
        <v>436</v>
      </c>
      <c r="F42" s="11">
        <v>135033404</v>
      </c>
      <c r="G42" s="73">
        <v>43898</v>
      </c>
      <c r="H42" s="73">
        <v>43899</v>
      </c>
      <c r="I42" s="2">
        <v>3705</v>
      </c>
      <c r="J42" s="35">
        <v>81.73</v>
      </c>
      <c r="K42" s="74">
        <f t="shared" si="0"/>
        <v>302809.65000000002</v>
      </c>
      <c r="M42" s="11">
        <v>135033404</v>
      </c>
      <c r="N42" s="2"/>
      <c r="O42" s="83"/>
      <c r="P42" s="11"/>
      <c r="Q42" s="2"/>
      <c r="R42" s="2"/>
    </row>
    <row r="43" spans="1:18" ht="14.25" customHeight="1">
      <c r="A43" s="2" t="s">
        <v>472</v>
      </c>
      <c r="B43" s="2" t="s">
        <v>433</v>
      </c>
      <c r="C43" s="2" t="s">
        <v>501</v>
      </c>
      <c r="D43" s="2" t="s">
        <v>475</v>
      </c>
      <c r="E43" s="2" t="s">
        <v>442</v>
      </c>
      <c r="F43" s="11">
        <v>136167657</v>
      </c>
      <c r="G43" s="73">
        <v>43905</v>
      </c>
      <c r="H43" s="73">
        <v>43906</v>
      </c>
      <c r="I43" s="2">
        <v>8579</v>
      </c>
      <c r="J43" s="35">
        <v>81.73</v>
      </c>
      <c r="K43" s="74">
        <f t="shared" si="0"/>
        <v>701161.67</v>
      </c>
      <c r="M43" s="11">
        <v>136167657</v>
      </c>
      <c r="N43" s="2"/>
      <c r="O43" s="83"/>
      <c r="P43" s="11"/>
      <c r="Q43" s="2"/>
      <c r="R43" s="2"/>
    </row>
    <row r="44" spans="1:18" ht="14.25" customHeight="1">
      <c r="A44" s="2" t="s">
        <v>482</v>
      </c>
      <c r="B44" s="2" t="s">
        <v>502</v>
      </c>
      <c r="C44" s="2" t="s">
        <v>503</v>
      </c>
      <c r="D44" s="2" t="s">
        <v>469</v>
      </c>
      <c r="E44" s="2" t="s">
        <v>442</v>
      </c>
      <c r="F44" s="11">
        <v>136828553</v>
      </c>
      <c r="G44" s="73">
        <v>43912</v>
      </c>
      <c r="H44" s="73">
        <v>43914</v>
      </c>
      <c r="I44" s="2">
        <v>2304</v>
      </c>
      <c r="J44" s="35">
        <v>421.89</v>
      </c>
      <c r="K44" s="74">
        <f t="shared" si="0"/>
        <v>972034.55999999994</v>
      </c>
      <c r="M44" s="11">
        <v>136828553</v>
      </c>
      <c r="N44" s="2"/>
      <c r="O44" s="83"/>
      <c r="P44" s="11"/>
      <c r="Q44" s="2"/>
      <c r="R44" s="2"/>
    </row>
    <row r="45" spans="1:18" ht="14.25" customHeight="1">
      <c r="A45" s="2" t="s">
        <v>472</v>
      </c>
      <c r="B45" s="2" t="s">
        <v>452</v>
      </c>
      <c r="C45" s="2" t="s">
        <v>504</v>
      </c>
      <c r="D45" s="2" t="s">
        <v>480</v>
      </c>
      <c r="E45" s="2" t="s">
        <v>442</v>
      </c>
      <c r="F45" s="11">
        <v>137319076</v>
      </c>
      <c r="G45" s="73">
        <v>43890</v>
      </c>
      <c r="H45" s="73">
        <v>43890</v>
      </c>
      <c r="I45" s="2">
        <v>253</v>
      </c>
      <c r="J45" s="35">
        <v>651.21</v>
      </c>
      <c r="K45" s="74">
        <f t="shared" si="0"/>
        <v>164756.13</v>
      </c>
      <c r="M45" s="11">
        <v>137319076</v>
      </c>
      <c r="N45" s="2"/>
      <c r="O45" s="83"/>
      <c r="P45" s="11"/>
      <c r="Q45" s="2"/>
      <c r="R45" s="2"/>
    </row>
    <row r="46" spans="1:18" ht="14.25" customHeight="1">
      <c r="A46" s="2" t="s">
        <v>448</v>
      </c>
      <c r="B46" s="2" t="s">
        <v>433</v>
      </c>
      <c r="C46" s="2" t="s">
        <v>505</v>
      </c>
      <c r="D46" s="2" t="s">
        <v>441</v>
      </c>
      <c r="E46" s="2" t="s">
        <v>436</v>
      </c>
      <c r="F46" s="11">
        <v>138231027</v>
      </c>
      <c r="G46" s="73">
        <v>43923</v>
      </c>
      <c r="H46" s="73">
        <v>43923</v>
      </c>
      <c r="I46" s="2">
        <v>7277</v>
      </c>
      <c r="J46" s="35">
        <v>9.33</v>
      </c>
      <c r="K46" s="74">
        <f t="shared" si="0"/>
        <v>67894.41</v>
      </c>
      <c r="M46" s="11">
        <v>138231027</v>
      </c>
      <c r="N46" s="2"/>
      <c r="O46" s="83"/>
      <c r="P46" s="11"/>
      <c r="Q46" s="2"/>
      <c r="R46" s="2"/>
    </row>
    <row r="47" spans="1:18" ht="14.25" customHeight="1">
      <c r="A47" s="2" t="s">
        <v>472</v>
      </c>
      <c r="B47" s="2" t="s">
        <v>433</v>
      </c>
      <c r="C47" s="2" t="s">
        <v>492</v>
      </c>
      <c r="D47" s="2" t="s">
        <v>480</v>
      </c>
      <c r="E47" s="2" t="s">
        <v>436</v>
      </c>
      <c r="F47" s="11">
        <v>138554179</v>
      </c>
      <c r="G47" s="73">
        <v>43939</v>
      </c>
      <c r="H47" s="73">
        <v>43939</v>
      </c>
      <c r="I47" s="2">
        <v>624</v>
      </c>
      <c r="J47" s="35">
        <v>651.21</v>
      </c>
      <c r="K47" s="74">
        <f t="shared" si="0"/>
        <v>406355.04000000004</v>
      </c>
      <c r="M47" s="11">
        <v>138554179</v>
      </c>
      <c r="N47" s="2"/>
      <c r="O47" s="83"/>
      <c r="P47" s="11"/>
      <c r="Q47" s="2"/>
      <c r="R47" s="2"/>
    </row>
    <row r="48" spans="1:18" ht="14.25" customHeight="1">
      <c r="A48" s="2" t="s">
        <v>444</v>
      </c>
      <c r="B48" s="2" t="s">
        <v>433</v>
      </c>
      <c r="C48" s="2" t="s">
        <v>461</v>
      </c>
      <c r="D48" s="2" t="s">
        <v>456</v>
      </c>
      <c r="E48" s="2" t="s">
        <v>442</v>
      </c>
      <c r="F48" s="11">
        <v>139070880</v>
      </c>
      <c r="G48" s="73">
        <v>43892</v>
      </c>
      <c r="H48" s="73">
        <v>43893</v>
      </c>
      <c r="I48" s="2">
        <v>7184</v>
      </c>
      <c r="J48" s="35">
        <v>109.28</v>
      </c>
      <c r="K48" s="74">
        <f t="shared" si="0"/>
        <v>785067.52000000002</v>
      </c>
      <c r="M48" s="11">
        <v>328184640</v>
      </c>
      <c r="N48" s="2"/>
      <c r="O48" s="83"/>
      <c r="P48" s="11"/>
      <c r="Q48" s="2"/>
      <c r="R48" s="2"/>
    </row>
    <row r="49" spans="1:18" ht="14.25" customHeight="1">
      <c r="A49" s="2" t="s">
        <v>458</v>
      </c>
      <c r="B49" s="2" t="s">
        <v>439</v>
      </c>
      <c r="C49" s="2" t="s">
        <v>507</v>
      </c>
      <c r="D49" s="2" t="s">
        <v>435</v>
      </c>
      <c r="E49" s="2" t="s">
        <v>436</v>
      </c>
      <c r="F49" s="11">
        <v>141176307</v>
      </c>
      <c r="G49" s="73">
        <v>43902</v>
      </c>
      <c r="H49" s="73">
        <v>43903</v>
      </c>
      <c r="I49" s="2">
        <v>6676</v>
      </c>
      <c r="J49" s="35">
        <v>255.28</v>
      </c>
      <c r="K49" s="74">
        <f t="shared" si="0"/>
        <v>1704249.28</v>
      </c>
      <c r="M49" s="11">
        <v>141176307</v>
      </c>
      <c r="N49" s="2"/>
      <c r="O49" s="83"/>
      <c r="P49" s="11"/>
      <c r="Q49" s="2"/>
      <c r="R49" s="2"/>
    </row>
    <row r="50" spans="1:18" ht="14.25" customHeight="1">
      <c r="A50" s="2" t="s">
        <v>444</v>
      </c>
      <c r="B50" s="2" t="s">
        <v>439</v>
      </c>
      <c r="C50" s="2" t="s">
        <v>470</v>
      </c>
      <c r="D50" s="2" t="s">
        <v>456</v>
      </c>
      <c r="E50" s="2" t="s">
        <v>442</v>
      </c>
      <c r="F50" s="11">
        <v>141799008</v>
      </c>
      <c r="G50" s="73">
        <v>43911</v>
      </c>
      <c r="H50" s="73">
        <v>43913</v>
      </c>
      <c r="I50" s="2">
        <v>3551</v>
      </c>
      <c r="J50" s="35">
        <v>109.28</v>
      </c>
      <c r="K50" s="74">
        <f t="shared" si="0"/>
        <v>388053.28</v>
      </c>
      <c r="M50" s="11">
        <v>332419955</v>
      </c>
      <c r="N50" s="2"/>
      <c r="O50" s="83"/>
      <c r="P50" s="11"/>
      <c r="Q50" s="2"/>
      <c r="R50" s="2"/>
    </row>
    <row r="51" spans="1:18" ht="14.25" customHeight="1">
      <c r="A51" s="2" t="s">
        <v>472</v>
      </c>
      <c r="B51" s="2" t="s">
        <v>433</v>
      </c>
      <c r="C51" s="2" t="s">
        <v>466</v>
      </c>
      <c r="D51" s="2" t="s">
        <v>450</v>
      </c>
      <c r="E51" s="2" t="s">
        <v>442</v>
      </c>
      <c r="F51" s="11">
        <v>141818320</v>
      </c>
      <c r="G51" s="73">
        <v>43904</v>
      </c>
      <c r="H51" s="73">
        <v>43907</v>
      </c>
      <c r="I51" s="2">
        <v>5567</v>
      </c>
      <c r="J51" s="35">
        <v>205.7</v>
      </c>
      <c r="K51" s="74">
        <f t="shared" si="0"/>
        <v>1145131.8999999999</v>
      </c>
      <c r="M51" s="11">
        <v>141818320</v>
      </c>
      <c r="N51" s="2"/>
      <c r="O51" s="83"/>
      <c r="P51" s="11"/>
      <c r="Q51" s="2"/>
      <c r="R51" s="2"/>
    </row>
    <row r="52" spans="1:18" ht="14.25" customHeight="1">
      <c r="A52" s="2" t="s">
        <v>465</v>
      </c>
      <c r="B52" s="2" t="s">
        <v>433</v>
      </c>
      <c r="C52" s="2" t="s">
        <v>492</v>
      </c>
      <c r="D52" s="2" t="s">
        <v>435</v>
      </c>
      <c r="E52" s="2" t="s">
        <v>436</v>
      </c>
      <c r="F52" s="11">
        <v>142273652</v>
      </c>
      <c r="G52" s="73">
        <v>43914</v>
      </c>
      <c r="H52" s="73">
        <v>43916</v>
      </c>
      <c r="I52" s="2">
        <v>1999</v>
      </c>
      <c r="J52" s="35">
        <v>255.28</v>
      </c>
      <c r="K52" s="74">
        <f t="shared" si="0"/>
        <v>510304.72000000003</v>
      </c>
      <c r="M52" s="11">
        <v>142273652</v>
      </c>
      <c r="N52" s="2"/>
      <c r="O52" s="83"/>
      <c r="P52" s="11"/>
      <c r="Q52" s="2"/>
      <c r="R52" s="2"/>
    </row>
    <row r="53" spans="1:18" ht="14.25" customHeight="1">
      <c r="A53" s="2" t="s">
        <v>484</v>
      </c>
      <c r="B53" s="2" t="s">
        <v>433</v>
      </c>
      <c r="C53" s="2" t="s">
        <v>492</v>
      </c>
      <c r="D53" s="2" t="s">
        <v>435</v>
      </c>
      <c r="E53" s="2" t="s">
        <v>436</v>
      </c>
      <c r="F53" s="11">
        <v>144708669</v>
      </c>
      <c r="G53" s="73">
        <v>43917</v>
      </c>
      <c r="H53" s="73">
        <v>43918</v>
      </c>
      <c r="I53" s="2">
        <v>5884</v>
      </c>
      <c r="J53" s="35">
        <v>255.28</v>
      </c>
      <c r="K53" s="74">
        <f t="shared" si="0"/>
        <v>1502067.52</v>
      </c>
      <c r="M53" s="11">
        <v>144708669</v>
      </c>
      <c r="N53" s="2"/>
      <c r="O53" s="83"/>
      <c r="P53" s="11"/>
      <c r="Q53" s="2"/>
      <c r="R53" s="2"/>
    </row>
    <row r="54" spans="1:18" ht="14.25" customHeight="1">
      <c r="A54" s="2" t="s">
        <v>472</v>
      </c>
      <c r="B54" s="2" t="s">
        <v>439</v>
      </c>
      <c r="C54" s="2" t="s">
        <v>509</v>
      </c>
      <c r="D54" s="2" t="s">
        <v>435</v>
      </c>
      <c r="E54" s="2" t="s">
        <v>436</v>
      </c>
      <c r="F54" s="11">
        <v>145443809</v>
      </c>
      <c r="G54" s="73">
        <v>43911</v>
      </c>
      <c r="H54" s="73">
        <v>43912</v>
      </c>
      <c r="I54" s="2">
        <v>3506</v>
      </c>
      <c r="J54" s="35">
        <v>255.28</v>
      </c>
      <c r="K54" s="74">
        <f t="shared" si="0"/>
        <v>895011.68</v>
      </c>
      <c r="M54" s="11">
        <v>145443809</v>
      </c>
      <c r="N54" s="2"/>
      <c r="O54" s="83"/>
      <c r="P54" s="11"/>
      <c r="Q54" s="2"/>
      <c r="R54" s="2"/>
    </row>
    <row r="55" spans="1:18" ht="14.25" customHeight="1">
      <c r="A55" s="2" t="s">
        <v>465</v>
      </c>
      <c r="B55" s="2" t="s">
        <v>433</v>
      </c>
      <c r="C55" s="2" t="s">
        <v>510</v>
      </c>
      <c r="D55" s="2" t="s">
        <v>441</v>
      </c>
      <c r="E55" s="2" t="s">
        <v>436</v>
      </c>
      <c r="F55" s="11">
        <v>145683276</v>
      </c>
      <c r="G55" s="73">
        <v>43919</v>
      </c>
      <c r="H55" s="73">
        <v>43922</v>
      </c>
      <c r="I55" s="2">
        <v>3737</v>
      </c>
      <c r="J55" s="35">
        <v>9.33</v>
      </c>
      <c r="K55" s="74">
        <f t="shared" si="0"/>
        <v>34866.21</v>
      </c>
      <c r="M55" s="11">
        <v>145683276</v>
      </c>
      <c r="N55" s="2"/>
      <c r="O55" s="83"/>
      <c r="P55" s="11"/>
      <c r="Q55" s="2"/>
      <c r="R55" s="2"/>
    </row>
    <row r="56" spans="1:18" ht="14.25" customHeight="1">
      <c r="A56" s="2" t="s">
        <v>444</v>
      </c>
      <c r="B56" s="2" t="s">
        <v>433</v>
      </c>
      <c r="C56" s="2" t="s">
        <v>474</v>
      </c>
      <c r="D56" s="2" t="s">
        <v>454</v>
      </c>
      <c r="E56" s="2" t="s">
        <v>436</v>
      </c>
      <c r="F56" s="11">
        <v>146849286</v>
      </c>
      <c r="G56" s="73">
        <v>43928</v>
      </c>
      <c r="H56" s="73">
        <v>43928</v>
      </c>
      <c r="I56" s="2">
        <v>2021</v>
      </c>
      <c r="J56" s="35">
        <v>152.58000000000001</v>
      </c>
      <c r="K56" s="74">
        <f t="shared" si="0"/>
        <v>308364.18000000005</v>
      </c>
      <c r="M56" s="11">
        <v>422283828</v>
      </c>
      <c r="N56" s="2"/>
      <c r="O56" s="83"/>
      <c r="P56" s="11"/>
      <c r="Q56" s="2"/>
      <c r="R56" s="2"/>
    </row>
    <row r="57" spans="1:18" ht="14.25" customHeight="1">
      <c r="A57" s="2" t="s">
        <v>465</v>
      </c>
      <c r="B57" s="2" t="s">
        <v>433</v>
      </c>
      <c r="C57" s="2" t="s">
        <v>512</v>
      </c>
      <c r="D57" s="2" t="s">
        <v>475</v>
      </c>
      <c r="E57" s="2" t="s">
        <v>436</v>
      </c>
      <c r="F57" s="11">
        <v>147449672</v>
      </c>
      <c r="G57" s="73">
        <v>43924</v>
      </c>
      <c r="H57" s="73">
        <v>43926</v>
      </c>
      <c r="I57" s="2">
        <v>5899</v>
      </c>
      <c r="J57" s="35">
        <v>81.73</v>
      </c>
      <c r="K57" s="74">
        <f t="shared" si="0"/>
        <v>482125.27</v>
      </c>
      <c r="M57" s="11">
        <v>147449672</v>
      </c>
      <c r="N57" s="2"/>
      <c r="O57" s="83"/>
      <c r="P57" s="11"/>
      <c r="Q57" s="2"/>
      <c r="R57" s="2"/>
    </row>
    <row r="58" spans="1:18" ht="14.25" customHeight="1">
      <c r="A58" s="2" t="s">
        <v>465</v>
      </c>
      <c r="B58" s="2" t="s">
        <v>433</v>
      </c>
      <c r="C58" s="2" t="s">
        <v>513</v>
      </c>
      <c r="D58" s="2" t="s">
        <v>456</v>
      </c>
      <c r="E58" s="2" t="s">
        <v>436</v>
      </c>
      <c r="F58" s="11">
        <v>148330724</v>
      </c>
      <c r="G58" s="73">
        <v>43946</v>
      </c>
      <c r="H58" s="73">
        <v>43949</v>
      </c>
      <c r="I58" s="2">
        <v>7198</v>
      </c>
      <c r="J58" s="35">
        <v>109.28</v>
      </c>
      <c r="K58" s="74">
        <f t="shared" si="0"/>
        <v>786597.44000000006</v>
      </c>
      <c r="M58" s="11">
        <v>148330724</v>
      </c>
      <c r="N58" s="2"/>
      <c r="O58" s="83"/>
      <c r="P58" s="11"/>
      <c r="Q58" s="2"/>
      <c r="R58" s="2"/>
    </row>
    <row r="59" spans="1:18" ht="14.25" customHeight="1">
      <c r="A59" s="2" t="s">
        <v>448</v>
      </c>
      <c r="B59" s="2" t="s">
        <v>462</v>
      </c>
      <c r="C59" s="2" t="s">
        <v>514</v>
      </c>
      <c r="D59" s="2" t="s">
        <v>464</v>
      </c>
      <c r="E59" s="2" t="s">
        <v>436</v>
      </c>
      <c r="F59" s="11">
        <v>148510110</v>
      </c>
      <c r="G59" s="73">
        <v>43932</v>
      </c>
      <c r="H59" s="73">
        <v>43935</v>
      </c>
      <c r="I59" s="2">
        <v>8719</v>
      </c>
      <c r="J59" s="35">
        <v>154.06</v>
      </c>
      <c r="K59" s="74">
        <f t="shared" si="0"/>
        <v>1343249.1400000001</v>
      </c>
      <c r="M59" s="11">
        <v>148510110</v>
      </c>
      <c r="N59" s="2"/>
      <c r="O59" s="83"/>
      <c r="P59" s="11"/>
      <c r="Q59" s="2"/>
      <c r="R59" s="2"/>
    </row>
    <row r="60" spans="1:18" ht="14.25" customHeight="1">
      <c r="A60" s="2" t="s">
        <v>484</v>
      </c>
      <c r="B60" s="2" t="s">
        <v>452</v>
      </c>
      <c r="C60" s="2" t="s">
        <v>495</v>
      </c>
      <c r="D60" s="2" t="s">
        <v>464</v>
      </c>
      <c r="E60" s="2" t="s">
        <v>436</v>
      </c>
      <c r="F60" s="11">
        <v>149069297</v>
      </c>
      <c r="G60" s="73">
        <v>43937</v>
      </c>
      <c r="H60" s="73">
        <v>43940</v>
      </c>
      <c r="I60" s="2">
        <v>1651</v>
      </c>
      <c r="J60" s="35">
        <v>154.06</v>
      </c>
      <c r="K60" s="74">
        <f t="shared" si="0"/>
        <v>254353.06</v>
      </c>
      <c r="M60" s="11">
        <v>149069297</v>
      </c>
      <c r="N60" s="2"/>
      <c r="O60" s="83"/>
      <c r="P60" s="11"/>
      <c r="Q60" s="2"/>
      <c r="R60" s="2"/>
    </row>
    <row r="61" spans="1:18" ht="14.25" customHeight="1">
      <c r="A61" s="2" t="s">
        <v>465</v>
      </c>
      <c r="B61" s="2" t="s">
        <v>462</v>
      </c>
      <c r="C61" s="2" t="s">
        <v>515</v>
      </c>
      <c r="D61" s="2" t="s">
        <v>494</v>
      </c>
      <c r="E61" s="2" t="s">
        <v>442</v>
      </c>
      <c r="F61" s="11">
        <v>149803578</v>
      </c>
      <c r="G61" s="73">
        <v>43920</v>
      </c>
      <c r="H61" s="73">
        <v>43922</v>
      </c>
      <c r="I61" s="2">
        <v>1047</v>
      </c>
      <c r="J61" s="35">
        <v>47.45</v>
      </c>
      <c r="K61" s="74">
        <f t="shared" si="0"/>
        <v>49680.15</v>
      </c>
      <c r="M61" s="11">
        <v>149803578</v>
      </c>
      <c r="N61" s="2"/>
      <c r="O61" s="83"/>
      <c r="P61" s="11"/>
      <c r="Q61" s="2"/>
      <c r="R61" s="2"/>
    </row>
    <row r="62" spans="1:18" ht="14.25" customHeight="1">
      <c r="A62" s="2" t="s">
        <v>444</v>
      </c>
      <c r="B62" s="2" t="s">
        <v>439</v>
      </c>
      <c r="C62" s="2" t="s">
        <v>579</v>
      </c>
      <c r="D62" s="2" t="s">
        <v>464</v>
      </c>
      <c r="E62" s="2" t="s">
        <v>442</v>
      </c>
      <c r="F62" s="11">
        <v>149967515</v>
      </c>
      <c r="G62" s="73">
        <v>43939</v>
      </c>
      <c r="H62" s="73">
        <v>43942</v>
      </c>
      <c r="I62" s="2">
        <v>1692</v>
      </c>
      <c r="J62" s="35">
        <v>154.06</v>
      </c>
      <c r="K62" s="74">
        <f t="shared" si="0"/>
        <v>260669.52</v>
      </c>
      <c r="M62" s="11">
        <v>422456347</v>
      </c>
      <c r="N62" s="2"/>
      <c r="O62" s="83"/>
      <c r="P62" s="11"/>
      <c r="Q62" s="2"/>
      <c r="R62" s="2"/>
    </row>
    <row r="63" spans="1:18" ht="14.25" customHeight="1">
      <c r="A63" s="2" t="s">
        <v>484</v>
      </c>
      <c r="B63" s="2" t="s">
        <v>462</v>
      </c>
      <c r="C63" s="2" t="s">
        <v>517</v>
      </c>
      <c r="D63" s="2" t="s">
        <v>469</v>
      </c>
      <c r="E63" s="2" t="s">
        <v>442</v>
      </c>
      <c r="F63" s="11">
        <v>150160205</v>
      </c>
      <c r="G63" s="73">
        <v>43928</v>
      </c>
      <c r="H63" s="73">
        <v>43928</v>
      </c>
      <c r="I63" s="2">
        <v>664</v>
      </c>
      <c r="J63" s="35">
        <v>421.89</v>
      </c>
      <c r="K63" s="74">
        <f t="shared" si="0"/>
        <v>280134.95999999996</v>
      </c>
      <c r="M63" s="11">
        <v>150160205</v>
      </c>
      <c r="N63" s="2"/>
      <c r="O63" s="83"/>
      <c r="P63" s="11"/>
      <c r="Q63" s="2"/>
      <c r="R63" s="2"/>
    </row>
    <row r="64" spans="1:18" ht="14.25" customHeight="1">
      <c r="A64" s="2" t="s">
        <v>451</v>
      </c>
      <c r="B64" s="2" t="s">
        <v>433</v>
      </c>
      <c r="C64" s="2" t="s">
        <v>518</v>
      </c>
      <c r="D64" s="2" t="s">
        <v>441</v>
      </c>
      <c r="E64" s="2" t="s">
        <v>442</v>
      </c>
      <c r="F64" s="11">
        <v>150743424</v>
      </c>
      <c r="G64" s="73">
        <v>43920</v>
      </c>
      <c r="H64" s="73">
        <v>43920</v>
      </c>
      <c r="I64" s="2">
        <v>4107</v>
      </c>
      <c r="J64" s="35">
        <v>9.33</v>
      </c>
      <c r="K64" s="74">
        <f t="shared" si="0"/>
        <v>38318.31</v>
      </c>
      <c r="M64" s="11">
        <v>150743424</v>
      </c>
      <c r="N64" s="2"/>
      <c r="O64" s="83"/>
      <c r="P64" s="11"/>
      <c r="Q64" s="2"/>
      <c r="R64" s="2"/>
    </row>
    <row r="65" spans="1:18" ht="14.25" customHeight="1">
      <c r="A65" s="2" t="s">
        <v>432</v>
      </c>
      <c r="B65" s="2" t="s">
        <v>467</v>
      </c>
      <c r="C65" s="2" t="s">
        <v>519</v>
      </c>
      <c r="D65" s="2" t="s">
        <v>469</v>
      </c>
      <c r="E65" s="2" t="s">
        <v>442</v>
      </c>
      <c r="F65" s="11">
        <v>151334369</v>
      </c>
      <c r="G65" s="73">
        <v>43934</v>
      </c>
      <c r="H65" s="73">
        <v>43937</v>
      </c>
      <c r="I65" s="2">
        <v>4773</v>
      </c>
      <c r="J65" s="35">
        <v>421.89</v>
      </c>
      <c r="K65" s="74">
        <f t="shared" si="0"/>
        <v>2013680.97</v>
      </c>
      <c r="M65" s="11">
        <v>151334369</v>
      </c>
      <c r="N65" s="2"/>
      <c r="O65" s="83"/>
      <c r="P65" s="11"/>
      <c r="Q65" s="2"/>
      <c r="R65" s="2"/>
    </row>
    <row r="66" spans="1:18" ht="14.25" customHeight="1">
      <c r="A66" s="2" t="s">
        <v>484</v>
      </c>
      <c r="B66" s="2" t="s">
        <v>433</v>
      </c>
      <c r="C66" s="2" t="s">
        <v>520</v>
      </c>
      <c r="D66" s="2" t="s">
        <v>454</v>
      </c>
      <c r="E66" s="2" t="s">
        <v>436</v>
      </c>
      <c r="F66" s="11">
        <v>152462613</v>
      </c>
      <c r="G66" s="73">
        <v>43919</v>
      </c>
      <c r="H66" s="73">
        <v>43919</v>
      </c>
      <c r="I66" s="2">
        <v>4796</v>
      </c>
      <c r="J66" s="35">
        <v>152.58000000000001</v>
      </c>
      <c r="K66" s="74">
        <f t="shared" si="0"/>
        <v>731773.68</v>
      </c>
      <c r="M66" s="11">
        <v>152462613</v>
      </c>
      <c r="N66" s="2"/>
      <c r="O66" s="83"/>
      <c r="P66" s="11"/>
      <c r="Q66" s="2"/>
      <c r="R66" s="2"/>
    </row>
    <row r="67" spans="1:18" ht="14.25" customHeight="1">
      <c r="A67" s="2" t="s">
        <v>451</v>
      </c>
      <c r="B67" s="2" t="s">
        <v>433</v>
      </c>
      <c r="C67" s="2" t="s">
        <v>466</v>
      </c>
      <c r="D67" s="2" t="s">
        <v>446</v>
      </c>
      <c r="E67" s="2" t="s">
        <v>442</v>
      </c>
      <c r="F67" s="11">
        <v>152694785</v>
      </c>
      <c r="G67" s="73">
        <v>43958</v>
      </c>
      <c r="H67" s="73">
        <v>43958</v>
      </c>
      <c r="I67" s="2">
        <v>8319</v>
      </c>
      <c r="J67" s="35">
        <v>437.2</v>
      </c>
      <c r="K67" s="74">
        <f t="shared" si="0"/>
        <v>3637066.8</v>
      </c>
      <c r="M67" s="11">
        <v>152694785</v>
      </c>
      <c r="N67" s="2"/>
      <c r="O67" s="83"/>
      <c r="P67" s="11"/>
      <c r="Q67" s="2"/>
      <c r="R67" s="2"/>
    </row>
    <row r="68" spans="1:18" ht="14.25" customHeight="1">
      <c r="A68" s="2" t="s">
        <v>472</v>
      </c>
      <c r="B68" s="2" t="s">
        <v>439</v>
      </c>
      <c r="C68" s="2" t="s">
        <v>521</v>
      </c>
      <c r="D68" s="2" t="s">
        <v>475</v>
      </c>
      <c r="E68" s="2" t="s">
        <v>436</v>
      </c>
      <c r="F68" s="11">
        <v>152819240</v>
      </c>
      <c r="G68" s="73">
        <v>43927</v>
      </c>
      <c r="H68" s="73">
        <v>43927</v>
      </c>
      <c r="I68" s="2">
        <v>2637</v>
      </c>
      <c r="J68" s="35">
        <v>81.73</v>
      </c>
      <c r="K68" s="74">
        <f t="shared" si="0"/>
        <v>215522.01</v>
      </c>
      <c r="M68" s="11">
        <v>152819240</v>
      </c>
      <c r="N68" s="2"/>
      <c r="O68" s="83"/>
      <c r="P68" s="11"/>
      <c r="Q68" s="2"/>
      <c r="R68" s="2"/>
    </row>
    <row r="69" spans="1:18" ht="14.25" customHeight="1">
      <c r="A69" s="2" t="s">
        <v>432</v>
      </c>
      <c r="B69" s="2" t="s">
        <v>433</v>
      </c>
      <c r="C69" s="2" t="s">
        <v>522</v>
      </c>
      <c r="D69" s="2" t="s">
        <v>480</v>
      </c>
      <c r="E69" s="2" t="s">
        <v>436</v>
      </c>
      <c r="F69" s="11">
        <v>152920091</v>
      </c>
      <c r="G69" s="73">
        <v>43920</v>
      </c>
      <c r="H69" s="73">
        <v>43922</v>
      </c>
      <c r="I69" s="2">
        <v>3794</v>
      </c>
      <c r="J69" s="35">
        <v>651.21</v>
      </c>
      <c r="K69" s="74">
        <f t="shared" si="0"/>
        <v>2470690.7400000002</v>
      </c>
      <c r="M69" s="11">
        <v>152920091</v>
      </c>
      <c r="N69" s="2"/>
      <c r="O69" s="83"/>
      <c r="P69" s="11"/>
      <c r="Q69" s="2"/>
      <c r="R69" s="2"/>
    </row>
    <row r="70" spans="1:18" ht="14.25" customHeight="1">
      <c r="A70" s="2" t="s">
        <v>451</v>
      </c>
      <c r="B70" s="2" t="s">
        <v>433</v>
      </c>
      <c r="C70" s="2" t="s">
        <v>523</v>
      </c>
      <c r="D70" s="2" t="s">
        <v>454</v>
      </c>
      <c r="E70" s="2" t="s">
        <v>436</v>
      </c>
      <c r="F70" s="11">
        <v>153419196</v>
      </c>
      <c r="G70" s="73">
        <v>43953</v>
      </c>
      <c r="H70" s="73">
        <v>43955</v>
      </c>
      <c r="I70" s="2">
        <v>3435</v>
      </c>
      <c r="J70" s="35">
        <v>152.58000000000001</v>
      </c>
      <c r="K70" s="74">
        <f t="shared" si="0"/>
        <v>524112.30000000005</v>
      </c>
      <c r="M70" s="11">
        <v>153419196</v>
      </c>
      <c r="N70" s="2"/>
      <c r="O70" s="83"/>
      <c r="P70" s="11"/>
      <c r="Q70" s="2"/>
      <c r="R70" s="2"/>
    </row>
    <row r="71" spans="1:18" ht="14.25" customHeight="1">
      <c r="A71" s="2" t="s">
        <v>484</v>
      </c>
      <c r="B71" s="2" t="s">
        <v>462</v>
      </c>
      <c r="C71" s="2" t="s">
        <v>478</v>
      </c>
      <c r="D71" s="2" t="s">
        <v>446</v>
      </c>
      <c r="E71" s="2" t="s">
        <v>436</v>
      </c>
      <c r="F71" s="11">
        <v>153562963</v>
      </c>
      <c r="G71" s="73">
        <v>43940</v>
      </c>
      <c r="H71" s="73">
        <v>43943</v>
      </c>
      <c r="I71" s="2">
        <v>9428</v>
      </c>
      <c r="J71" s="35">
        <v>437.2</v>
      </c>
      <c r="K71" s="74">
        <f t="shared" si="0"/>
        <v>4121921.6</v>
      </c>
      <c r="M71" s="11">
        <v>153562963</v>
      </c>
      <c r="N71" s="2"/>
      <c r="O71" s="83"/>
      <c r="P71" s="11"/>
      <c r="Q71" s="2"/>
      <c r="R71" s="2"/>
    </row>
    <row r="72" spans="1:18" ht="14.25" customHeight="1">
      <c r="A72" s="2" t="s">
        <v>444</v>
      </c>
      <c r="B72" s="2" t="s">
        <v>462</v>
      </c>
      <c r="C72" s="2" t="s">
        <v>598</v>
      </c>
      <c r="D72" s="2" t="s">
        <v>446</v>
      </c>
      <c r="E72" s="2" t="s">
        <v>436</v>
      </c>
      <c r="F72" s="11">
        <v>154519546</v>
      </c>
      <c r="G72" s="73">
        <v>43954</v>
      </c>
      <c r="H72" s="73">
        <v>43955</v>
      </c>
      <c r="I72" s="2">
        <v>8451</v>
      </c>
      <c r="J72" s="35">
        <v>437.2</v>
      </c>
      <c r="K72" s="74">
        <f t="shared" si="0"/>
        <v>3694777.1999999997</v>
      </c>
      <c r="M72" s="11">
        <v>556580960</v>
      </c>
      <c r="N72" s="2"/>
      <c r="O72" s="83"/>
      <c r="P72" s="11"/>
      <c r="Q72" s="2"/>
      <c r="R72" s="2"/>
    </row>
    <row r="73" spans="1:18" ht="14.25" customHeight="1">
      <c r="A73" s="2" t="s">
        <v>444</v>
      </c>
      <c r="B73" s="2" t="s">
        <v>439</v>
      </c>
      <c r="C73" s="2" t="s">
        <v>543</v>
      </c>
      <c r="D73" s="2" t="s">
        <v>435</v>
      </c>
      <c r="E73" s="2" t="s">
        <v>436</v>
      </c>
      <c r="F73" s="11">
        <v>155916440</v>
      </c>
      <c r="G73" s="73">
        <v>43951</v>
      </c>
      <c r="H73" s="73">
        <v>43951</v>
      </c>
      <c r="I73" s="2">
        <v>2911</v>
      </c>
      <c r="J73" s="35">
        <v>255.28</v>
      </c>
      <c r="K73" s="74">
        <f t="shared" si="0"/>
        <v>743120.08</v>
      </c>
      <c r="M73" s="11">
        <v>563694608</v>
      </c>
      <c r="N73" s="2"/>
      <c r="O73" s="83"/>
      <c r="P73" s="11"/>
      <c r="Q73" s="2"/>
      <c r="R73" s="2"/>
    </row>
    <row r="74" spans="1:18" ht="14.25" customHeight="1">
      <c r="A74" s="2" t="s">
        <v>438</v>
      </c>
      <c r="B74" s="2" t="s">
        <v>433</v>
      </c>
      <c r="C74" s="2" t="s">
        <v>487</v>
      </c>
      <c r="D74" s="2" t="s">
        <v>464</v>
      </c>
      <c r="E74" s="2" t="s">
        <v>436</v>
      </c>
      <c r="F74" s="11">
        <v>155918586</v>
      </c>
      <c r="G74" s="73">
        <v>43926</v>
      </c>
      <c r="H74" s="73">
        <v>43926</v>
      </c>
      <c r="I74" s="2">
        <v>8998</v>
      </c>
      <c r="J74" s="35">
        <v>154.06</v>
      </c>
      <c r="K74" s="74">
        <f t="shared" si="0"/>
        <v>1386231.8800000001</v>
      </c>
      <c r="M74" s="11">
        <v>155918586</v>
      </c>
      <c r="N74" s="2"/>
      <c r="O74" s="83"/>
      <c r="P74" s="11"/>
      <c r="Q74" s="2"/>
      <c r="R74" s="2"/>
    </row>
    <row r="75" spans="1:18" ht="14.25" customHeight="1">
      <c r="A75" s="2" t="s">
        <v>444</v>
      </c>
      <c r="B75" s="2" t="s">
        <v>452</v>
      </c>
      <c r="C75" s="2" t="s">
        <v>621</v>
      </c>
      <c r="D75" s="2" t="s">
        <v>469</v>
      </c>
      <c r="E75" s="2" t="s">
        <v>436</v>
      </c>
      <c r="F75" s="11">
        <v>156183803</v>
      </c>
      <c r="G75" s="73">
        <v>43957</v>
      </c>
      <c r="H75" s="73">
        <v>43959</v>
      </c>
      <c r="I75" s="2">
        <v>7311</v>
      </c>
      <c r="J75" s="35">
        <v>421.89</v>
      </c>
      <c r="K75" s="74">
        <f t="shared" si="0"/>
        <v>3084437.79</v>
      </c>
      <c r="M75" s="11">
        <v>583842074</v>
      </c>
      <c r="N75" s="2"/>
      <c r="O75" s="83"/>
      <c r="P75" s="11"/>
      <c r="Q75" s="2"/>
      <c r="R75" s="2"/>
    </row>
    <row r="76" spans="1:18" ht="14.25" customHeight="1">
      <c r="A76" s="2" t="s">
        <v>458</v>
      </c>
      <c r="B76" s="2" t="s">
        <v>439</v>
      </c>
      <c r="C76" s="2" t="s">
        <v>527</v>
      </c>
      <c r="D76" s="2" t="s">
        <v>494</v>
      </c>
      <c r="E76" s="2" t="s">
        <v>436</v>
      </c>
      <c r="F76" s="11">
        <v>160264194</v>
      </c>
      <c r="G76" s="73">
        <v>43947</v>
      </c>
      <c r="H76" s="73">
        <v>43949</v>
      </c>
      <c r="I76" s="2">
        <v>2024</v>
      </c>
      <c r="J76" s="35">
        <v>47.45</v>
      </c>
      <c r="K76" s="74">
        <f t="shared" si="0"/>
        <v>96038.8</v>
      </c>
      <c r="M76" s="11">
        <v>160264194</v>
      </c>
      <c r="N76" s="2"/>
      <c r="O76" s="83"/>
      <c r="P76" s="11"/>
      <c r="Q76" s="2"/>
      <c r="R76" s="2"/>
    </row>
    <row r="77" spans="1:18" ht="14.25" customHeight="1">
      <c r="A77" s="2" t="s">
        <v>465</v>
      </c>
      <c r="B77" s="2" t="s">
        <v>433</v>
      </c>
      <c r="C77" s="2" t="s">
        <v>488</v>
      </c>
      <c r="D77" s="2" t="s">
        <v>456</v>
      </c>
      <c r="E77" s="2" t="s">
        <v>442</v>
      </c>
      <c r="F77" s="11">
        <v>162085092</v>
      </c>
      <c r="G77" s="73">
        <v>43975</v>
      </c>
      <c r="H77" s="73">
        <v>43978</v>
      </c>
      <c r="I77" s="2">
        <v>3619</v>
      </c>
      <c r="J77" s="35">
        <v>109.28</v>
      </c>
      <c r="K77" s="74">
        <f t="shared" si="0"/>
        <v>395484.32</v>
      </c>
      <c r="M77" s="11">
        <v>162085092</v>
      </c>
      <c r="N77" s="2"/>
      <c r="O77" s="83"/>
      <c r="P77" s="11"/>
      <c r="Q77" s="2"/>
      <c r="R77" s="2"/>
    </row>
    <row r="78" spans="1:18" ht="14.25" customHeight="1">
      <c r="A78" s="2" t="s">
        <v>444</v>
      </c>
      <c r="B78" s="2" t="s">
        <v>433</v>
      </c>
      <c r="C78" s="2" t="s">
        <v>486</v>
      </c>
      <c r="D78" s="2" t="s">
        <v>475</v>
      </c>
      <c r="E78" s="2" t="s">
        <v>436</v>
      </c>
      <c r="F78" s="11">
        <v>162165772</v>
      </c>
      <c r="G78" s="73">
        <v>43965</v>
      </c>
      <c r="H78" s="73">
        <v>43967</v>
      </c>
      <c r="I78" s="2">
        <v>6297</v>
      </c>
      <c r="J78" s="35">
        <v>81.73</v>
      </c>
      <c r="K78" s="74">
        <f t="shared" si="0"/>
        <v>514653.81</v>
      </c>
      <c r="M78" s="11">
        <v>596766889</v>
      </c>
      <c r="N78" s="2"/>
      <c r="O78" s="83"/>
      <c r="P78" s="11"/>
      <c r="Q78" s="2"/>
      <c r="R78" s="2"/>
    </row>
    <row r="79" spans="1:18" ht="14.25" customHeight="1">
      <c r="A79" s="2" t="s">
        <v>465</v>
      </c>
      <c r="B79" s="2" t="s">
        <v>433</v>
      </c>
      <c r="C79" s="2" t="s">
        <v>529</v>
      </c>
      <c r="D79" s="2" t="s">
        <v>446</v>
      </c>
      <c r="E79" s="2" t="s">
        <v>436</v>
      </c>
      <c r="F79" s="11">
        <v>162745130</v>
      </c>
      <c r="G79" s="73">
        <v>43958</v>
      </c>
      <c r="H79" s="73">
        <v>43959</v>
      </c>
      <c r="I79" s="2">
        <v>9628</v>
      </c>
      <c r="J79" s="35">
        <v>437.2</v>
      </c>
      <c r="K79" s="74">
        <f t="shared" si="0"/>
        <v>4209361.5999999996</v>
      </c>
      <c r="M79" s="11">
        <v>162745130</v>
      </c>
      <c r="N79" s="2"/>
      <c r="O79" s="83"/>
      <c r="P79" s="11"/>
      <c r="Q79" s="2"/>
      <c r="R79" s="2"/>
    </row>
    <row r="80" spans="1:18" ht="14.25" customHeight="1">
      <c r="A80" s="2" t="s">
        <v>432</v>
      </c>
      <c r="B80" s="2" t="s">
        <v>439</v>
      </c>
      <c r="C80" s="2" t="s">
        <v>530</v>
      </c>
      <c r="D80" s="2" t="s">
        <v>475</v>
      </c>
      <c r="E80" s="2" t="s">
        <v>436</v>
      </c>
      <c r="F80" s="11">
        <v>164705932</v>
      </c>
      <c r="G80" s="73">
        <v>43980</v>
      </c>
      <c r="H80" s="73">
        <v>43982</v>
      </c>
      <c r="I80" s="2">
        <v>4144</v>
      </c>
      <c r="J80" s="35">
        <v>81.73</v>
      </c>
      <c r="K80" s="74">
        <f t="shared" si="0"/>
        <v>338689.12</v>
      </c>
      <c r="M80" s="11">
        <v>164705932</v>
      </c>
      <c r="N80" s="2"/>
      <c r="O80" s="83"/>
      <c r="P80" s="11"/>
      <c r="Q80" s="2"/>
      <c r="R80" s="2"/>
    </row>
    <row r="81" spans="1:18" ht="14.25" customHeight="1">
      <c r="A81" s="2" t="s">
        <v>438</v>
      </c>
      <c r="B81" s="2" t="s">
        <v>462</v>
      </c>
      <c r="C81" s="2" t="s">
        <v>531</v>
      </c>
      <c r="D81" s="2" t="s">
        <v>454</v>
      </c>
      <c r="E81" s="2" t="s">
        <v>442</v>
      </c>
      <c r="F81" s="11">
        <v>166689908</v>
      </c>
      <c r="G81" s="73">
        <v>43934</v>
      </c>
      <c r="H81" s="73">
        <v>43936</v>
      </c>
      <c r="I81" s="2">
        <v>4718</v>
      </c>
      <c r="J81" s="35">
        <v>152.58000000000001</v>
      </c>
      <c r="K81" s="74">
        <f t="shared" si="0"/>
        <v>719872.44000000006</v>
      </c>
      <c r="M81" s="11">
        <v>166689908</v>
      </c>
      <c r="N81" s="2"/>
      <c r="O81" s="83"/>
      <c r="P81" s="11"/>
      <c r="Q81" s="2"/>
      <c r="R81" s="2"/>
    </row>
    <row r="82" spans="1:18" ht="14.25" customHeight="1">
      <c r="A82" s="2" t="s">
        <v>465</v>
      </c>
      <c r="B82" s="2" t="s">
        <v>467</v>
      </c>
      <c r="C82" s="2" t="s">
        <v>532</v>
      </c>
      <c r="D82" s="2" t="s">
        <v>441</v>
      </c>
      <c r="E82" s="2" t="s">
        <v>442</v>
      </c>
      <c r="F82" s="11">
        <v>167170989</v>
      </c>
      <c r="G82" s="73">
        <v>43957</v>
      </c>
      <c r="H82" s="73">
        <v>43959</v>
      </c>
      <c r="I82" s="2">
        <v>3869</v>
      </c>
      <c r="J82" s="35">
        <v>9.33</v>
      </c>
      <c r="K82" s="74">
        <f t="shared" si="0"/>
        <v>36097.769999999997</v>
      </c>
      <c r="M82" s="11">
        <v>167170989</v>
      </c>
      <c r="N82" s="2"/>
      <c r="O82" s="83"/>
      <c r="P82" s="11"/>
      <c r="Q82" s="2"/>
      <c r="R82" s="2"/>
    </row>
    <row r="83" spans="1:18" ht="14.25" customHeight="1">
      <c r="A83" s="2" t="s">
        <v>438</v>
      </c>
      <c r="B83" s="2" t="s">
        <v>433</v>
      </c>
      <c r="C83" s="2" t="s">
        <v>533</v>
      </c>
      <c r="D83" s="2" t="s">
        <v>469</v>
      </c>
      <c r="E83" s="2" t="s">
        <v>442</v>
      </c>
      <c r="F83" s="11">
        <v>167209184</v>
      </c>
      <c r="G83" s="73">
        <v>43959</v>
      </c>
      <c r="H83" s="73">
        <v>43962</v>
      </c>
      <c r="I83" s="2">
        <v>3467</v>
      </c>
      <c r="J83" s="35">
        <v>421.89</v>
      </c>
      <c r="K83" s="74">
        <f t="shared" si="0"/>
        <v>1462692.63</v>
      </c>
      <c r="M83" s="11">
        <v>167209184</v>
      </c>
      <c r="N83" s="2"/>
      <c r="O83" s="83"/>
      <c r="P83" s="11"/>
      <c r="Q83" s="2"/>
      <c r="R83" s="2"/>
    </row>
    <row r="84" spans="1:18" ht="14.25" customHeight="1">
      <c r="A84" s="2" t="s">
        <v>484</v>
      </c>
      <c r="B84" s="2" t="s">
        <v>433</v>
      </c>
      <c r="C84" s="2" t="s">
        <v>523</v>
      </c>
      <c r="D84" s="2" t="s">
        <v>441</v>
      </c>
      <c r="E84" s="2" t="s">
        <v>436</v>
      </c>
      <c r="F84" s="11">
        <v>167247378</v>
      </c>
      <c r="G84" s="73">
        <v>43974</v>
      </c>
      <c r="H84" s="73">
        <v>43975</v>
      </c>
      <c r="I84" s="2">
        <v>7502</v>
      </c>
      <c r="J84" s="35">
        <v>9.33</v>
      </c>
      <c r="K84" s="74">
        <f t="shared" si="0"/>
        <v>69993.66</v>
      </c>
      <c r="M84" s="11">
        <v>167247378</v>
      </c>
      <c r="N84" s="2"/>
      <c r="O84" s="83"/>
      <c r="P84" s="11"/>
      <c r="Q84" s="2"/>
      <c r="R84" s="2"/>
    </row>
    <row r="85" spans="1:18" ht="14.25" customHeight="1">
      <c r="A85" s="2" t="s">
        <v>472</v>
      </c>
      <c r="B85" s="2" t="s">
        <v>462</v>
      </c>
      <c r="C85" s="2" t="s">
        <v>534</v>
      </c>
      <c r="D85" s="2" t="s">
        <v>441</v>
      </c>
      <c r="E85" s="2" t="s">
        <v>442</v>
      </c>
      <c r="F85" s="11">
        <v>167788970</v>
      </c>
      <c r="G85" s="73">
        <v>43968</v>
      </c>
      <c r="H85" s="73">
        <v>43971</v>
      </c>
      <c r="I85" s="2">
        <v>1308</v>
      </c>
      <c r="J85" s="35">
        <v>9.33</v>
      </c>
      <c r="K85" s="74">
        <f t="shared" si="0"/>
        <v>12203.64</v>
      </c>
      <c r="M85" s="11">
        <v>167788970</v>
      </c>
      <c r="N85" s="2"/>
      <c r="O85" s="83"/>
      <c r="P85" s="11"/>
      <c r="Q85" s="2"/>
      <c r="R85" s="2"/>
    </row>
    <row r="86" spans="1:18" ht="14.25" customHeight="1">
      <c r="A86" s="2" t="s">
        <v>432</v>
      </c>
      <c r="B86" s="2" t="s">
        <v>433</v>
      </c>
      <c r="C86" s="2" t="s">
        <v>535</v>
      </c>
      <c r="D86" s="2" t="s">
        <v>456</v>
      </c>
      <c r="E86" s="2" t="s">
        <v>442</v>
      </c>
      <c r="F86" s="11">
        <v>168098819</v>
      </c>
      <c r="G86" s="73">
        <v>43977</v>
      </c>
      <c r="H86" s="73">
        <v>43977</v>
      </c>
      <c r="I86" s="2">
        <v>3024</v>
      </c>
      <c r="J86" s="35">
        <v>109.28</v>
      </c>
      <c r="K86" s="74">
        <f t="shared" si="0"/>
        <v>330462.72000000003</v>
      </c>
      <c r="M86" s="11">
        <v>168098819</v>
      </c>
      <c r="N86" s="2"/>
      <c r="O86" s="83"/>
      <c r="P86" s="11"/>
      <c r="Q86" s="2"/>
      <c r="R86" s="2"/>
    </row>
    <row r="87" spans="1:18" ht="14.25" customHeight="1">
      <c r="A87" s="2" t="s">
        <v>451</v>
      </c>
      <c r="B87" s="2" t="s">
        <v>462</v>
      </c>
      <c r="C87" s="2" t="s">
        <v>536</v>
      </c>
      <c r="D87" s="2" t="s">
        <v>464</v>
      </c>
      <c r="E87" s="2" t="s">
        <v>436</v>
      </c>
      <c r="F87" s="11">
        <v>169844615</v>
      </c>
      <c r="G87" s="73">
        <v>43964</v>
      </c>
      <c r="H87" s="73">
        <v>43967</v>
      </c>
      <c r="I87" s="2">
        <v>5906</v>
      </c>
      <c r="J87" s="35">
        <v>154.06</v>
      </c>
      <c r="K87" s="74">
        <f t="shared" si="0"/>
        <v>909878.36</v>
      </c>
      <c r="M87" s="11">
        <v>169844615</v>
      </c>
      <c r="N87" s="2"/>
      <c r="O87" s="83"/>
      <c r="P87" s="11"/>
      <c r="Q87" s="2"/>
      <c r="R87" s="2"/>
    </row>
    <row r="88" spans="1:18" ht="14.25" customHeight="1">
      <c r="A88" s="2" t="s">
        <v>472</v>
      </c>
      <c r="B88" s="2" t="s">
        <v>433</v>
      </c>
      <c r="C88" s="2" t="s">
        <v>493</v>
      </c>
      <c r="D88" s="2" t="s">
        <v>494</v>
      </c>
      <c r="E88" s="2" t="s">
        <v>436</v>
      </c>
      <c r="F88" s="11">
        <v>170842397</v>
      </c>
      <c r="G88" s="73">
        <v>43952</v>
      </c>
      <c r="H88" s="73">
        <v>43954</v>
      </c>
      <c r="I88" s="2">
        <v>3411</v>
      </c>
      <c r="J88" s="35">
        <v>47.45</v>
      </c>
      <c r="K88" s="74">
        <f t="shared" si="0"/>
        <v>161851.95000000001</v>
      </c>
      <c r="M88" s="11">
        <v>170842397</v>
      </c>
      <c r="N88" s="2"/>
      <c r="O88" s="83"/>
      <c r="P88" s="11"/>
      <c r="Q88" s="2"/>
      <c r="R88" s="2"/>
    </row>
    <row r="89" spans="1:18" ht="14.25" customHeight="1">
      <c r="A89" s="2" t="s">
        <v>451</v>
      </c>
      <c r="B89" s="2" t="s">
        <v>433</v>
      </c>
      <c r="C89" s="2" t="s">
        <v>537</v>
      </c>
      <c r="D89" s="2" t="s">
        <v>464</v>
      </c>
      <c r="E89" s="2" t="s">
        <v>436</v>
      </c>
      <c r="F89" s="11">
        <v>172662436</v>
      </c>
      <c r="G89" s="73">
        <v>43958</v>
      </c>
      <c r="H89" s="73">
        <v>43960</v>
      </c>
      <c r="I89" s="2">
        <v>6039</v>
      </c>
      <c r="J89" s="35">
        <v>154.06</v>
      </c>
      <c r="K89" s="74">
        <f t="shared" si="0"/>
        <v>930368.34</v>
      </c>
      <c r="M89" s="11">
        <v>172662436</v>
      </c>
      <c r="N89" s="2"/>
      <c r="O89" s="83"/>
      <c r="P89" s="11"/>
      <c r="Q89" s="2"/>
      <c r="R89" s="2"/>
    </row>
    <row r="90" spans="1:18" ht="14.25" customHeight="1">
      <c r="A90" s="2" t="s">
        <v>484</v>
      </c>
      <c r="B90" s="2" t="s">
        <v>467</v>
      </c>
      <c r="C90" s="2" t="s">
        <v>538</v>
      </c>
      <c r="D90" s="2" t="s">
        <v>454</v>
      </c>
      <c r="E90" s="2" t="s">
        <v>442</v>
      </c>
      <c r="F90" s="11">
        <v>173900973</v>
      </c>
      <c r="G90" s="73">
        <v>43957</v>
      </c>
      <c r="H90" s="73">
        <v>43957</v>
      </c>
      <c r="I90" s="2">
        <v>2486</v>
      </c>
      <c r="J90" s="35">
        <v>152.58000000000001</v>
      </c>
      <c r="K90" s="74">
        <f t="shared" si="0"/>
        <v>379313.88</v>
      </c>
      <c r="M90" s="11">
        <v>173900973</v>
      </c>
      <c r="N90" s="2"/>
      <c r="O90" s="83"/>
      <c r="P90" s="11"/>
      <c r="Q90" s="2"/>
      <c r="R90" s="2"/>
    </row>
    <row r="91" spans="1:18" ht="14.25" customHeight="1">
      <c r="A91" s="2" t="s">
        <v>465</v>
      </c>
      <c r="B91" s="2" t="s">
        <v>452</v>
      </c>
      <c r="C91" s="2" t="s">
        <v>504</v>
      </c>
      <c r="D91" s="2" t="s">
        <v>446</v>
      </c>
      <c r="E91" s="2" t="s">
        <v>442</v>
      </c>
      <c r="F91" s="11">
        <v>175078141</v>
      </c>
      <c r="G91" s="73">
        <v>43951</v>
      </c>
      <c r="H91" s="73">
        <v>43953</v>
      </c>
      <c r="I91" s="2">
        <v>1451</v>
      </c>
      <c r="J91" s="35">
        <v>437.2</v>
      </c>
      <c r="K91" s="74">
        <f t="shared" si="0"/>
        <v>634377.19999999995</v>
      </c>
      <c r="M91" s="11">
        <v>175078141</v>
      </c>
      <c r="N91" s="2"/>
      <c r="O91" s="83"/>
      <c r="P91" s="11"/>
      <c r="Q91" s="2"/>
      <c r="R91" s="2"/>
    </row>
    <row r="92" spans="1:18" ht="14.25" customHeight="1">
      <c r="A92" s="2" t="s">
        <v>458</v>
      </c>
      <c r="B92" s="2" t="s">
        <v>467</v>
      </c>
      <c r="C92" s="2" t="s">
        <v>476</v>
      </c>
      <c r="D92" s="2" t="s">
        <v>480</v>
      </c>
      <c r="E92" s="2" t="s">
        <v>442</v>
      </c>
      <c r="F92" s="11">
        <v>175304305</v>
      </c>
      <c r="G92" s="73">
        <v>43952</v>
      </c>
      <c r="H92" s="73">
        <v>43953</v>
      </c>
      <c r="I92" s="2">
        <v>6610</v>
      </c>
      <c r="J92" s="35">
        <v>651.21</v>
      </c>
      <c r="K92" s="74">
        <f t="shared" si="0"/>
        <v>4304498.1000000006</v>
      </c>
      <c r="M92" s="11">
        <v>175304305</v>
      </c>
      <c r="N92" s="2"/>
      <c r="O92" s="83"/>
      <c r="P92" s="11"/>
      <c r="Q92" s="2"/>
      <c r="R92" s="2"/>
    </row>
    <row r="93" spans="1:18" ht="14.25" customHeight="1">
      <c r="A93" s="2" t="s">
        <v>484</v>
      </c>
      <c r="B93" s="2" t="s">
        <v>439</v>
      </c>
      <c r="C93" s="2" t="s">
        <v>521</v>
      </c>
      <c r="D93" s="2" t="s">
        <v>435</v>
      </c>
      <c r="E93" s="2" t="s">
        <v>436</v>
      </c>
      <c r="F93" s="11">
        <v>175974214</v>
      </c>
      <c r="G93" s="73">
        <v>43967</v>
      </c>
      <c r="H93" s="73">
        <v>43967</v>
      </c>
      <c r="I93" s="2">
        <v>9768</v>
      </c>
      <c r="J93" s="35">
        <v>255.28</v>
      </c>
      <c r="K93" s="74">
        <f t="shared" si="0"/>
        <v>2493575.04</v>
      </c>
      <c r="M93" s="11">
        <v>175974214</v>
      </c>
      <c r="N93" s="2"/>
      <c r="O93" s="83"/>
      <c r="P93" s="11"/>
      <c r="Q93" s="2"/>
      <c r="R93" s="2"/>
    </row>
    <row r="94" spans="1:18" ht="14.25" customHeight="1">
      <c r="A94" s="2" t="s">
        <v>432</v>
      </c>
      <c r="B94" s="2" t="s">
        <v>452</v>
      </c>
      <c r="C94" s="2" t="s">
        <v>539</v>
      </c>
      <c r="D94" s="2" t="s">
        <v>450</v>
      </c>
      <c r="E94" s="2" t="s">
        <v>436</v>
      </c>
      <c r="F94" s="11">
        <v>176450574</v>
      </c>
      <c r="G94" s="73">
        <v>43951</v>
      </c>
      <c r="H94" s="73">
        <v>43952</v>
      </c>
      <c r="I94" s="2">
        <v>2149</v>
      </c>
      <c r="J94" s="35">
        <v>205.7</v>
      </c>
      <c r="K94" s="74">
        <f t="shared" si="0"/>
        <v>442049.3</v>
      </c>
      <c r="M94" s="11">
        <v>642793166</v>
      </c>
      <c r="N94" s="2"/>
      <c r="O94" s="83"/>
      <c r="P94" s="11"/>
      <c r="Q94" s="2"/>
      <c r="R94" s="2"/>
    </row>
    <row r="95" spans="1:18" ht="14.25" customHeight="1">
      <c r="A95" s="2" t="s">
        <v>444</v>
      </c>
      <c r="B95" s="2" t="s">
        <v>452</v>
      </c>
      <c r="C95" s="2" t="s">
        <v>595</v>
      </c>
      <c r="D95" s="2" t="s">
        <v>475</v>
      </c>
      <c r="E95" s="2" t="s">
        <v>436</v>
      </c>
      <c r="F95" s="11">
        <v>176491773</v>
      </c>
      <c r="G95" s="73">
        <v>43954</v>
      </c>
      <c r="H95" s="73">
        <v>43957</v>
      </c>
      <c r="I95" s="2">
        <v>6480</v>
      </c>
      <c r="J95" s="35">
        <v>81.73</v>
      </c>
      <c r="K95" s="74">
        <f t="shared" si="0"/>
        <v>529610.4</v>
      </c>
      <c r="M95" s="11">
        <v>176450574</v>
      </c>
      <c r="N95" s="2"/>
      <c r="O95" s="83"/>
      <c r="P95" s="11"/>
      <c r="Q95" s="2"/>
      <c r="R95" s="2"/>
    </row>
    <row r="96" spans="1:18" ht="14.25" customHeight="1">
      <c r="A96" s="2" t="s">
        <v>448</v>
      </c>
      <c r="B96" s="2" t="s">
        <v>462</v>
      </c>
      <c r="C96" s="2" t="s">
        <v>540</v>
      </c>
      <c r="D96" s="2" t="s">
        <v>456</v>
      </c>
      <c r="E96" s="2" t="s">
        <v>436</v>
      </c>
      <c r="F96" s="11">
        <v>176898181</v>
      </c>
      <c r="G96" s="73">
        <v>43970</v>
      </c>
      <c r="H96" s="73">
        <v>43972</v>
      </c>
      <c r="I96" s="2">
        <v>4677</v>
      </c>
      <c r="J96" s="35">
        <v>109.28</v>
      </c>
      <c r="K96" s="74">
        <f t="shared" si="0"/>
        <v>511102.56</v>
      </c>
      <c r="M96" s="11">
        <v>176898181</v>
      </c>
      <c r="N96" s="2"/>
      <c r="O96" s="83"/>
      <c r="P96" s="11"/>
      <c r="Q96" s="2"/>
      <c r="R96" s="2"/>
    </row>
    <row r="97" spans="1:18" ht="14.25" customHeight="1">
      <c r="A97" s="2" t="s">
        <v>432</v>
      </c>
      <c r="B97" s="2" t="s">
        <v>462</v>
      </c>
      <c r="C97" s="2" t="s">
        <v>541</v>
      </c>
      <c r="D97" s="2" t="s">
        <v>475</v>
      </c>
      <c r="E97" s="2" t="s">
        <v>442</v>
      </c>
      <c r="F97" s="11">
        <v>177214038</v>
      </c>
      <c r="G97" s="73">
        <v>43953</v>
      </c>
      <c r="H97" s="73">
        <v>43956</v>
      </c>
      <c r="I97" s="2">
        <v>7473</v>
      </c>
      <c r="J97" s="35">
        <v>81.73</v>
      </c>
      <c r="K97" s="74">
        <f t="shared" si="0"/>
        <v>610768.29</v>
      </c>
      <c r="M97" s="11">
        <v>177214038</v>
      </c>
      <c r="N97" s="2"/>
      <c r="O97" s="83"/>
      <c r="P97" s="11"/>
      <c r="Q97" s="2"/>
      <c r="R97" s="2"/>
    </row>
    <row r="98" spans="1:18" ht="14.25" customHeight="1">
      <c r="A98" s="2" t="s">
        <v>472</v>
      </c>
      <c r="B98" s="2" t="s">
        <v>462</v>
      </c>
      <c r="C98" s="2" t="s">
        <v>541</v>
      </c>
      <c r="D98" s="2" t="s">
        <v>450</v>
      </c>
      <c r="E98" s="2" t="s">
        <v>436</v>
      </c>
      <c r="F98" s="11">
        <v>177427756</v>
      </c>
      <c r="G98" s="73">
        <v>43965</v>
      </c>
      <c r="H98" s="73">
        <v>43968</v>
      </c>
      <c r="I98" s="2">
        <v>7485</v>
      </c>
      <c r="J98" s="35">
        <v>205.7</v>
      </c>
      <c r="K98" s="74">
        <f t="shared" si="0"/>
        <v>1539664.5</v>
      </c>
      <c r="M98" s="11">
        <v>177427756</v>
      </c>
      <c r="N98" s="2"/>
      <c r="O98" s="83"/>
      <c r="P98" s="11"/>
      <c r="Q98" s="2"/>
      <c r="R98" s="2"/>
    </row>
    <row r="99" spans="1:18" ht="14.25" customHeight="1">
      <c r="A99" s="2" t="s">
        <v>465</v>
      </c>
      <c r="B99" s="2" t="s">
        <v>433</v>
      </c>
      <c r="C99" s="2" t="s">
        <v>455</v>
      </c>
      <c r="D99" s="2" t="s">
        <v>435</v>
      </c>
      <c r="E99" s="2" t="s">
        <v>436</v>
      </c>
      <c r="F99" s="11">
        <v>178100669</v>
      </c>
      <c r="G99" s="73">
        <v>43980</v>
      </c>
      <c r="H99" s="73">
        <v>43980</v>
      </c>
      <c r="I99" s="2">
        <v>7418</v>
      </c>
      <c r="J99" s="35">
        <v>255.28</v>
      </c>
      <c r="K99" s="74">
        <f t="shared" si="0"/>
        <v>1893667.04</v>
      </c>
      <c r="M99" s="11">
        <v>178100669</v>
      </c>
      <c r="N99" s="2"/>
      <c r="O99" s="83"/>
      <c r="P99" s="11"/>
      <c r="Q99" s="2"/>
      <c r="R99" s="2"/>
    </row>
    <row r="100" spans="1:18" ht="14.25" customHeight="1">
      <c r="A100" s="2" t="s">
        <v>432</v>
      </c>
      <c r="B100" s="2" t="s">
        <v>462</v>
      </c>
      <c r="C100" s="2" t="s">
        <v>542</v>
      </c>
      <c r="D100" s="2" t="s">
        <v>480</v>
      </c>
      <c r="E100" s="2" t="s">
        <v>442</v>
      </c>
      <c r="F100" s="11">
        <v>179614293</v>
      </c>
      <c r="G100" s="73">
        <v>43953</v>
      </c>
      <c r="H100" s="73">
        <v>43956</v>
      </c>
      <c r="I100" s="2">
        <v>7733</v>
      </c>
      <c r="J100" s="35">
        <v>651.21</v>
      </c>
      <c r="K100" s="74">
        <f t="shared" si="0"/>
        <v>5035806.9300000006</v>
      </c>
      <c r="M100" s="11">
        <v>179614293</v>
      </c>
      <c r="N100" s="2"/>
      <c r="O100" s="83"/>
      <c r="P100" s="11"/>
      <c r="Q100" s="2"/>
      <c r="R100" s="2"/>
    </row>
    <row r="101" spans="1:18" ht="14.25" customHeight="1">
      <c r="A101" s="2" t="s">
        <v>458</v>
      </c>
      <c r="B101" s="2" t="s">
        <v>439</v>
      </c>
      <c r="C101" s="2" t="s">
        <v>543</v>
      </c>
      <c r="D101" s="2" t="s">
        <v>441</v>
      </c>
      <c r="E101" s="2" t="s">
        <v>436</v>
      </c>
      <c r="F101" s="11">
        <v>180418097</v>
      </c>
      <c r="G101" s="73">
        <v>43982</v>
      </c>
      <c r="H101" s="73">
        <v>43984</v>
      </c>
      <c r="I101" s="2">
        <v>6447</v>
      </c>
      <c r="J101" s="35">
        <v>9.33</v>
      </c>
      <c r="K101" s="74">
        <f t="shared" si="0"/>
        <v>60150.51</v>
      </c>
      <c r="M101" s="11">
        <v>180418097</v>
      </c>
      <c r="N101" s="2"/>
      <c r="O101" s="83"/>
      <c r="P101" s="11"/>
      <c r="Q101" s="2"/>
      <c r="R101" s="2"/>
    </row>
    <row r="102" spans="1:18" ht="14.25" customHeight="1">
      <c r="A102" s="2" t="s">
        <v>484</v>
      </c>
      <c r="B102" s="2" t="s">
        <v>452</v>
      </c>
      <c r="C102" s="2" t="s">
        <v>544</v>
      </c>
      <c r="D102" s="2" t="s">
        <v>477</v>
      </c>
      <c r="E102" s="2" t="s">
        <v>442</v>
      </c>
      <c r="F102" s="11">
        <v>182393920</v>
      </c>
      <c r="G102" s="73">
        <v>43966</v>
      </c>
      <c r="H102" s="73">
        <v>43967</v>
      </c>
      <c r="I102" s="2">
        <v>9535</v>
      </c>
      <c r="J102" s="35">
        <v>668.27</v>
      </c>
      <c r="K102" s="74">
        <f t="shared" si="0"/>
        <v>6371954.4500000002</v>
      </c>
      <c r="M102" s="11">
        <v>182393920</v>
      </c>
      <c r="N102" s="2"/>
      <c r="O102" s="83"/>
      <c r="P102" s="11"/>
      <c r="Q102" s="2"/>
      <c r="R102" s="2"/>
    </row>
    <row r="103" spans="1:18" ht="14.25" customHeight="1">
      <c r="A103" s="2" t="s">
        <v>451</v>
      </c>
      <c r="B103" s="2" t="s">
        <v>462</v>
      </c>
      <c r="C103" s="2" t="s">
        <v>545</v>
      </c>
      <c r="D103" s="2" t="s">
        <v>475</v>
      </c>
      <c r="E103" s="2" t="s">
        <v>436</v>
      </c>
      <c r="F103" s="11">
        <v>182575023</v>
      </c>
      <c r="G103" s="73">
        <v>43975</v>
      </c>
      <c r="H103" s="73">
        <v>43975</v>
      </c>
      <c r="I103" s="2">
        <v>9045</v>
      </c>
      <c r="J103" s="35">
        <v>81.73</v>
      </c>
      <c r="K103" s="74">
        <f t="shared" si="0"/>
        <v>739247.85000000009</v>
      </c>
      <c r="M103" s="11">
        <v>182575023</v>
      </c>
      <c r="N103" s="2"/>
      <c r="O103" s="83"/>
      <c r="P103" s="11"/>
      <c r="Q103" s="2"/>
      <c r="R103" s="2"/>
    </row>
    <row r="104" spans="1:18" ht="14.25" customHeight="1">
      <c r="A104" s="2" t="s">
        <v>465</v>
      </c>
      <c r="B104" s="2" t="s">
        <v>462</v>
      </c>
      <c r="C104" s="2" t="s">
        <v>546</v>
      </c>
      <c r="D104" s="2" t="s">
        <v>480</v>
      </c>
      <c r="E104" s="2" t="s">
        <v>442</v>
      </c>
      <c r="F104" s="11">
        <v>184062469</v>
      </c>
      <c r="G104" s="73">
        <v>43997</v>
      </c>
      <c r="H104" s="73">
        <v>43999</v>
      </c>
      <c r="I104" s="2">
        <v>8974</v>
      </c>
      <c r="J104" s="35">
        <v>651.21</v>
      </c>
      <c r="K104" s="74">
        <f t="shared" si="0"/>
        <v>5843958.54</v>
      </c>
      <c r="M104" s="11">
        <v>184062469</v>
      </c>
      <c r="N104" s="2"/>
      <c r="O104" s="83"/>
      <c r="P104" s="11"/>
      <c r="Q104" s="2"/>
      <c r="R104" s="2"/>
    </row>
    <row r="105" spans="1:18" ht="14.25" customHeight="1">
      <c r="A105" s="2" t="s">
        <v>482</v>
      </c>
      <c r="B105" s="2" t="s">
        <v>433</v>
      </c>
      <c r="C105" s="2" t="s">
        <v>491</v>
      </c>
      <c r="D105" s="2" t="s">
        <v>441</v>
      </c>
      <c r="E105" s="2" t="s">
        <v>436</v>
      </c>
      <c r="F105" s="11">
        <v>185303580</v>
      </c>
      <c r="G105" s="73">
        <v>43987</v>
      </c>
      <c r="H105" s="73">
        <v>43990</v>
      </c>
      <c r="I105" s="2">
        <v>7240</v>
      </c>
      <c r="J105" s="35">
        <v>9.33</v>
      </c>
      <c r="K105" s="74">
        <f t="shared" si="0"/>
        <v>67549.2</v>
      </c>
      <c r="M105" s="11">
        <v>185303580</v>
      </c>
      <c r="N105" s="2"/>
      <c r="O105" s="83"/>
      <c r="P105" s="11"/>
      <c r="Q105" s="2"/>
      <c r="R105" s="2"/>
    </row>
    <row r="106" spans="1:18" ht="14.25" customHeight="1">
      <c r="A106" s="2" t="s">
        <v>472</v>
      </c>
      <c r="B106" s="2" t="s">
        <v>462</v>
      </c>
      <c r="C106" s="2" t="s">
        <v>547</v>
      </c>
      <c r="D106" s="2" t="s">
        <v>477</v>
      </c>
      <c r="E106" s="2" t="s">
        <v>436</v>
      </c>
      <c r="F106" s="11">
        <v>186451995</v>
      </c>
      <c r="G106" s="73">
        <v>44006</v>
      </c>
      <c r="H106" s="73">
        <v>44006</v>
      </c>
      <c r="I106" s="2">
        <v>6551</v>
      </c>
      <c r="J106" s="35">
        <v>668.27</v>
      </c>
      <c r="K106" s="74">
        <f t="shared" si="0"/>
        <v>4377836.7699999996</v>
      </c>
      <c r="M106" s="11">
        <v>186451995</v>
      </c>
      <c r="N106" s="2"/>
      <c r="O106" s="83"/>
      <c r="P106" s="11"/>
      <c r="Q106" s="2"/>
      <c r="R106" s="2"/>
    </row>
    <row r="107" spans="1:18" ht="14.25" customHeight="1">
      <c r="A107" s="2" t="s">
        <v>458</v>
      </c>
      <c r="B107" s="2" t="s">
        <v>439</v>
      </c>
      <c r="C107" s="2" t="s">
        <v>548</v>
      </c>
      <c r="D107" s="2" t="s">
        <v>441</v>
      </c>
      <c r="E107" s="2" t="s">
        <v>442</v>
      </c>
      <c r="F107" s="11">
        <v>186766564</v>
      </c>
      <c r="G107" s="73">
        <v>43997</v>
      </c>
      <c r="H107" s="73">
        <v>43997</v>
      </c>
      <c r="I107" s="2">
        <v>7318</v>
      </c>
      <c r="J107" s="35">
        <v>9.33</v>
      </c>
      <c r="K107" s="74">
        <f t="shared" si="0"/>
        <v>68276.94</v>
      </c>
      <c r="M107" s="11">
        <v>186766564</v>
      </c>
      <c r="N107" s="2"/>
      <c r="O107" s="83"/>
      <c r="P107" s="11"/>
      <c r="Q107" s="2"/>
      <c r="R107" s="2"/>
    </row>
    <row r="108" spans="1:18" ht="14.25" customHeight="1">
      <c r="A108" s="2" t="s">
        <v>448</v>
      </c>
      <c r="B108" s="2" t="s">
        <v>462</v>
      </c>
      <c r="C108" s="2" t="s">
        <v>536</v>
      </c>
      <c r="D108" s="2" t="s">
        <v>435</v>
      </c>
      <c r="E108" s="2" t="s">
        <v>442</v>
      </c>
      <c r="F108" s="11">
        <v>186811625</v>
      </c>
      <c r="G108" s="73">
        <v>43996</v>
      </c>
      <c r="H108" s="73">
        <v>43997</v>
      </c>
      <c r="I108" s="2">
        <v>3918</v>
      </c>
      <c r="J108" s="35">
        <v>255.28</v>
      </c>
      <c r="K108" s="74">
        <f t="shared" si="0"/>
        <v>1000187.04</v>
      </c>
      <c r="M108" s="11">
        <v>186811625</v>
      </c>
      <c r="N108" s="2"/>
      <c r="O108" s="83"/>
      <c r="P108" s="11"/>
      <c r="Q108" s="2"/>
      <c r="R108" s="2"/>
    </row>
    <row r="109" spans="1:18" ht="14.25" customHeight="1">
      <c r="A109" s="2" t="s">
        <v>444</v>
      </c>
      <c r="B109" s="2" t="s">
        <v>439</v>
      </c>
      <c r="C109" s="2" t="s">
        <v>593</v>
      </c>
      <c r="D109" s="2" t="s">
        <v>477</v>
      </c>
      <c r="E109" s="2" t="s">
        <v>436</v>
      </c>
      <c r="F109" s="11">
        <v>187358796</v>
      </c>
      <c r="G109" s="73">
        <v>43970</v>
      </c>
      <c r="H109" s="73">
        <v>43971</v>
      </c>
      <c r="I109" s="2">
        <v>3221</v>
      </c>
      <c r="J109" s="35">
        <v>668.27</v>
      </c>
      <c r="K109" s="74">
        <f t="shared" si="0"/>
        <v>2152497.67</v>
      </c>
      <c r="M109" s="11">
        <v>658513057</v>
      </c>
      <c r="N109" s="2"/>
      <c r="O109" s="83"/>
      <c r="P109" s="11"/>
      <c r="Q109" s="2"/>
      <c r="R109" s="2"/>
    </row>
    <row r="110" spans="1:18" ht="14.25" customHeight="1">
      <c r="A110" s="2" t="s">
        <v>432</v>
      </c>
      <c r="B110" s="2" t="s">
        <v>462</v>
      </c>
      <c r="C110" s="2" t="s">
        <v>536</v>
      </c>
      <c r="D110" s="2" t="s">
        <v>464</v>
      </c>
      <c r="E110" s="2" t="s">
        <v>442</v>
      </c>
      <c r="F110" s="11">
        <v>187923991</v>
      </c>
      <c r="G110" s="73">
        <v>43980</v>
      </c>
      <c r="H110" s="73">
        <v>43980</v>
      </c>
      <c r="I110" s="2">
        <v>2012</v>
      </c>
      <c r="J110" s="35">
        <v>154.06</v>
      </c>
      <c r="K110" s="74">
        <f t="shared" si="0"/>
        <v>309968.72000000003</v>
      </c>
      <c r="M110" s="11">
        <v>187923991</v>
      </c>
      <c r="N110" s="2"/>
      <c r="O110" s="83"/>
      <c r="P110" s="11"/>
      <c r="Q110" s="2"/>
      <c r="R110" s="2"/>
    </row>
    <row r="111" spans="1:18" ht="14.25" customHeight="1">
      <c r="A111" s="2" t="s">
        <v>458</v>
      </c>
      <c r="B111" s="2" t="s">
        <v>433</v>
      </c>
      <c r="C111" s="2" t="s">
        <v>474</v>
      </c>
      <c r="D111" s="2" t="s">
        <v>454</v>
      </c>
      <c r="E111" s="2" t="s">
        <v>436</v>
      </c>
      <c r="F111" s="11">
        <v>188509356</v>
      </c>
      <c r="G111" s="73">
        <v>43987</v>
      </c>
      <c r="H111" s="73">
        <v>43988</v>
      </c>
      <c r="I111" s="2">
        <v>6609</v>
      </c>
      <c r="J111" s="35">
        <v>152.58000000000001</v>
      </c>
      <c r="K111" s="74">
        <f t="shared" si="0"/>
        <v>1008401.2200000001</v>
      </c>
      <c r="M111" s="11">
        <v>188509356</v>
      </c>
      <c r="N111" s="2"/>
      <c r="O111" s="83"/>
      <c r="P111" s="11"/>
      <c r="Q111" s="2"/>
      <c r="R111" s="2"/>
    </row>
    <row r="112" spans="1:18" ht="14.25" customHeight="1">
      <c r="A112" s="2" t="s">
        <v>448</v>
      </c>
      <c r="B112" s="2" t="s">
        <v>462</v>
      </c>
      <c r="C112" s="2" t="s">
        <v>549</v>
      </c>
      <c r="D112" s="2" t="s">
        <v>456</v>
      </c>
      <c r="E112" s="2" t="s">
        <v>442</v>
      </c>
      <c r="F112" s="11">
        <v>189044940</v>
      </c>
      <c r="G112" s="73">
        <v>43973</v>
      </c>
      <c r="H112" s="73">
        <v>43976</v>
      </c>
      <c r="I112" s="2">
        <v>793</v>
      </c>
      <c r="J112" s="35">
        <v>109.28</v>
      </c>
      <c r="K112" s="74">
        <f t="shared" si="0"/>
        <v>86659.040000000008</v>
      </c>
      <c r="M112" s="11">
        <v>189044940</v>
      </c>
      <c r="N112" s="2"/>
      <c r="O112" s="83"/>
      <c r="P112" s="11"/>
      <c r="Q112" s="2"/>
      <c r="R112" s="2"/>
    </row>
    <row r="113" spans="1:18" ht="14.25" customHeight="1">
      <c r="A113" s="2" t="s">
        <v>458</v>
      </c>
      <c r="B113" s="2" t="s">
        <v>433</v>
      </c>
      <c r="C113" s="2" t="s">
        <v>461</v>
      </c>
      <c r="D113" s="2" t="s">
        <v>446</v>
      </c>
      <c r="E113" s="2" t="s">
        <v>436</v>
      </c>
      <c r="F113" s="11">
        <v>189138495</v>
      </c>
      <c r="G113" s="73">
        <v>43982</v>
      </c>
      <c r="H113" s="73">
        <v>43982</v>
      </c>
      <c r="I113" s="2">
        <v>2509</v>
      </c>
      <c r="J113" s="35">
        <v>437.2</v>
      </c>
      <c r="K113" s="74">
        <f t="shared" si="0"/>
        <v>1096934.8</v>
      </c>
      <c r="M113" s="11">
        <v>189138495</v>
      </c>
      <c r="N113" s="2"/>
      <c r="O113" s="83"/>
      <c r="P113" s="11"/>
      <c r="Q113" s="2"/>
      <c r="R113" s="2"/>
    </row>
    <row r="114" spans="1:18" ht="14.25" customHeight="1">
      <c r="A114" s="2" t="s">
        <v>448</v>
      </c>
      <c r="B114" s="2" t="s">
        <v>433</v>
      </c>
      <c r="C114" s="2" t="s">
        <v>487</v>
      </c>
      <c r="D114" s="2" t="s">
        <v>464</v>
      </c>
      <c r="E114" s="2" t="s">
        <v>442</v>
      </c>
      <c r="F114" s="11">
        <v>189347493</v>
      </c>
      <c r="G114" s="73">
        <v>43981</v>
      </c>
      <c r="H114" s="73">
        <v>43981</v>
      </c>
      <c r="I114" s="2">
        <v>8893</v>
      </c>
      <c r="J114" s="35">
        <v>154.06</v>
      </c>
      <c r="K114" s="74">
        <f t="shared" si="0"/>
        <v>1370055.58</v>
      </c>
      <c r="M114" s="11">
        <v>189347493</v>
      </c>
      <c r="N114" s="2"/>
      <c r="O114" s="83"/>
      <c r="P114" s="11"/>
      <c r="Q114" s="2"/>
      <c r="R114" s="2"/>
    </row>
    <row r="115" spans="1:18" ht="14.25" customHeight="1">
      <c r="A115" s="2" t="s">
        <v>482</v>
      </c>
      <c r="B115" s="2" t="s">
        <v>433</v>
      </c>
      <c r="C115" s="2" t="s">
        <v>550</v>
      </c>
      <c r="D115" s="2" t="s">
        <v>494</v>
      </c>
      <c r="E115" s="2" t="s">
        <v>436</v>
      </c>
      <c r="F115" s="11">
        <v>189522588</v>
      </c>
      <c r="G115" s="73">
        <v>43972</v>
      </c>
      <c r="H115" s="73">
        <v>43974</v>
      </c>
      <c r="I115" s="2">
        <v>282</v>
      </c>
      <c r="J115" s="35">
        <v>47.45</v>
      </c>
      <c r="K115" s="74">
        <f t="shared" si="0"/>
        <v>13380.900000000001</v>
      </c>
      <c r="M115" s="11">
        <v>189522588</v>
      </c>
      <c r="N115" s="2"/>
      <c r="O115" s="83"/>
      <c r="P115" s="11"/>
      <c r="Q115" s="2"/>
      <c r="R115" s="2"/>
    </row>
    <row r="116" spans="1:18" ht="14.25" customHeight="1">
      <c r="A116" s="2" t="s">
        <v>432</v>
      </c>
      <c r="B116" s="2" t="s">
        <v>433</v>
      </c>
      <c r="C116" s="2" t="s">
        <v>528</v>
      </c>
      <c r="D116" s="2" t="s">
        <v>441</v>
      </c>
      <c r="E116" s="2" t="s">
        <v>442</v>
      </c>
      <c r="F116" s="11">
        <v>189676654</v>
      </c>
      <c r="G116" s="73">
        <v>44014</v>
      </c>
      <c r="H116" s="73">
        <v>44017</v>
      </c>
      <c r="I116" s="2">
        <v>6526</v>
      </c>
      <c r="J116" s="35">
        <v>9.33</v>
      </c>
      <c r="K116" s="74">
        <f t="shared" si="0"/>
        <v>60887.58</v>
      </c>
      <c r="M116" s="11">
        <v>189676654</v>
      </c>
      <c r="N116" s="2"/>
      <c r="O116" s="83"/>
      <c r="P116" s="11"/>
      <c r="Q116" s="2"/>
      <c r="R116" s="2"/>
    </row>
    <row r="117" spans="1:18" ht="14.25" customHeight="1">
      <c r="A117" s="2" t="s">
        <v>444</v>
      </c>
      <c r="B117" s="2" t="s">
        <v>462</v>
      </c>
      <c r="C117" s="2" t="s">
        <v>574</v>
      </c>
      <c r="D117" s="2" t="s">
        <v>435</v>
      </c>
      <c r="E117" s="2" t="s">
        <v>436</v>
      </c>
      <c r="F117" s="11">
        <v>190043151</v>
      </c>
      <c r="G117" s="73">
        <v>44007</v>
      </c>
      <c r="H117" s="73">
        <v>44009</v>
      </c>
      <c r="I117" s="2">
        <v>7669</v>
      </c>
      <c r="J117" s="35">
        <v>255.28</v>
      </c>
      <c r="K117" s="74">
        <f t="shared" si="0"/>
        <v>1957742.32</v>
      </c>
      <c r="M117" s="11">
        <v>672624480</v>
      </c>
      <c r="N117" s="2"/>
      <c r="O117" s="83"/>
      <c r="P117" s="11"/>
      <c r="Q117" s="2"/>
      <c r="R117" s="2"/>
    </row>
    <row r="118" spans="1:18" ht="14.25" customHeight="1">
      <c r="A118" s="2" t="s">
        <v>432</v>
      </c>
      <c r="B118" s="2" t="s">
        <v>433</v>
      </c>
      <c r="C118" s="2" t="s">
        <v>491</v>
      </c>
      <c r="D118" s="2" t="s">
        <v>494</v>
      </c>
      <c r="E118" s="2" t="s">
        <v>436</v>
      </c>
      <c r="F118" s="11">
        <v>190168464</v>
      </c>
      <c r="G118" s="73">
        <v>43975</v>
      </c>
      <c r="H118" s="73">
        <v>43977</v>
      </c>
      <c r="I118" s="2">
        <v>6095</v>
      </c>
      <c r="J118" s="35">
        <v>47.45</v>
      </c>
      <c r="K118" s="74">
        <f t="shared" si="0"/>
        <v>289207.75</v>
      </c>
      <c r="M118" s="11">
        <v>190168464</v>
      </c>
      <c r="N118" s="2"/>
      <c r="O118" s="83"/>
      <c r="P118" s="11"/>
      <c r="Q118" s="2"/>
      <c r="R118" s="2"/>
    </row>
    <row r="119" spans="1:18" ht="14.25" customHeight="1">
      <c r="A119" s="2" t="s">
        <v>451</v>
      </c>
      <c r="B119" s="2" t="s">
        <v>439</v>
      </c>
      <c r="C119" s="2" t="s">
        <v>551</v>
      </c>
      <c r="D119" s="2" t="s">
        <v>454</v>
      </c>
      <c r="E119" s="2" t="s">
        <v>442</v>
      </c>
      <c r="F119" s="11">
        <v>190800607</v>
      </c>
      <c r="G119" s="73">
        <v>43991</v>
      </c>
      <c r="H119" s="73">
        <v>43992</v>
      </c>
      <c r="I119" s="2">
        <v>7969</v>
      </c>
      <c r="J119" s="35">
        <v>152.58000000000001</v>
      </c>
      <c r="K119" s="74">
        <f t="shared" si="0"/>
        <v>1215910.02</v>
      </c>
      <c r="M119" s="11">
        <v>190800607</v>
      </c>
      <c r="N119" s="2"/>
      <c r="O119" s="83"/>
      <c r="P119" s="11"/>
      <c r="Q119" s="2"/>
      <c r="R119" s="2"/>
    </row>
    <row r="120" spans="1:18" ht="14.25" customHeight="1">
      <c r="A120" s="2" t="s">
        <v>448</v>
      </c>
      <c r="B120" s="2" t="s">
        <v>467</v>
      </c>
      <c r="C120" s="2" t="s">
        <v>476</v>
      </c>
      <c r="D120" s="2" t="s">
        <v>494</v>
      </c>
      <c r="E120" s="2" t="s">
        <v>436</v>
      </c>
      <c r="F120" s="11">
        <v>192262303</v>
      </c>
      <c r="G120" s="73">
        <v>44023</v>
      </c>
      <c r="H120" s="73">
        <v>44025</v>
      </c>
      <c r="I120" s="2">
        <v>7601</v>
      </c>
      <c r="J120" s="35">
        <v>47.45</v>
      </c>
      <c r="K120" s="74">
        <f t="shared" si="0"/>
        <v>360667.45</v>
      </c>
      <c r="M120" s="11">
        <v>192262303</v>
      </c>
      <c r="N120" s="2"/>
      <c r="O120" s="83"/>
      <c r="P120" s="11"/>
      <c r="Q120" s="2"/>
      <c r="R120" s="2"/>
    </row>
    <row r="121" spans="1:18" ht="14.25" customHeight="1">
      <c r="A121" s="2" t="s">
        <v>458</v>
      </c>
      <c r="B121" s="2" t="s">
        <v>462</v>
      </c>
      <c r="C121" s="2" t="s">
        <v>552</v>
      </c>
      <c r="D121" s="2" t="s">
        <v>469</v>
      </c>
      <c r="E121" s="2" t="s">
        <v>442</v>
      </c>
      <c r="F121" s="11">
        <v>193923556</v>
      </c>
      <c r="G121" s="73">
        <v>44020</v>
      </c>
      <c r="H121" s="73">
        <v>44020</v>
      </c>
      <c r="I121" s="2">
        <v>8263</v>
      </c>
      <c r="J121" s="35">
        <v>421.89</v>
      </c>
      <c r="K121" s="74">
        <f t="shared" si="0"/>
        <v>3486077.07</v>
      </c>
      <c r="M121" s="11">
        <v>193923556</v>
      </c>
      <c r="N121" s="2"/>
      <c r="O121" s="83"/>
      <c r="P121" s="11"/>
      <c r="Q121" s="2"/>
      <c r="R121" s="2"/>
    </row>
    <row r="122" spans="1:18" ht="14.25" customHeight="1">
      <c r="A122" s="2" t="s">
        <v>465</v>
      </c>
      <c r="B122" s="2" t="s">
        <v>439</v>
      </c>
      <c r="C122" s="2" t="s">
        <v>551</v>
      </c>
      <c r="D122" s="2" t="s">
        <v>480</v>
      </c>
      <c r="E122" s="2" t="s">
        <v>442</v>
      </c>
      <c r="F122" s="11">
        <v>194006383</v>
      </c>
      <c r="G122" s="73">
        <v>43983</v>
      </c>
      <c r="H122" s="73">
        <v>43986</v>
      </c>
      <c r="I122" s="2">
        <v>3783</v>
      </c>
      <c r="J122" s="35">
        <v>651.21</v>
      </c>
      <c r="K122" s="74">
        <f t="shared" si="0"/>
        <v>2463527.4300000002</v>
      </c>
      <c r="M122" s="11">
        <v>194006383</v>
      </c>
      <c r="N122" s="2"/>
      <c r="O122" s="83"/>
      <c r="P122" s="11"/>
      <c r="Q122" s="2"/>
      <c r="R122" s="2"/>
    </row>
    <row r="123" spans="1:18" ht="14.25" customHeight="1">
      <c r="A123" s="2" t="s">
        <v>451</v>
      </c>
      <c r="B123" s="2" t="s">
        <v>462</v>
      </c>
      <c r="C123" s="2" t="s">
        <v>553</v>
      </c>
      <c r="D123" s="2" t="s">
        <v>446</v>
      </c>
      <c r="E123" s="2" t="s">
        <v>442</v>
      </c>
      <c r="F123" s="11">
        <v>196863257</v>
      </c>
      <c r="G123" s="73">
        <v>44000</v>
      </c>
      <c r="H123" s="73">
        <v>44000</v>
      </c>
      <c r="I123" s="2">
        <v>3036</v>
      </c>
      <c r="J123" s="35">
        <v>437.2</v>
      </c>
      <c r="K123" s="74">
        <f t="shared" si="0"/>
        <v>1327339.2</v>
      </c>
      <c r="M123" s="11">
        <v>196863257</v>
      </c>
      <c r="N123" s="2"/>
      <c r="O123" s="83"/>
      <c r="P123" s="11"/>
      <c r="Q123" s="2"/>
      <c r="R123" s="2"/>
    </row>
    <row r="124" spans="1:18" ht="14.25" customHeight="1">
      <c r="A124" s="2" t="s">
        <v>444</v>
      </c>
      <c r="B124" s="2" t="s">
        <v>439</v>
      </c>
      <c r="C124" s="2" t="s">
        <v>617</v>
      </c>
      <c r="D124" s="2" t="s">
        <v>456</v>
      </c>
      <c r="E124" s="2" t="s">
        <v>436</v>
      </c>
      <c r="F124" s="11">
        <v>200081908</v>
      </c>
      <c r="G124" s="73">
        <v>43990</v>
      </c>
      <c r="H124" s="73">
        <v>43993</v>
      </c>
      <c r="I124" s="2">
        <v>8483</v>
      </c>
      <c r="J124" s="35">
        <v>109.28</v>
      </c>
      <c r="K124" s="74">
        <f t="shared" si="0"/>
        <v>927022.24</v>
      </c>
      <c r="M124" s="11">
        <v>700715148</v>
      </c>
      <c r="N124" s="2"/>
      <c r="O124" s="83"/>
      <c r="P124" s="11"/>
      <c r="Q124" s="2"/>
      <c r="R124" s="2"/>
    </row>
    <row r="125" spans="1:18" ht="14.25" customHeight="1">
      <c r="A125" s="2" t="s">
        <v>465</v>
      </c>
      <c r="B125" s="2" t="s">
        <v>433</v>
      </c>
      <c r="C125" s="2" t="s">
        <v>555</v>
      </c>
      <c r="D125" s="2" t="s">
        <v>480</v>
      </c>
      <c r="E125" s="2" t="s">
        <v>442</v>
      </c>
      <c r="F125" s="11">
        <v>202073180</v>
      </c>
      <c r="G125" s="73">
        <v>44004</v>
      </c>
      <c r="H125" s="73">
        <v>44004</v>
      </c>
      <c r="I125" s="2">
        <v>760</v>
      </c>
      <c r="J125" s="35">
        <v>651.21</v>
      </c>
      <c r="K125" s="74">
        <f t="shared" si="0"/>
        <v>494919.60000000003</v>
      </c>
      <c r="M125" s="11">
        <v>202073180</v>
      </c>
      <c r="N125" s="2"/>
      <c r="O125" s="83"/>
      <c r="P125" s="11"/>
      <c r="Q125" s="2"/>
      <c r="R125" s="2"/>
    </row>
    <row r="126" spans="1:18" ht="14.25" customHeight="1">
      <c r="A126" s="2" t="s">
        <v>451</v>
      </c>
      <c r="B126" s="2" t="s">
        <v>452</v>
      </c>
      <c r="C126" s="2" t="s">
        <v>556</v>
      </c>
      <c r="D126" s="2" t="s">
        <v>456</v>
      </c>
      <c r="E126" s="2" t="s">
        <v>442</v>
      </c>
      <c r="F126" s="11">
        <v>202620351</v>
      </c>
      <c r="G126" s="73">
        <v>43997</v>
      </c>
      <c r="H126" s="73">
        <v>43998</v>
      </c>
      <c r="I126" s="2">
        <v>5854</v>
      </c>
      <c r="J126" s="35">
        <v>109.28</v>
      </c>
      <c r="K126" s="74">
        <f t="shared" si="0"/>
        <v>639725.12</v>
      </c>
      <c r="M126" s="11">
        <v>202620351</v>
      </c>
      <c r="N126" s="2"/>
      <c r="O126" s="83"/>
      <c r="P126" s="11"/>
      <c r="Q126" s="2"/>
      <c r="R126" s="2"/>
    </row>
    <row r="127" spans="1:18" ht="14.25" customHeight="1">
      <c r="A127" s="2" t="s">
        <v>484</v>
      </c>
      <c r="B127" s="2" t="s">
        <v>433</v>
      </c>
      <c r="C127" s="2" t="s">
        <v>550</v>
      </c>
      <c r="D127" s="2" t="s">
        <v>469</v>
      </c>
      <c r="E127" s="2" t="s">
        <v>436</v>
      </c>
      <c r="F127" s="11">
        <v>203154218</v>
      </c>
      <c r="G127" s="73">
        <v>44004</v>
      </c>
      <c r="H127" s="73">
        <v>44005</v>
      </c>
      <c r="I127" s="2">
        <v>9426</v>
      </c>
      <c r="J127" s="35">
        <v>421.89</v>
      </c>
      <c r="K127" s="74">
        <f t="shared" si="0"/>
        <v>3976735.1399999997</v>
      </c>
      <c r="M127" s="11">
        <v>203154218</v>
      </c>
      <c r="N127" s="2"/>
      <c r="O127" s="83"/>
      <c r="P127" s="11"/>
      <c r="Q127" s="2"/>
      <c r="R127" s="2"/>
    </row>
    <row r="128" spans="1:18" ht="14.25" customHeight="1">
      <c r="A128" s="2" t="s">
        <v>484</v>
      </c>
      <c r="B128" s="2" t="s">
        <v>462</v>
      </c>
      <c r="C128" s="2" t="s">
        <v>557</v>
      </c>
      <c r="D128" s="2" t="s">
        <v>454</v>
      </c>
      <c r="E128" s="2" t="s">
        <v>442</v>
      </c>
      <c r="F128" s="11">
        <v>204677283</v>
      </c>
      <c r="G128" s="73">
        <v>44008</v>
      </c>
      <c r="H128" s="73">
        <v>44011</v>
      </c>
      <c r="I128" s="2">
        <v>4639</v>
      </c>
      <c r="J128" s="35">
        <v>152.58000000000001</v>
      </c>
      <c r="K128" s="74">
        <f t="shared" si="0"/>
        <v>707818.62000000011</v>
      </c>
      <c r="M128" s="11">
        <v>204677283</v>
      </c>
      <c r="N128" s="2"/>
      <c r="O128" s="83"/>
      <c r="P128" s="11"/>
      <c r="Q128" s="2"/>
      <c r="R128" s="2"/>
    </row>
    <row r="129" spans="1:18" ht="14.25" customHeight="1">
      <c r="A129" s="2" t="s">
        <v>482</v>
      </c>
      <c r="B129" s="2" t="s">
        <v>462</v>
      </c>
      <c r="C129" s="2" t="s">
        <v>463</v>
      </c>
      <c r="D129" s="2" t="s">
        <v>494</v>
      </c>
      <c r="E129" s="2" t="s">
        <v>442</v>
      </c>
      <c r="F129" s="11">
        <v>204702174</v>
      </c>
      <c r="G129" s="73">
        <v>44000</v>
      </c>
      <c r="H129" s="73">
        <v>44002</v>
      </c>
      <c r="I129" s="2">
        <v>8248</v>
      </c>
      <c r="J129" s="35">
        <v>47.45</v>
      </c>
      <c r="K129" s="74">
        <f t="shared" si="0"/>
        <v>391367.60000000003</v>
      </c>
      <c r="M129" s="11">
        <v>204702174</v>
      </c>
      <c r="N129" s="2"/>
      <c r="O129" s="83"/>
      <c r="P129" s="11"/>
      <c r="Q129" s="2"/>
      <c r="R129" s="2"/>
    </row>
    <row r="130" spans="1:18" ht="14.25" customHeight="1">
      <c r="A130" s="2" t="s">
        <v>484</v>
      </c>
      <c r="B130" s="2" t="s">
        <v>433</v>
      </c>
      <c r="C130" s="2" t="s">
        <v>511</v>
      </c>
      <c r="D130" s="2" t="s">
        <v>446</v>
      </c>
      <c r="E130" s="2" t="s">
        <v>436</v>
      </c>
      <c r="F130" s="11">
        <v>204850232</v>
      </c>
      <c r="G130" s="73">
        <v>44002</v>
      </c>
      <c r="H130" s="73">
        <v>44002</v>
      </c>
      <c r="I130" s="2">
        <v>9179</v>
      </c>
      <c r="J130" s="35">
        <v>437.2</v>
      </c>
      <c r="K130" s="74">
        <f t="shared" si="0"/>
        <v>4013058.8</v>
      </c>
      <c r="M130" s="11">
        <v>204850232</v>
      </c>
      <c r="N130" s="2"/>
      <c r="O130" s="83"/>
      <c r="P130" s="11"/>
      <c r="Q130" s="2"/>
      <c r="R130" s="2"/>
    </row>
    <row r="131" spans="1:18" ht="14.25" customHeight="1">
      <c r="A131" s="2" t="s">
        <v>458</v>
      </c>
      <c r="B131" s="2" t="s">
        <v>462</v>
      </c>
      <c r="C131" s="2" t="s">
        <v>558</v>
      </c>
      <c r="D131" s="2" t="s">
        <v>494</v>
      </c>
      <c r="E131" s="2" t="s">
        <v>436</v>
      </c>
      <c r="F131" s="11">
        <v>206096923</v>
      </c>
      <c r="G131" s="73">
        <v>44003</v>
      </c>
      <c r="H131" s="73">
        <v>44004</v>
      </c>
      <c r="I131" s="2">
        <v>3890</v>
      </c>
      <c r="J131" s="35">
        <v>47.45</v>
      </c>
      <c r="K131" s="74">
        <f t="shared" si="0"/>
        <v>184580.5</v>
      </c>
      <c r="M131" s="11">
        <v>206096923</v>
      </c>
      <c r="N131" s="2"/>
      <c r="O131" s="83"/>
      <c r="P131" s="11"/>
      <c r="Q131" s="2"/>
      <c r="R131" s="2"/>
    </row>
    <row r="132" spans="1:18" ht="14.25" customHeight="1">
      <c r="A132" s="2" t="s">
        <v>482</v>
      </c>
      <c r="B132" s="2" t="s">
        <v>452</v>
      </c>
      <c r="C132" s="2" t="s">
        <v>453</v>
      </c>
      <c r="D132" s="2" t="s">
        <v>494</v>
      </c>
      <c r="E132" s="2" t="s">
        <v>442</v>
      </c>
      <c r="F132" s="11">
        <v>207990348</v>
      </c>
      <c r="G132" s="73">
        <v>44022</v>
      </c>
      <c r="H132" s="73">
        <v>44023</v>
      </c>
      <c r="I132" s="2">
        <v>415</v>
      </c>
      <c r="J132" s="35">
        <v>47.45</v>
      </c>
      <c r="K132" s="74">
        <f t="shared" si="0"/>
        <v>19691.75</v>
      </c>
      <c r="M132" s="11">
        <v>207990348</v>
      </c>
      <c r="N132" s="2"/>
      <c r="O132" s="83"/>
      <c r="P132" s="11"/>
      <c r="Q132" s="2"/>
      <c r="R132" s="2"/>
    </row>
    <row r="133" spans="1:18" ht="14.25" customHeight="1">
      <c r="A133" s="2" t="s">
        <v>484</v>
      </c>
      <c r="B133" s="2" t="s">
        <v>439</v>
      </c>
      <c r="C133" s="2" t="s">
        <v>559</v>
      </c>
      <c r="D133" s="2" t="s">
        <v>477</v>
      </c>
      <c r="E133" s="2" t="s">
        <v>442</v>
      </c>
      <c r="F133" s="11">
        <v>208001077</v>
      </c>
      <c r="G133" s="73">
        <v>44007</v>
      </c>
      <c r="H133" s="73">
        <v>44007</v>
      </c>
      <c r="I133" s="2">
        <v>1480</v>
      </c>
      <c r="J133" s="35">
        <v>668.27</v>
      </c>
      <c r="K133" s="74">
        <f t="shared" si="0"/>
        <v>989039.6</v>
      </c>
      <c r="M133" s="11">
        <v>208001077</v>
      </c>
      <c r="N133" s="2"/>
      <c r="O133" s="83"/>
      <c r="P133" s="11"/>
      <c r="Q133" s="2"/>
      <c r="R133" s="2"/>
    </row>
    <row r="134" spans="1:18" ht="14.25" customHeight="1">
      <c r="A134" s="2" t="s">
        <v>482</v>
      </c>
      <c r="B134" s="2" t="s">
        <v>452</v>
      </c>
      <c r="C134" s="2" t="s">
        <v>504</v>
      </c>
      <c r="D134" s="2" t="s">
        <v>441</v>
      </c>
      <c r="E134" s="2" t="s">
        <v>436</v>
      </c>
      <c r="F134" s="11">
        <v>208216083</v>
      </c>
      <c r="G134" s="73">
        <v>43992</v>
      </c>
      <c r="H134" s="73">
        <v>43992</v>
      </c>
      <c r="I134" s="2">
        <v>4917</v>
      </c>
      <c r="J134" s="35">
        <v>9.33</v>
      </c>
      <c r="K134" s="74">
        <f t="shared" si="0"/>
        <v>45875.61</v>
      </c>
      <c r="M134" s="11">
        <v>208216083</v>
      </c>
      <c r="N134" s="2"/>
      <c r="O134" s="83"/>
      <c r="P134" s="11"/>
      <c r="Q134" s="2"/>
      <c r="R134" s="2"/>
    </row>
    <row r="135" spans="1:18" ht="14.25" customHeight="1">
      <c r="A135" s="2" t="s">
        <v>438</v>
      </c>
      <c r="B135" s="2" t="s">
        <v>433</v>
      </c>
      <c r="C135" s="2" t="s">
        <v>505</v>
      </c>
      <c r="D135" s="2" t="s">
        <v>456</v>
      </c>
      <c r="E135" s="2" t="s">
        <v>442</v>
      </c>
      <c r="F135" s="11">
        <v>208609616</v>
      </c>
      <c r="G135" s="73">
        <v>44017</v>
      </c>
      <c r="H135" s="73">
        <v>44019</v>
      </c>
      <c r="I135" s="2">
        <v>7755</v>
      </c>
      <c r="J135" s="35">
        <v>109.28</v>
      </c>
      <c r="K135" s="74">
        <f t="shared" si="0"/>
        <v>847466.4</v>
      </c>
      <c r="M135" s="11">
        <v>208609616</v>
      </c>
      <c r="N135" s="2"/>
      <c r="O135" s="83"/>
      <c r="P135" s="11"/>
      <c r="Q135" s="2"/>
      <c r="R135" s="2"/>
    </row>
    <row r="136" spans="1:18" ht="14.25" customHeight="1">
      <c r="A136" s="2" t="s">
        <v>484</v>
      </c>
      <c r="B136" s="2" t="s">
        <v>462</v>
      </c>
      <c r="C136" s="2" t="s">
        <v>485</v>
      </c>
      <c r="D136" s="2" t="s">
        <v>435</v>
      </c>
      <c r="E136" s="2" t="s">
        <v>436</v>
      </c>
      <c r="F136" s="11">
        <v>208744800</v>
      </c>
      <c r="G136" s="73">
        <v>44022</v>
      </c>
      <c r="H136" s="73">
        <v>44024</v>
      </c>
      <c r="I136" s="2">
        <v>4499</v>
      </c>
      <c r="J136" s="35">
        <v>255.28</v>
      </c>
      <c r="K136" s="74">
        <f t="shared" si="0"/>
        <v>1148504.72</v>
      </c>
      <c r="M136" s="11">
        <v>208744800</v>
      </c>
      <c r="N136" s="2"/>
      <c r="O136" s="83"/>
      <c r="P136" s="11"/>
      <c r="Q136" s="2"/>
      <c r="R136" s="2"/>
    </row>
    <row r="137" spans="1:18" ht="14.25" customHeight="1">
      <c r="A137" s="2" t="s">
        <v>444</v>
      </c>
      <c r="B137" s="2" t="s">
        <v>467</v>
      </c>
      <c r="C137" s="2" t="s">
        <v>583</v>
      </c>
      <c r="D137" s="2" t="s">
        <v>456</v>
      </c>
      <c r="E137" s="2" t="s">
        <v>442</v>
      </c>
      <c r="F137" s="11">
        <v>209237468</v>
      </c>
      <c r="G137" s="73">
        <v>44031</v>
      </c>
      <c r="H137" s="73">
        <v>44033</v>
      </c>
      <c r="I137" s="2">
        <v>8680</v>
      </c>
      <c r="J137" s="35">
        <v>109.28</v>
      </c>
      <c r="K137" s="74">
        <f t="shared" si="0"/>
        <v>948550.4</v>
      </c>
      <c r="M137" s="11">
        <v>719784152</v>
      </c>
      <c r="N137" s="2"/>
      <c r="O137" s="83"/>
      <c r="P137" s="11"/>
      <c r="Q137" s="2"/>
      <c r="R137" s="2"/>
    </row>
    <row r="138" spans="1:18" ht="14.25" customHeight="1">
      <c r="A138" s="2" t="s">
        <v>451</v>
      </c>
      <c r="B138" s="2" t="s">
        <v>439</v>
      </c>
      <c r="C138" s="2" t="s">
        <v>561</v>
      </c>
      <c r="D138" s="2" t="s">
        <v>454</v>
      </c>
      <c r="E138" s="2" t="s">
        <v>436</v>
      </c>
      <c r="F138" s="11">
        <v>209464919</v>
      </c>
      <c r="G138" s="73">
        <v>44011</v>
      </c>
      <c r="H138" s="73">
        <v>44013</v>
      </c>
      <c r="I138" s="2">
        <v>8313</v>
      </c>
      <c r="J138" s="35">
        <v>152.58000000000001</v>
      </c>
      <c r="K138" s="74">
        <f t="shared" si="0"/>
        <v>1268397.54</v>
      </c>
      <c r="M138" s="11">
        <v>209464919</v>
      </c>
      <c r="N138" s="2"/>
      <c r="O138" s="83"/>
      <c r="P138" s="11"/>
      <c r="Q138" s="2"/>
      <c r="R138" s="2"/>
    </row>
    <row r="139" spans="1:18" ht="14.25" customHeight="1">
      <c r="A139" s="2" t="s">
        <v>482</v>
      </c>
      <c r="B139" s="2" t="s">
        <v>433</v>
      </c>
      <c r="C139" s="2" t="s">
        <v>562</v>
      </c>
      <c r="D139" s="2" t="s">
        <v>469</v>
      </c>
      <c r="E139" s="2" t="s">
        <v>436</v>
      </c>
      <c r="F139" s="11">
        <v>210344254</v>
      </c>
      <c r="G139" s="73">
        <v>44027</v>
      </c>
      <c r="H139" s="73">
        <v>44030</v>
      </c>
      <c r="I139" s="2">
        <v>9453</v>
      </c>
      <c r="J139" s="35">
        <v>421.89</v>
      </c>
      <c r="K139" s="74">
        <f t="shared" si="0"/>
        <v>3988126.17</v>
      </c>
      <c r="M139" s="11">
        <v>210344254</v>
      </c>
      <c r="N139" s="2"/>
      <c r="O139" s="83"/>
      <c r="P139" s="11"/>
      <c r="Q139" s="2"/>
      <c r="R139" s="2"/>
    </row>
    <row r="140" spans="1:18" ht="14.25" customHeight="1">
      <c r="A140" s="2" t="s">
        <v>472</v>
      </c>
      <c r="B140" s="2" t="s">
        <v>502</v>
      </c>
      <c r="C140" s="2" t="s">
        <v>563</v>
      </c>
      <c r="D140" s="2" t="s">
        <v>435</v>
      </c>
      <c r="E140" s="2" t="s">
        <v>436</v>
      </c>
      <c r="F140" s="11">
        <v>211337316</v>
      </c>
      <c r="G140" s="73">
        <v>44050</v>
      </c>
      <c r="H140" s="73">
        <v>44051</v>
      </c>
      <c r="I140" s="2">
        <v>9598</v>
      </c>
      <c r="J140" s="35">
        <v>255.28</v>
      </c>
      <c r="K140" s="74">
        <f t="shared" si="0"/>
        <v>2450177.44</v>
      </c>
      <c r="M140" s="11">
        <v>211337316</v>
      </c>
      <c r="N140" s="2"/>
      <c r="O140" s="83"/>
      <c r="P140" s="11"/>
      <c r="Q140" s="2"/>
      <c r="R140" s="2"/>
    </row>
    <row r="141" spans="1:18" ht="14.25" customHeight="1">
      <c r="A141" s="2" t="s">
        <v>444</v>
      </c>
      <c r="B141" s="2" t="s">
        <v>462</v>
      </c>
      <c r="C141" s="2" t="s">
        <v>546</v>
      </c>
      <c r="D141" s="2" t="s">
        <v>469</v>
      </c>
      <c r="E141" s="2" t="s">
        <v>436</v>
      </c>
      <c r="F141" s="11">
        <v>211913239</v>
      </c>
      <c r="G141" s="73">
        <v>44050</v>
      </c>
      <c r="H141" s="73">
        <v>44052</v>
      </c>
      <c r="I141" s="2">
        <v>1052</v>
      </c>
      <c r="J141" s="35">
        <v>421.89</v>
      </c>
      <c r="K141" s="74">
        <f t="shared" si="0"/>
        <v>443828.27999999997</v>
      </c>
      <c r="M141" s="11">
        <v>723019969</v>
      </c>
      <c r="N141" s="2"/>
      <c r="O141" s="83"/>
      <c r="P141" s="11"/>
      <c r="Q141" s="2"/>
      <c r="R141" s="2"/>
    </row>
    <row r="142" spans="1:18" ht="14.25" customHeight="1">
      <c r="A142" s="2" t="s">
        <v>484</v>
      </c>
      <c r="B142" s="2" t="s">
        <v>433</v>
      </c>
      <c r="C142" s="2" t="s">
        <v>555</v>
      </c>
      <c r="D142" s="2" t="s">
        <v>480</v>
      </c>
      <c r="E142" s="2" t="s">
        <v>442</v>
      </c>
      <c r="F142" s="11">
        <v>212019670</v>
      </c>
      <c r="G142" s="73">
        <v>44010</v>
      </c>
      <c r="H142" s="73">
        <v>44010</v>
      </c>
      <c r="I142" s="2">
        <v>1328</v>
      </c>
      <c r="J142" s="35">
        <v>651.21</v>
      </c>
      <c r="K142" s="74">
        <f t="shared" si="0"/>
        <v>864806.88</v>
      </c>
      <c r="M142" s="11">
        <v>212019670</v>
      </c>
      <c r="N142" s="2"/>
      <c r="O142" s="83"/>
      <c r="P142" s="11"/>
      <c r="Q142" s="2"/>
      <c r="R142" s="2"/>
    </row>
    <row r="143" spans="1:18" ht="14.25" customHeight="1">
      <c r="A143" s="2" t="s">
        <v>432</v>
      </c>
      <c r="B143" s="2" t="s">
        <v>433</v>
      </c>
      <c r="C143" s="2" t="s">
        <v>564</v>
      </c>
      <c r="D143" s="2" t="s">
        <v>446</v>
      </c>
      <c r="E143" s="2" t="s">
        <v>442</v>
      </c>
      <c r="F143" s="11">
        <v>212511909</v>
      </c>
      <c r="G143" s="73">
        <v>44054</v>
      </c>
      <c r="H143" s="73">
        <v>44055</v>
      </c>
      <c r="I143" s="2">
        <v>6261</v>
      </c>
      <c r="J143" s="35">
        <v>437.2</v>
      </c>
      <c r="K143" s="74">
        <f t="shared" si="0"/>
        <v>2737309.1999999997</v>
      </c>
      <c r="M143" s="11">
        <v>212511909</v>
      </c>
      <c r="N143" s="2"/>
      <c r="O143" s="83"/>
      <c r="P143" s="11"/>
      <c r="Q143" s="2"/>
      <c r="R143" s="2"/>
    </row>
    <row r="144" spans="1:18" ht="14.25" customHeight="1">
      <c r="A144" s="2" t="s">
        <v>458</v>
      </c>
      <c r="B144" s="2" t="s">
        <v>452</v>
      </c>
      <c r="C144" s="2" t="s">
        <v>565</v>
      </c>
      <c r="D144" s="2" t="s">
        <v>477</v>
      </c>
      <c r="E144" s="2" t="s">
        <v>436</v>
      </c>
      <c r="F144" s="11">
        <v>214642655</v>
      </c>
      <c r="G144" s="73">
        <v>44053</v>
      </c>
      <c r="H144" s="73">
        <v>44056</v>
      </c>
      <c r="I144" s="2">
        <v>1361</v>
      </c>
      <c r="J144" s="35">
        <v>668.27</v>
      </c>
      <c r="K144" s="74">
        <f t="shared" si="0"/>
        <v>909515.47</v>
      </c>
      <c r="M144" s="11">
        <v>214642655</v>
      </c>
      <c r="N144" s="2"/>
      <c r="O144" s="83"/>
      <c r="P144" s="11"/>
      <c r="Q144" s="2"/>
      <c r="R144" s="2"/>
    </row>
    <row r="145" spans="1:18" ht="14.25" customHeight="1">
      <c r="A145" s="2" t="s">
        <v>451</v>
      </c>
      <c r="B145" s="2" t="s">
        <v>439</v>
      </c>
      <c r="C145" s="2" t="s">
        <v>566</v>
      </c>
      <c r="D145" s="2" t="s">
        <v>435</v>
      </c>
      <c r="E145" s="2" t="s">
        <v>442</v>
      </c>
      <c r="F145" s="11">
        <v>214845216</v>
      </c>
      <c r="G145" s="73">
        <v>44047</v>
      </c>
      <c r="H145" s="73">
        <v>44048</v>
      </c>
      <c r="I145" s="2">
        <v>9744</v>
      </c>
      <c r="J145" s="35">
        <v>255.28</v>
      </c>
      <c r="K145" s="74">
        <f t="shared" si="0"/>
        <v>2487448.3199999998</v>
      </c>
      <c r="M145" s="11">
        <v>214845216</v>
      </c>
      <c r="N145" s="2"/>
      <c r="O145" s="83"/>
      <c r="P145" s="11"/>
      <c r="Q145" s="2"/>
      <c r="R145" s="2"/>
    </row>
    <row r="146" spans="1:18" ht="14.25" customHeight="1">
      <c r="A146" s="2" t="s">
        <v>482</v>
      </c>
      <c r="B146" s="2" t="s">
        <v>439</v>
      </c>
      <c r="C146" s="2" t="s">
        <v>567</v>
      </c>
      <c r="D146" s="2" t="s">
        <v>494</v>
      </c>
      <c r="E146" s="2" t="s">
        <v>442</v>
      </c>
      <c r="F146" s="11">
        <v>215668332</v>
      </c>
      <c r="G146" s="73">
        <v>44013</v>
      </c>
      <c r="H146" s="73">
        <v>44014</v>
      </c>
      <c r="I146" s="2">
        <v>2397</v>
      </c>
      <c r="J146" s="35">
        <v>47.45</v>
      </c>
      <c r="K146" s="74">
        <f t="shared" si="0"/>
        <v>113737.65000000001</v>
      </c>
      <c r="M146" s="11">
        <v>215668332</v>
      </c>
      <c r="N146" s="2"/>
      <c r="O146" s="83"/>
      <c r="P146" s="11"/>
      <c r="Q146" s="2"/>
      <c r="R146" s="2"/>
    </row>
    <row r="147" spans="1:18" ht="14.25" customHeight="1">
      <c r="A147" s="2" t="s">
        <v>484</v>
      </c>
      <c r="B147" s="2" t="s">
        <v>462</v>
      </c>
      <c r="C147" s="2" t="s">
        <v>568</v>
      </c>
      <c r="D147" s="2" t="s">
        <v>450</v>
      </c>
      <c r="E147" s="2" t="s">
        <v>436</v>
      </c>
      <c r="F147" s="11">
        <v>216311633</v>
      </c>
      <c r="G147" s="73">
        <v>44039</v>
      </c>
      <c r="H147" s="73">
        <v>44039</v>
      </c>
      <c r="I147" s="2">
        <v>842</v>
      </c>
      <c r="J147" s="35">
        <v>205.7</v>
      </c>
      <c r="K147" s="74">
        <f t="shared" si="0"/>
        <v>173199.4</v>
      </c>
      <c r="M147" s="11">
        <v>216311633</v>
      </c>
      <c r="N147" s="2"/>
      <c r="O147" s="83"/>
      <c r="P147" s="11"/>
      <c r="Q147" s="2"/>
      <c r="R147" s="2"/>
    </row>
    <row r="148" spans="1:18" ht="14.25" customHeight="1">
      <c r="A148" s="2" t="s">
        <v>482</v>
      </c>
      <c r="B148" s="2" t="s">
        <v>462</v>
      </c>
      <c r="C148" s="2" t="s">
        <v>569</v>
      </c>
      <c r="D148" s="2" t="s">
        <v>475</v>
      </c>
      <c r="E148" s="2" t="s">
        <v>436</v>
      </c>
      <c r="F148" s="11">
        <v>218533360</v>
      </c>
      <c r="G148" s="73">
        <v>44028</v>
      </c>
      <c r="H148" s="73">
        <v>44031</v>
      </c>
      <c r="I148" s="2">
        <v>8347</v>
      </c>
      <c r="J148" s="35">
        <v>81.73</v>
      </c>
      <c r="K148" s="74">
        <f t="shared" si="0"/>
        <v>682200.31</v>
      </c>
      <c r="M148" s="11">
        <v>218533360</v>
      </c>
      <c r="N148" s="2"/>
      <c r="O148" s="83"/>
      <c r="P148" s="11"/>
      <c r="Q148" s="2"/>
      <c r="R148" s="2"/>
    </row>
    <row r="149" spans="1:18" ht="14.25" customHeight="1">
      <c r="A149" s="2" t="s">
        <v>451</v>
      </c>
      <c r="B149" s="2" t="s">
        <v>433</v>
      </c>
      <c r="C149" s="2" t="s">
        <v>570</v>
      </c>
      <c r="D149" s="2" t="s">
        <v>494</v>
      </c>
      <c r="E149" s="2" t="s">
        <v>436</v>
      </c>
      <c r="F149" s="11">
        <v>218651807</v>
      </c>
      <c r="G149" s="73">
        <v>44024</v>
      </c>
      <c r="H149" s="73">
        <v>44025</v>
      </c>
      <c r="I149" s="2">
        <v>1156</v>
      </c>
      <c r="J149" s="35">
        <v>47.45</v>
      </c>
      <c r="K149" s="74">
        <f t="shared" si="0"/>
        <v>54852.200000000004</v>
      </c>
      <c r="M149" s="11">
        <v>218651807</v>
      </c>
      <c r="N149" s="2"/>
      <c r="O149" s="83"/>
      <c r="P149" s="11"/>
      <c r="Q149" s="2"/>
      <c r="R149" s="2"/>
    </row>
    <row r="150" spans="1:18" ht="14.25" customHeight="1">
      <c r="A150" s="2" t="s">
        <v>448</v>
      </c>
      <c r="B150" s="2" t="s">
        <v>433</v>
      </c>
      <c r="C150" s="2" t="s">
        <v>506</v>
      </c>
      <c r="D150" s="2" t="s">
        <v>494</v>
      </c>
      <c r="E150" s="2" t="s">
        <v>442</v>
      </c>
      <c r="F150" s="11">
        <v>218665540</v>
      </c>
      <c r="G150" s="73">
        <v>44033</v>
      </c>
      <c r="H150" s="73">
        <v>44033</v>
      </c>
      <c r="I150" s="2">
        <v>6836</v>
      </c>
      <c r="J150" s="35">
        <v>47.45</v>
      </c>
      <c r="K150" s="74">
        <f t="shared" si="0"/>
        <v>324368.2</v>
      </c>
      <c r="M150" s="11">
        <v>218665540</v>
      </c>
      <c r="N150" s="2"/>
      <c r="O150" s="83"/>
      <c r="P150" s="11"/>
      <c r="Q150" s="2"/>
      <c r="R150" s="2"/>
    </row>
    <row r="151" spans="1:18" ht="14.25" customHeight="1">
      <c r="A151" s="2" t="s">
        <v>432</v>
      </c>
      <c r="B151" s="2" t="s">
        <v>433</v>
      </c>
      <c r="C151" s="2" t="s">
        <v>571</v>
      </c>
      <c r="D151" s="2" t="s">
        <v>464</v>
      </c>
      <c r="E151" s="2" t="s">
        <v>436</v>
      </c>
      <c r="F151" s="11">
        <v>219083964</v>
      </c>
      <c r="G151" s="73">
        <v>44065</v>
      </c>
      <c r="H151" s="73">
        <v>44068</v>
      </c>
      <c r="I151" s="2">
        <v>3386</v>
      </c>
      <c r="J151" s="35">
        <v>154.06</v>
      </c>
      <c r="K151" s="74">
        <f t="shared" si="0"/>
        <v>521647.16000000003</v>
      </c>
      <c r="M151" s="11">
        <v>219083964</v>
      </c>
      <c r="N151" s="2"/>
      <c r="O151" s="83"/>
      <c r="P151" s="11"/>
      <c r="Q151" s="2"/>
      <c r="R151" s="2"/>
    </row>
    <row r="152" spans="1:18" ht="14.25" customHeight="1">
      <c r="A152" s="2" t="s">
        <v>451</v>
      </c>
      <c r="B152" s="2" t="s">
        <v>462</v>
      </c>
      <c r="C152" s="2" t="s">
        <v>534</v>
      </c>
      <c r="D152" s="2" t="s">
        <v>454</v>
      </c>
      <c r="E152" s="2" t="s">
        <v>442</v>
      </c>
      <c r="F152" s="11">
        <v>221146476</v>
      </c>
      <c r="G152" s="73">
        <v>44019</v>
      </c>
      <c r="H152" s="73">
        <v>44022</v>
      </c>
      <c r="I152" s="2">
        <v>4112</v>
      </c>
      <c r="J152" s="35">
        <v>152.58000000000001</v>
      </c>
      <c r="K152" s="74">
        <f t="shared" si="0"/>
        <v>627408.96000000008</v>
      </c>
      <c r="M152" s="11">
        <v>221146476</v>
      </c>
      <c r="N152" s="2"/>
      <c r="O152" s="83"/>
      <c r="P152" s="11"/>
      <c r="Q152" s="2"/>
      <c r="R152" s="2"/>
    </row>
    <row r="153" spans="1:18" ht="14.25" customHeight="1">
      <c r="A153" s="2" t="s">
        <v>458</v>
      </c>
      <c r="B153" s="2" t="s">
        <v>439</v>
      </c>
      <c r="C153" s="2" t="s">
        <v>572</v>
      </c>
      <c r="D153" s="2" t="s">
        <v>475</v>
      </c>
      <c r="E153" s="2" t="s">
        <v>436</v>
      </c>
      <c r="F153" s="11">
        <v>227076518</v>
      </c>
      <c r="G153" s="73">
        <v>44022</v>
      </c>
      <c r="H153" s="73">
        <v>44023</v>
      </c>
      <c r="I153" s="2">
        <v>4609</v>
      </c>
      <c r="J153" s="35">
        <v>81.73</v>
      </c>
      <c r="K153" s="74">
        <f t="shared" si="0"/>
        <v>376693.57</v>
      </c>
      <c r="M153" s="11">
        <v>227076518</v>
      </c>
      <c r="N153" s="2"/>
      <c r="O153" s="83"/>
      <c r="P153" s="11"/>
      <c r="Q153" s="2"/>
      <c r="R153" s="2"/>
    </row>
    <row r="154" spans="1:18" ht="14.25" customHeight="1">
      <c r="A154" s="2" t="s">
        <v>484</v>
      </c>
      <c r="B154" s="2" t="s">
        <v>433</v>
      </c>
      <c r="C154" s="2" t="s">
        <v>573</v>
      </c>
      <c r="D154" s="2" t="s">
        <v>480</v>
      </c>
      <c r="E154" s="2" t="s">
        <v>436</v>
      </c>
      <c r="F154" s="11">
        <v>227903926</v>
      </c>
      <c r="G154" s="73">
        <v>44021</v>
      </c>
      <c r="H154" s="73">
        <v>44022</v>
      </c>
      <c r="I154" s="2">
        <v>6770</v>
      </c>
      <c r="J154" s="35">
        <v>651.21</v>
      </c>
      <c r="K154" s="74">
        <f t="shared" si="0"/>
        <v>4408691.7</v>
      </c>
      <c r="M154" s="11">
        <v>227903926</v>
      </c>
      <c r="N154" s="2"/>
      <c r="O154" s="83"/>
      <c r="P154" s="11"/>
      <c r="Q154" s="2"/>
      <c r="R154" s="2"/>
    </row>
    <row r="155" spans="1:18" ht="14.25" customHeight="1">
      <c r="A155" s="2" t="s">
        <v>451</v>
      </c>
      <c r="B155" s="2" t="s">
        <v>433</v>
      </c>
      <c r="C155" s="2" t="s">
        <v>560</v>
      </c>
      <c r="D155" s="2" t="s">
        <v>475</v>
      </c>
      <c r="E155" s="2" t="s">
        <v>442</v>
      </c>
      <c r="F155" s="11">
        <v>228987109</v>
      </c>
      <c r="G155" s="73">
        <v>44025</v>
      </c>
      <c r="H155" s="73">
        <v>44027</v>
      </c>
      <c r="I155" s="2">
        <v>8480</v>
      </c>
      <c r="J155" s="35">
        <v>81.73</v>
      </c>
      <c r="K155" s="74">
        <f t="shared" si="0"/>
        <v>693070.4</v>
      </c>
      <c r="M155" s="11">
        <v>228987109</v>
      </c>
      <c r="N155" s="2"/>
      <c r="O155" s="83"/>
      <c r="P155" s="11"/>
      <c r="Q155" s="2"/>
      <c r="R155" s="2"/>
    </row>
    <row r="156" spans="1:18" ht="14.25" customHeight="1">
      <c r="A156" s="2" t="s">
        <v>482</v>
      </c>
      <c r="B156" s="2" t="s">
        <v>439</v>
      </c>
      <c r="C156" s="2" t="s">
        <v>470</v>
      </c>
      <c r="D156" s="2" t="s">
        <v>454</v>
      </c>
      <c r="E156" s="2" t="s">
        <v>436</v>
      </c>
      <c r="F156" s="11">
        <v>229204690</v>
      </c>
      <c r="G156" s="73">
        <v>44035</v>
      </c>
      <c r="H156" s="73">
        <v>44036</v>
      </c>
      <c r="I156" s="2">
        <v>8156</v>
      </c>
      <c r="J156" s="35">
        <v>152.58000000000001</v>
      </c>
      <c r="K156" s="74">
        <f t="shared" si="0"/>
        <v>1244442.4800000002</v>
      </c>
      <c r="M156" s="11">
        <v>229204690</v>
      </c>
      <c r="N156" s="2"/>
      <c r="O156" s="83"/>
      <c r="P156" s="11"/>
      <c r="Q156" s="2"/>
      <c r="R156" s="2"/>
    </row>
    <row r="157" spans="1:18" ht="14.25" customHeight="1">
      <c r="A157" s="2" t="s">
        <v>432</v>
      </c>
      <c r="B157" s="2" t="s">
        <v>462</v>
      </c>
      <c r="C157" s="2" t="s">
        <v>574</v>
      </c>
      <c r="D157" s="2" t="s">
        <v>450</v>
      </c>
      <c r="E157" s="2" t="s">
        <v>442</v>
      </c>
      <c r="F157" s="11">
        <v>229457461</v>
      </c>
      <c r="G157" s="73">
        <v>44042</v>
      </c>
      <c r="H157" s="73">
        <v>44043</v>
      </c>
      <c r="I157" s="2">
        <v>1424</v>
      </c>
      <c r="J157" s="35">
        <v>205.7</v>
      </c>
      <c r="K157" s="74">
        <f t="shared" si="0"/>
        <v>292916.8</v>
      </c>
      <c r="M157" s="11">
        <v>229457461</v>
      </c>
      <c r="N157" s="2"/>
      <c r="O157" s="83"/>
      <c r="P157" s="11"/>
      <c r="Q157" s="2"/>
      <c r="R157" s="2"/>
    </row>
    <row r="158" spans="1:18" ht="14.25" customHeight="1">
      <c r="A158" s="2" t="s">
        <v>448</v>
      </c>
      <c r="B158" s="2" t="s">
        <v>433</v>
      </c>
      <c r="C158" s="2" t="s">
        <v>575</v>
      </c>
      <c r="D158" s="2" t="s">
        <v>480</v>
      </c>
      <c r="E158" s="2" t="s">
        <v>442</v>
      </c>
      <c r="F158" s="11">
        <v>229708516</v>
      </c>
      <c r="G158" s="73">
        <v>44028</v>
      </c>
      <c r="H158" s="73">
        <v>44030</v>
      </c>
      <c r="I158" s="2">
        <v>5304</v>
      </c>
      <c r="J158" s="35">
        <v>651.21</v>
      </c>
      <c r="K158" s="74">
        <f t="shared" si="0"/>
        <v>3454017.8400000003</v>
      </c>
      <c r="M158" s="11">
        <v>229708516</v>
      </c>
      <c r="N158" s="2"/>
      <c r="O158" s="83"/>
      <c r="P158" s="11"/>
      <c r="Q158" s="2"/>
      <c r="R158" s="2"/>
    </row>
    <row r="159" spans="1:18" ht="14.25" customHeight="1">
      <c r="A159" s="2" t="s">
        <v>432</v>
      </c>
      <c r="B159" s="2" t="s">
        <v>439</v>
      </c>
      <c r="C159" s="2" t="s">
        <v>576</v>
      </c>
      <c r="D159" s="2" t="s">
        <v>494</v>
      </c>
      <c r="E159" s="2" t="s">
        <v>436</v>
      </c>
      <c r="F159" s="11">
        <v>231475770</v>
      </c>
      <c r="G159" s="73">
        <v>44024</v>
      </c>
      <c r="H159" s="73">
        <v>44024</v>
      </c>
      <c r="I159" s="2">
        <v>8448</v>
      </c>
      <c r="J159" s="35">
        <v>47.45</v>
      </c>
      <c r="K159" s="74">
        <f t="shared" si="0"/>
        <v>400857.60000000003</v>
      </c>
      <c r="M159" s="11">
        <v>231475770</v>
      </c>
      <c r="N159" s="2"/>
      <c r="O159" s="83"/>
      <c r="P159" s="11"/>
      <c r="Q159" s="2"/>
      <c r="R159" s="2"/>
    </row>
    <row r="160" spans="1:18" ht="14.25" customHeight="1">
      <c r="A160" s="2" t="s">
        <v>484</v>
      </c>
      <c r="B160" s="2" t="s">
        <v>452</v>
      </c>
      <c r="C160" s="2" t="s">
        <v>495</v>
      </c>
      <c r="D160" s="2" t="s">
        <v>494</v>
      </c>
      <c r="E160" s="2" t="s">
        <v>436</v>
      </c>
      <c r="F160" s="11">
        <v>232628905</v>
      </c>
      <c r="G160" s="73">
        <v>44040</v>
      </c>
      <c r="H160" s="73">
        <v>44042</v>
      </c>
      <c r="I160" s="2">
        <v>4591</v>
      </c>
      <c r="J160" s="35">
        <v>47.45</v>
      </c>
      <c r="K160" s="74">
        <f t="shared" si="0"/>
        <v>217842.95</v>
      </c>
      <c r="M160" s="11">
        <v>232631909</v>
      </c>
      <c r="N160" s="2"/>
      <c r="O160" s="83"/>
      <c r="P160" s="11"/>
      <c r="Q160" s="2"/>
      <c r="R160" s="2"/>
    </row>
    <row r="161" spans="1:18" ht="14.25" customHeight="1">
      <c r="A161" s="2" t="s">
        <v>448</v>
      </c>
      <c r="B161" s="2" t="s">
        <v>452</v>
      </c>
      <c r="C161" s="2" t="s">
        <v>539</v>
      </c>
      <c r="D161" s="2" t="s">
        <v>477</v>
      </c>
      <c r="E161" s="2" t="s">
        <v>442</v>
      </c>
      <c r="F161" s="11">
        <v>232631909</v>
      </c>
      <c r="G161" s="73">
        <v>44029</v>
      </c>
      <c r="H161" s="73">
        <v>44029</v>
      </c>
      <c r="I161" s="2">
        <v>2986</v>
      </c>
      <c r="J161" s="35">
        <v>668.27</v>
      </c>
      <c r="K161" s="74">
        <f t="shared" si="0"/>
        <v>1995454.22</v>
      </c>
      <c r="M161" s="11">
        <v>232628905</v>
      </c>
      <c r="N161" s="2"/>
      <c r="O161" s="83"/>
      <c r="P161" s="11"/>
      <c r="Q161" s="2"/>
      <c r="R161" s="2"/>
    </row>
    <row r="162" spans="1:18" ht="14.25" customHeight="1">
      <c r="A162" s="2" t="s">
        <v>438</v>
      </c>
      <c r="B162" s="2" t="s">
        <v>452</v>
      </c>
      <c r="C162" s="2" t="s">
        <v>539</v>
      </c>
      <c r="D162" s="2" t="s">
        <v>477</v>
      </c>
      <c r="E162" s="2" t="s">
        <v>436</v>
      </c>
      <c r="F162" s="11">
        <v>232810437</v>
      </c>
      <c r="G162" s="73">
        <v>44058</v>
      </c>
      <c r="H162" s="73">
        <v>44061</v>
      </c>
      <c r="I162" s="2">
        <v>779</v>
      </c>
      <c r="J162" s="35">
        <v>668.27</v>
      </c>
      <c r="K162" s="74">
        <f t="shared" si="0"/>
        <v>520582.32999999996</v>
      </c>
      <c r="M162" s="11">
        <v>232810437</v>
      </c>
      <c r="N162" s="2"/>
      <c r="O162" s="83"/>
      <c r="P162" s="11"/>
      <c r="Q162" s="2"/>
      <c r="R162" s="2"/>
    </row>
    <row r="163" spans="1:18" ht="14.25" customHeight="1">
      <c r="A163" s="2" t="s">
        <v>472</v>
      </c>
      <c r="B163" s="2" t="s">
        <v>439</v>
      </c>
      <c r="C163" s="2" t="s">
        <v>509</v>
      </c>
      <c r="D163" s="2" t="s">
        <v>475</v>
      </c>
      <c r="E163" s="2" t="s">
        <v>442</v>
      </c>
      <c r="F163" s="11">
        <v>233232724</v>
      </c>
      <c r="G163" s="73">
        <v>44080</v>
      </c>
      <c r="H163" s="73">
        <v>44082</v>
      </c>
      <c r="I163" s="2">
        <v>3684</v>
      </c>
      <c r="J163" s="35">
        <v>81.73</v>
      </c>
      <c r="K163" s="74">
        <f t="shared" si="0"/>
        <v>301093.32</v>
      </c>
      <c r="M163" s="11">
        <v>233232724</v>
      </c>
      <c r="N163" s="2"/>
      <c r="O163" s="83"/>
      <c r="P163" s="11"/>
      <c r="Q163" s="2"/>
      <c r="R163" s="2"/>
    </row>
    <row r="164" spans="1:18" ht="14.25" customHeight="1">
      <c r="A164" s="2" t="s">
        <v>438</v>
      </c>
      <c r="B164" s="2" t="s">
        <v>433</v>
      </c>
      <c r="C164" s="2" t="s">
        <v>564</v>
      </c>
      <c r="D164" s="2" t="s">
        <v>469</v>
      </c>
      <c r="E164" s="2" t="s">
        <v>442</v>
      </c>
      <c r="F164" s="11">
        <v>233567035</v>
      </c>
      <c r="G164" s="73">
        <v>44054</v>
      </c>
      <c r="H164" s="73">
        <v>44056</v>
      </c>
      <c r="I164" s="2">
        <v>62</v>
      </c>
      <c r="J164" s="35">
        <v>421.89</v>
      </c>
      <c r="K164" s="74">
        <f t="shared" si="0"/>
        <v>26157.18</v>
      </c>
      <c r="M164" s="11">
        <v>233567035</v>
      </c>
      <c r="N164" s="2"/>
      <c r="O164" s="83"/>
      <c r="P164" s="11"/>
      <c r="Q164" s="2"/>
      <c r="R164" s="2"/>
    </row>
    <row r="165" spans="1:18" ht="14.25" customHeight="1">
      <c r="A165" s="2" t="s">
        <v>465</v>
      </c>
      <c r="B165" s="2" t="s">
        <v>433</v>
      </c>
      <c r="C165" s="2" t="s">
        <v>575</v>
      </c>
      <c r="D165" s="2" t="s">
        <v>464</v>
      </c>
      <c r="E165" s="2" t="s">
        <v>436</v>
      </c>
      <c r="F165" s="11">
        <v>234824883</v>
      </c>
      <c r="G165" s="73">
        <v>44037</v>
      </c>
      <c r="H165" s="73">
        <v>44037</v>
      </c>
      <c r="I165" s="2">
        <v>4773</v>
      </c>
      <c r="J165" s="35">
        <v>154.06</v>
      </c>
      <c r="K165" s="74">
        <f t="shared" si="0"/>
        <v>735328.38</v>
      </c>
      <c r="M165" s="11">
        <v>234824883</v>
      </c>
      <c r="N165" s="2"/>
      <c r="O165" s="83"/>
      <c r="P165" s="11"/>
      <c r="Q165" s="2"/>
      <c r="R165" s="2"/>
    </row>
    <row r="166" spans="1:18" ht="14.25" customHeight="1">
      <c r="A166" s="2" t="s">
        <v>458</v>
      </c>
      <c r="B166" s="2" t="s">
        <v>467</v>
      </c>
      <c r="C166" s="2" t="s">
        <v>577</v>
      </c>
      <c r="D166" s="2" t="s">
        <v>435</v>
      </c>
      <c r="E166" s="2" t="s">
        <v>442</v>
      </c>
      <c r="F166" s="11">
        <v>236191737</v>
      </c>
      <c r="G166" s="73">
        <v>44054</v>
      </c>
      <c r="H166" s="73">
        <v>44055</v>
      </c>
      <c r="I166" s="2">
        <v>3999</v>
      </c>
      <c r="J166" s="35">
        <v>255.28</v>
      </c>
      <c r="K166" s="74">
        <f t="shared" si="0"/>
        <v>1020864.72</v>
      </c>
      <c r="M166" s="11">
        <v>236191737</v>
      </c>
      <c r="N166" s="2"/>
      <c r="O166" s="83"/>
      <c r="P166" s="11"/>
      <c r="Q166" s="2"/>
      <c r="R166" s="2"/>
    </row>
    <row r="167" spans="1:18" ht="14.25" customHeight="1">
      <c r="A167" s="2" t="s">
        <v>458</v>
      </c>
      <c r="B167" s="2" t="s">
        <v>502</v>
      </c>
      <c r="C167" s="2" t="s">
        <v>578</v>
      </c>
      <c r="D167" s="2" t="s">
        <v>475</v>
      </c>
      <c r="E167" s="2" t="s">
        <v>436</v>
      </c>
      <c r="F167" s="11">
        <v>236772811</v>
      </c>
      <c r="G167" s="73">
        <v>44053</v>
      </c>
      <c r="H167" s="73">
        <v>44054</v>
      </c>
      <c r="I167" s="2">
        <v>276</v>
      </c>
      <c r="J167" s="35">
        <v>81.73</v>
      </c>
      <c r="K167" s="74">
        <f t="shared" si="0"/>
        <v>22557.48</v>
      </c>
      <c r="M167" s="11">
        <v>236772811</v>
      </c>
      <c r="N167" s="2"/>
      <c r="O167" s="83"/>
      <c r="P167" s="11"/>
      <c r="Q167" s="2"/>
      <c r="R167" s="2"/>
    </row>
    <row r="168" spans="1:18" ht="14.25" customHeight="1">
      <c r="A168" s="2" t="s">
        <v>451</v>
      </c>
      <c r="B168" s="2" t="s">
        <v>433</v>
      </c>
      <c r="C168" s="2" t="s">
        <v>455</v>
      </c>
      <c r="D168" s="2" t="s">
        <v>480</v>
      </c>
      <c r="E168" s="2" t="s">
        <v>442</v>
      </c>
      <c r="F168" s="11">
        <v>236947476</v>
      </c>
      <c r="G168" s="73">
        <v>44050</v>
      </c>
      <c r="H168" s="73">
        <v>44051</v>
      </c>
      <c r="I168" s="2">
        <v>9004</v>
      </c>
      <c r="J168" s="35">
        <v>651.21</v>
      </c>
      <c r="K168" s="74">
        <f t="shared" si="0"/>
        <v>5863494.8400000008</v>
      </c>
      <c r="M168" s="11">
        <v>236947476</v>
      </c>
      <c r="N168" s="2"/>
      <c r="O168" s="83"/>
      <c r="P168" s="11"/>
      <c r="Q168" s="2"/>
      <c r="R168" s="2"/>
    </row>
    <row r="169" spans="1:18" ht="14.25" customHeight="1">
      <c r="A169" s="2" t="s">
        <v>451</v>
      </c>
      <c r="B169" s="2" t="s">
        <v>467</v>
      </c>
      <c r="C169" s="2" t="s">
        <v>577</v>
      </c>
      <c r="D169" s="2" t="s">
        <v>494</v>
      </c>
      <c r="E169" s="2" t="s">
        <v>442</v>
      </c>
      <c r="F169" s="11">
        <v>237360322</v>
      </c>
      <c r="G169" s="73">
        <v>44063</v>
      </c>
      <c r="H169" s="73">
        <v>44066</v>
      </c>
      <c r="I169" s="2">
        <v>1527</v>
      </c>
      <c r="J169" s="35">
        <v>47.45</v>
      </c>
      <c r="K169" s="74">
        <f t="shared" si="0"/>
        <v>72456.150000000009</v>
      </c>
      <c r="M169" s="11">
        <v>237360322</v>
      </c>
      <c r="N169" s="2"/>
      <c r="O169" s="83"/>
      <c r="P169" s="11"/>
      <c r="Q169" s="2"/>
      <c r="R169" s="2"/>
    </row>
    <row r="170" spans="1:18" ht="14.25" customHeight="1">
      <c r="A170" s="2" t="s">
        <v>472</v>
      </c>
      <c r="B170" s="2" t="s">
        <v>439</v>
      </c>
      <c r="C170" s="2" t="s">
        <v>579</v>
      </c>
      <c r="D170" s="2" t="s">
        <v>475</v>
      </c>
      <c r="E170" s="2" t="s">
        <v>442</v>
      </c>
      <c r="F170" s="11">
        <v>238234508</v>
      </c>
      <c r="G170" s="73">
        <v>44079</v>
      </c>
      <c r="H170" s="73">
        <v>44081</v>
      </c>
      <c r="I170" s="2">
        <v>9602</v>
      </c>
      <c r="J170" s="35">
        <v>81.73</v>
      </c>
      <c r="K170" s="74">
        <f t="shared" si="0"/>
        <v>784771.46000000008</v>
      </c>
      <c r="M170" s="11">
        <v>238234508</v>
      </c>
      <c r="N170" s="2"/>
      <c r="O170" s="83"/>
      <c r="P170" s="11"/>
      <c r="Q170" s="2"/>
      <c r="R170" s="2"/>
    </row>
    <row r="171" spans="1:18" ht="14.25" customHeight="1">
      <c r="A171" s="2" t="s">
        <v>484</v>
      </c>
      <c r="B171" s="2" t="s">
        <v>462</v>
      </c>
      <c r="C171" s="2" t="s">
        <v>515</v>
      </c>
      <c r="D171" s="2" t="s">
        <v>477</v>
      </c>
      <c r="E171" s="2" t="s">
        <v>442</v>
      </c>
      <c r="F171" s="11">
        <v>238616883</v>
      </c>
      <c r="G171" s="73">
        <v>44073</v>
      </c>
      <c r="H171" s="73">
        <v>44076</v>
      </c>
      <c r="I171" s="2">
        <v>912</v>
      </c>
      <c r="J171" s="35">
        <v>668.27</v>
      </c>
      <c r="K171" s="74">
        <f t="shared" si="0"/>
        <v>609462.24</v>
      </c>
      <c r="M171" s="11">
        <v>238616883</v>
      </c>
      <c r="N171" s="2"/>
      <c r="O171" s="83"/>
      <c r="P171" s="11"/>
      <c r="Q171" s="2"/>
      <c r="R171" s="2"/>
    </row>
    <row r="172" spans="1:18" ht="14.25" customHeight="1">
      <c r="A172" s="2" t="s">
        <v>465</v>
      </c>
      <c r="B172" s="2" t="s">
        <v>462</v>
      </c>
      <c r="C172" s="2" t="s">
        <v>553</v>
      </c>
      <c r="D172" s="2" t="s">
        <v>435</v>
      </c>
      <c r="E172" s="2" t="s">
        <v>436</v>
      </c>
      <c r="F172" s="11">
        <v>239530551</v>
      </c>
      <c r="G172" s="73">
        <v>44059</v>
      </c>
      <c r="H172" s="73">
        <v>44060</v>
      </c>
      <c r="I172" s="2">
        <v>9217</v>
      </c>
      <c r="J172" s="35">
        <v>255.28</v>
      </c>
      <c r="K172" s="74">
        <f t="shared" si="0"/>
        <v>2352915.7600000002</v>
      </c>
      <c r="M172" s="11">
        <v>239566600</v>
      </c>
      <c r="N172" s="2"/>
      <c r="O172" s="83"/>
      <c r="P172" s="11"/>
      <c r="Q172" s="2"/>
      <c r="R172" s="2"/>
    </row>
    <row r="173" spans="1:18" ht="14.25" customHeight="1">
      <c r="A173" s="2" t="s">
        <v>465</v>
      </c>
      <c r="B173" s="2" t="s">
        <v>452</v>
      </c>
      <c r="C173" s="2" t="s">
        <v>580</v>
      </c>
      <c r="D173" s="2" t="s">
        <v>494</v>
      </c>
      <c r="E173" s="2" t="s">
        <v>442</v>
      </c>
      <c r="F173" s="11">
        <v>239566600</v>
      </c>
      <c r="G173" s="73">
        <v>44066</v>
      </c>
      <c r="H173" s="73">
        <v>44066</v>
      </c>
      <c r="I173" s="2">
        <v>8516</v>
      </c>
      <c r="J173" s="35">
        <v>47.45</v>
      </c>
      <c r="K173" s="74">
        <f t="shared" si="0"/>
        <v>404084.2</v>
      </c>
      <c r="M173" s="11">
        <v>239530551</v>
      </c>
      <c r="N173" s="2"/>
      <c r="O173" s="83"/>
      <c r="P173" s="11"/>
      <c r="Q173" s="2"/>
      <c r="R173" s="2"/>
    </row>
    <row r="174" spans="1:18" ht="14.25" customHeight="1">
      <c r="A174" s="2" t="s">
        <v>432</v>
      </c>
      <c r="B174" s="2" t="s">
        <v>467</v>
      </c>
      <c r="C174" s="2" t="s">
        <v>581</v>
      </c>
      <c r="D174" s="2" t="s">
        <v>450</v>
      </c>
      <c r="E174" s="2" t="s">
        <v>436</v>
      </c>
      <c r="F174" s="11">
        <v>239782893</v>
      </c>
      <c r="G174" s="73">
        <v>44046</v>
      </c>
      <c r="H174" s="73">
        <v>44047</v>
      </c>
      <c r="I174" s="2">
        <v>8730</v>
      </c>
      <c r="J174" s="35">
        <v>205.7</v>
      </c>
      <c r="K174" s="74">
        <f t="shared" si="0"/>
        <v>1795761</v>
      </c>
      <c r="M174" s="11">
        <v>239782893</v>
      </c>
      <c r="N174" s="2"/>
      <c r="O174" s="83"/>
      <c r="P174" s="11"/>
      <c r="Q174" s="2"/>
      <c r="R174" s="2"/>
    </row>
    <row r="175" spans="1:18" ht="14.25" customHeight="1">
      <c r="A175" s="2" t="s">
        <v>472</v>
      </c>
      <c r="B175" s="2" t="s">
        <v>462</v>
      </c>
      <c r="C175" s="2" t="s">
        <v>545</v>
      </c>
      <c r="D175" s="2" t="s">
        <v>494</v>
      </c>
      <c r="E175" s="2" t="s">
        <v>436</v>
      </c>
      <c r="F175" s="11">
        <v>239956271</v>
      </c>
      <c r="G175" s="73">
        <v>44063</v>
      </c>
      <c r="H175" s="73">
        <v>44066</v>
      </c>
      <c r="I175" s="2">
        <v>3285</v>
      </c>
      <c r="J175" s="35">
        <v>47.45</v>
      </c>
      <c r="K175" s="74">
        <f t="shared" si="0"/>
        <v>155873.25</v>
      </c>
      <c r="M175" s="11">
        <v>239956271</v>
      </c>
      <c r="N175" s="2"/>
      <c r="O175" s="83"/>
      <c r="P175" s="11"/>
      <c r="Q175" s="2"/>
      <c r="R175" s="2"/>
    </row>
    <row r="176" spans="1:18" ht="14.25" customHeight="1">
      <c r="A176" s="2" t="s">
        <v>451</v>
      </c>
      <c r="B176" s="2" t="s">
        <v>433</v>
      </c>
      <c r="C176" s="2" t="s">
        <v>570</v>
      </c>
      <c r="D176" s="2" t="s">
        <v>475</v>
      </c>
      <c r="E176" s="2" t="s">
        <v>436</v>
      </c>
      <c r="F176" s="11">
        <v>241426980</v>
      </c>
      <c r="G176" s="73">
        <v>44092</v>
      </c>
      <c r="H176" s="73">
        <v>44093</v>
      </c>
      <c r="I176" s="2">
        <v>6670</v>
      </c>
      <c r="J176" s="35">
        <v>81.73</v>
      </c>
      <c r="K176" s="74">
        <f t="shared" si="0"/>
        <v>545139.1</v>
      </c>
      <c r="M176" s="11">
        <v>241426980</v>
      </c>
      <c r="N176" s="2"/>
      <c r="O176" s="83"/>
      <c r="P176" s="11"/>
      <c r="Q176" s="2"/>
      <c r="R176" s="2"/>
    </row>
    <row r="177" spans="1:18" ht="14.25" customHeight="1">
      <c r="A177" s="2" t="s">
        <v>472</v>
      </c>
      <c r="B177" s="2" t="s">
        <v>433</v>
      </c>
      <c r="C177" s="2" t="s">
        <v>582</v>
      </c>
      <c r="D177" s="2" t="s">
        <v>480</v>
      </c>
      <c r="E177" s="2" t="s">
        <v>442</v>
      </c>
      <c r="F177" s="11">
        <v>242113196</v>
      </c>
      <c r="G177" s="73">
        <v>44077</v>
      </c>
      <c r="H177" s="73">
        <v>44080</v>
      </c>
      <c r="I177" s="2">
        <v>4671</v>
      </c>
      <c r="J177" s="35">
        <v>651.21</v>
      </c>
      <c r="K177" s="74">
        <f t="shared" si="0"/>
        <v>3041801.91</v>
      </c>
      <c r="M177" s="11">
        <v>242113196</v>
      </c>
      <c r="N177" s="2"/>
      <c r="O177" s="83"/>
      <c r="P177" s="11"/>
      <c r="Q177" s="2"/>
      <c r="R177" s="2"/>
    </row>
    <row r="178" spans="1:18" ht="14.25" customHeight="1">
      <c r="A178" s="2" t="s">
        <v>444</v>
      </c>
      <c r="B178" s="2" t="s">
        <v>433</v>
      </c>
      <c r="C178" s="2" t="s">
        <v>492</v>
      </c>
      <c r="D178" s="2" t="s">
        <v>435</v>
      </c>
      <c r="E178" s="2" t="s">
        <v>442</v>
      </c>
      <c r="F178" s="11">
        <v>244443070</v>
      </c>
      <c r="G178" s="73">
        <v>44072</v>
      </c>
      <c r="H178" s="73">
        <v>44072</v>
      </c>
      <c r="I178" s="2">
        <v>2625</v>
      </c>
      <c r="J178" s="35">
        <v>255.28</v>
      </c>
      <c r="K178" s="74">
        <f t="shared" si="0"/>
        <v>670110</v>
      </c>
      <c r="M178" s="11">
        <v>733834207</v>
      </c>
      <c r="N178" s="2"/>
      <c r="O178" s="83"/>
      <c r="P178" s="11"/>
      <c r="Q178" s="2"/>
      <c r="R178" s="2"/>
    </row>
    <row r="179" spans="1:18" ht="14.25" customHeight="1">
      <c r="A179" s="2" t="s">
        <v>432</v>
      </c>
      <c r="B179" s="2" t="s">
        <v>467</v>
      </c>
      <c r="C179" s="2" t="s">
        <v>583</v>
      </c>
      <c r="D179" s="2" t="s">
        <v>450</v>
      </c>
      <c r="E179" s="2" t="s">
        <v>442</v>
      </c>
      <c r="F179" s="11">
        <v>245460593</v>
      </c>
      <c r="G179" s="73">
        <v>44071</v>
      </c>
      <c r="H179" s="73">
        <v>44073</v>
      </c>
      <c r="I179" s="2">
        <v>8611</v>
      </c>
      <c r="J179" s="35">
        <v>205.7</v>
      </c>
      <c r="K179" s="74">
        <f t="shared" si="0"/>
        <v>1771282.7</v>
      </c>
      <c r="M179" s="11">
        <v>245460593</v>
      </c>
      <c r="N179" s="2"/>
      <c r="O179" s="83"/>
      <c r="P179" s="11"/>
      <c r="Q179" s="2"/>
      <c r="R179" s="2"/>
    </row>
    <row r="180" spans="1:18" ht="14.25" customHeight="1">
      <c r="A180" s="2" t="s">
        <v>444</v>
      </c>
      <c r="B180" s="2" t="s">
        <v>433</v>
      </c>
      <c r="C180" s="2" t="s">
        <v>486</v>
      </c>
      <c r="D180" s="2" t="s">
        <v>469</v>
      </c>
      <c r="E180" s="2" t="s">
        <v>442</v>
      </c>
      <c r="F180" s="11">
        <v>245610368</v>
      </c>
      <c r="G180" s="73">
        <v>44093</v>
      </c>
      <c r="H180" s="73">
        <v>44096</v>
      </c>
      <c r="I180" s="2">
        <v>3735</v>
      </c>
      <c r="J180" s="35">
        <v>421.89</v>
      </c>
      <c r="K180" s="74">
        <f t="shared" si="0"/>
        <v>1575759.15</v>
      </c>
      <c r="M180" s="11">
        <v>792240703</v>
      </c>
      <c r="N180" s="2"/>
      <c r="O180" s="83"/>
      <c r="P180" s="11"/>
      <c r="Q180" s="2"/>
      <c r="R180" s="2"/>
    </row>
    <row r="181" spans="1:18" ht="14.25" customHeight="1">
      <c r="A181" s="2" t="s">
        <v>482</v>
      </c>
      <c r="B181" s="2" t="s">
        <v>433</v>
      </c>
      <c r="C181" s="2" t="s">
        <v>585</v>
      </c>
      <c r="D181" s="2" t="s">
        <v>469</v>
      </c>
      <c r="E181" s="2" t="s">
        <v>436</v>
      </c>
      <c r="F181" s="11">
        <v>245757997</v>
      </c>
      <c r="G181" s="73">
        <v>44058</v>
      </c>
      <c r="H181" s="73">
        <v>44058</v>
      </c>
      <c r="I181" s="2">
        <v>9283</v>
      </c>
      <c r="J181" s="35">
        <v>421.89</v>
      </c>
      <c r="K181" s="74">
        <f t="shared" si="0"/>
        <v>3916404.8699999996</v>
      </c>
      <c r="M181" s="11">
        <v>245757997</v>
      </c>
      <c r="N181" s="2"/>
      <c r="O181" s="83"/>
      <c r="P181" s="11"/>
      <c r="Q181" s="2"/>
      <c r="R181" s="2"/>
    </row>
    <row r="182" spans="1:18" ht="14.25" customHeight="1">
      <c r="A182" s="2" t="s">
        <v>482</v>
      </c>
      <c r="B182" s="2" t="s">
        <v>433</v>
      </c>
      <c r="C182" s="2" t="s">
        <v>586</v>
      </c>
      <c r="D182" s="2" t="s">
        <v>464</v>
      </c>
      <c r="E182" s="2" t="s">
        <v>436</v>
      </c>
      <c r="F182" s="11">
        <v>246366965</v>
      </c>
      <c r="G182" s="73">
        <v>44088</v>
      </c>
      <c r="H182" s="73">
        <v>44090</v>
      </c>
      <c r="I182" s="2">
        <v>2253</v>
      </c>
      <c r="J182" s="35">
        <v>154.06</v>
      </c>
      <c r="K182" s="74">
        <f t="shared" si="0"/>
        <v>347097.18</v>
      </c>
      <c r="M182" s="11">
        <v>246366965</v>
      </c>
      <c r="N182" s="2"/>
      <c r="O182" s="83"/>
      <c r="P182" s="11"/>
      <c r="Q182" s="2"/>
      <c r="R182" s="2"/>
    </row>
    <row r="183" spans="1:18" ht="14.25" customHeight="1">
      <c r="A183" s="2" t="s">
        <v>448</v>
      </c>
      <c r="B183" s="2" t="s">
        <v>467</v>
      </c>
      <c r="C183" s="2" t="s">
        <v>481</v>
      </c>
      <c r="D183" s="2" t="s">
        <v>441</v>
      </c>
      <c r="E183" s="2" t="s">
        <v>442</v>
      </c>
      <c r="F183" s="11">
        <v>246557939</v>
      </c>
      <c r="G183" s="73">
        <v>44066</v>
      </c>
      <c r="H183" s="73">
        <v>44068</v>
      </c>
      <c r="I183" s="2">
        <v>202</v>
      </c>
      <c r="J183" s="35">
        <v>9.33</v>
      </c>
      <c r="K183" s="74">
        <f t="shared" si="0"/>
        <v>1884.66</v>
      </c>
      <c r="M183" s="11">
        <v>246557939</v>
      </c>
      <c r="N183" s="2"/>
      <c r="O183" s="83"/>
      <c r="P183" s="11"/>
      <c r="Q183" s="2"/>
      <c r="R183" s="2"/>
    </row>
    <row r="184" spans="1:18" ht="14.25" customHeight="1">
      <c r="A184" s="2" t="s">
        <v>432</v>
      </c>
      <c r="B184" s="2" t="s">
        <v>462</v>
      </c>
      <c r="C184" s="2" t="s">
        <v>568</v>
      </c>
      <c r="D184" s="2" t="s">
        <v>454</v>
      </c>
      <c r="E184" s="2" t="s">
        <v>442</v>
      </c>
      <c r="F184" s="11">
        <v>247850978</v>
      </c>
      <c r="G184" s="73">
        <v>44054</v>
      </c>
      <c r="H184" s="73">
        <v>44056</v>
      </c>
      <c r="I184" s="2">
        <v>1340</v>
      </c>
      <c r="J184" s="35">
        <v>152.58000000000001</v>
      </c>
      <c r="K184" s="74">
        <f t="shared" si="0"/>
        <v>204457.2</v>
      </c>
      <c r="M184" s="11">
        <v>247850978</v>
      </c>
      <c r="N184" s="2"/>
      <c r="O184" s="83"/>
      <c r="P184" s="11"/>
      <c r="Q184" s="2"/>
      <c r="R184" s="2"/>
    </row>
    <row r="185" spans="1:18" ht="14.25" customHeight="1">
      <c r="A185" s="2" t="s">
        <v>465</v>
      </c>
      <c r="B185" s="2" t="s">
        <v>433</v>
      </c>
      <c r="C185" s="2" t="s">
        <v>529</v>
      </c>
      <c r="D185" s="2" t="s">
        <v>477</v>
      </c>
      <c r="E185" s="2" t="s">
        <v>436</v>
      </c>
      <c r="F185" s="11">
        <v>250408303</v>
      </c>
      <c r="G185" s="73">
        <v>44083</v>
      </c>
      <c r="H185" s="73">
        <v>44086</v>
      </c>
      <c r="I185" s="2">
        <v>8707</v>
      </c>
      <c r="J185" s="35">
        <v>668.27</v>
      </c>
      <c r="K185" s="74">
        <f t="shared" si="0"/>
        <v>5818626.8899999997</v>
      </c>
      <c r="M185" s="11">
        <v>250408303</v>
      </c>
      <c r="N185" s="2"/>
      <c r="O185" s="83"/>
      <c r="P185" s="11"/>
      <c r="Q185" s="2"/>
      <c r="R185" s="2"/>
    </row>
    <row r="186" spans="1:18" ht="14.25" customHeight="1">
      <c r="A186" s="2" t="s">
        <v>472</v>
      </c>
      <c r="B186" s="2" t="s">
        <v>439</v>
      </c>
      <c r="C186" s="2" t="s">
        <v>576</v>
      </c>
      <c r="D186" s="2" t="s">
        <v>441</v>
      </c>
      <c r="E186" s="2" t="s">
        <v>436</v>
      </c>
      <c r="F186" s="11">
        <v>250949895</v>
      </c>
      <c r="G186" s="73">
        <v>44064</v>
      </c>
      <c r="H186" s="73">
        <v>44064</v>
      </c>
      <c r="I186" s="2">
        <v>5580</v>
      </c>
      <c r="J186" s="35">
        <v>9.33</v>
      </c>
      <c r="K186" s="74">
        <f t="shared" si="0"/>
        <v>52061.4</v>
      </c>
      <c r="M186" s="11">
        <v>250949895</v>
      </c>
      <c r="N186" s="2"/>
      <c r="O186" s="83"/>
      <c r="P186" s="11"/>
      <c r="Q186" s="2"/>
      <c r="R186" s="2"/>
    </row>
    <row r="187" spans="1:18" ht="14.25" customHeight="1">
      <c r="A187" s="2" t="s">
        <v>448</v>
      </c>
      <c r="B187" s="2" t="s">
        <v>467</v>
      </c>
      <c r="C187" s="2" t="s">
        <v>587</v>
      </c>
      <c r="D187" s="2" t="s">
        <v>480</v>
      </c>
      <c r="E187" s="2" t="s">
        <v>442</v>
      </c>
      <c r="F187" s="11">
        <v>251482903</v>
      </c>
      <c r="G187" s="73">
        <v>44096</v>
      </c>
      <c r="H187" s="73">
        <v>44097</v>
      </c>
      <c r="I187" s="2">
        <v>1977</v>
      </c>
      <c r="J187" s="35">
        <v>651.21</v>
      </c>
      <c r="K187" s="74">
        <f t="shared" si="0"/>
        <v>1287442.1700000002</v>
      </c>
      <c r="M187" s="11">
        <v>251482903</v>
      </c>
      <c r="N187" s="2"/>
      <c r="O187" s="83"/>
      <c r="P187" s="11"/>
      <c r="Q187" s="2"/>
      <c r="R187" s="2"/>
    </row>
    <row r="188" spans="1:18" ht="14.25" customHeight="1">
      <c r="A188" s="2" t="s">
        <v>432</v>
      </c>
      <c r="B188" s="2" t="s">
        <v>467</v>
      </c>
      <c r="C188" s="2" t="s">
        <v>581</v>
      </c>
      <c r="D188" s="2" t="s">
        <v>494</v>
      </c>
      <c r="E188" s="2" t="s">
        <v>442</v>
      </c>
      <c r="F188" s="11">
        <v>251974713</v>
      </c>
      <c r="G188" s="73">
        <v>44098</v>
      </c>
      <c r="H188" s="73">
        <v>44098</v>
      </c>
      <c r="I188" s="2">
        <v>1132</v>
      </c>
      <c r="J188" s="35">
        <v>47.45</v>
      </c>
      <c r="K188" s="74">
        <f t="shared" si="0"/>
        <v>53713.4</v>
      </c>
      <c r="M188" s="11">
        <v>251974713</v>
      </c>
      <c r="N188" s="2"/>
      <c r="O188" s="83"/>
      <c r="P188" s="11"/>
      <c r="Q188" s="2"/>
      <c r="R188" s="2"/>
    </row>
    <row r="189" spans="1:18" ht="14.25" customHeight="1">
      <c r="A189" s="2" t="s">
        <v>438</v>
      </c>
      <c r="B189" s="2" t="s">
        <v>462</v>
      </c>
      <c r="C189" s="2" t="s">
        <v>514</v>
      </c>
      <c r="D189" s="2" t="s">
        <v>477</v>
      </c>
      <c r="E189" s="2" t="s">
        <v>442</v>
      </c>
      <c r="F189" s="11">
        <v>252003896</v>
      </c>
      <c r="G189" s="73">
        <v>44107</v>
      </c>
      <c r="H189" s="73">
        <v>44108</v>
      </c>
      <c r="I189" s="2">
        <v>3000</v>
      </c>
      <c r="J189" s="35">
        <v>668.27</v>
      </c>
      <c r="K189" s="74">
        <f t="shared" si="0"/>
        <v>2004810</v>
      </c>
      <c r="M189" s="11">
        <v>252003896</v>
      </c>
      <c r="N189" s="2"/>
      <c r="O189" s="83"/>
      <c r="P189" s="11"/>
      <c r="Q189" s="2"/>
      <c r="R189" s="2"/>
    </row>
    <row r="190" spans="1:18" ht="14.25" customHeight="1">
      <c r="A190" s="2" t="s">
        <v>465</v>
      </c>
      <c r="B190" s="2" t="s">
        <v>433</v>
      </c>
      <c r="C190" s="2" t="s">
        <v>492</v>
      </c>
      <c r="D190" s="2" t="s">
        <v>450</v>
      </c>
      <c r="E190" s="2" t="s">
        <v>436</v>
      </c>
      <c r="F190" s="11">
        <v>252139508</v>
      </c>
      <c r="G190" s="73">
        <v>44072</v>
      </c>
      <c r="H190" s="73">
        <v>44075</v>
      </c>
      <c r="I190" s="2">
        <v>1492</v>
      </c>
      <c r="J190" s="35">
        <v>205.7</v>
      </c>
      <c r="K190" s="74">
        <f t="shared" si="0"/>
        <v>306904.39999999997</v>
      </c>
      <c r="M190" s="11">
        <v>252139508</v>
      </c>
      <c r="N190" s="2"/>
      <c r="O190" s="83"/>
      <c r="P190" s="11"/>
      <c r="Q190" s="2"/>
      <c r="R190" s="2"/>
    </row>
    <row r="191" spans="1:18" ht="14.25" customHeight="1">
      <c r="A191" s="2" t="s">
        <v>482</v>
      </c>
      <c r="B191" s="2" t="s">
        <v>433</v>
      </c>
      <c r="C191" s="2" t="s">
        <v>571</v>
      </c>
      <c r="D191" s="2" t="s">
        <v>456</v>
      </c>
      <c r="E191" s="2" t="s">
        <v>436</v>
      </c>
      <c r="F191" s="11">
        <v>252899110</v>
      </c>
      <c r="G191" s="73">
        <v>44099</v>
      </c>
      <c r="H191" s="73">
        <v>44101</v>
      </c>
      <c r="I191" s="2">
        <v>9673</v>
      </c>
      <c r="J191" s="35">
        <v>109.28</v>
      </c>
      <c r="K191" s="74">
        <f t="shared" si="0"/>
        <v>1057065.44</v>
      </c>
      <c r="M191" s="11">
        <v>252899110</v>
      </c>
      <c r="N191" s="2"/>
      <c r="O191" s="83"/>
      <c r="P191" s="11"/>
      <c r="Q191" s="2"/>
      <c r="R191" s="2"/>
    </row>
    <row r="192" spans="1:18" ht="14.25" customHeight="1">
      <c r="A192" s="2" t="s">
        <v>448</v>
      </c>
      <c r="B192" s="2" t="s">
        <v>462</v>
      </c>
      <c r="C192" s="2" t="s">
        <v>558</v>
      </c>
      <c r="D192" s="2" t="s">
        <v>494</v>
      </c>
      <c r="E192" s="2" t="s">
        <v>436</v>
      </c>
      <c r="F192" s="11">
        <v>257882010</v>
      </c>
      <c r="G192" s="73">
        <v>44075</v>
      </c>
      <c r="H192" s="73">
        <v>44075</v>
      </c>
      <c r="I192" s="2">
        <v>9493</v>
      </c>
      <c r="J192" s="35">
        <v>47.45</v>
      </c>
      <c r="K192" s="74">
        <f t="shared" si="0"/>
        <v>450442.85000000003</v>
      </c>
      <c r="M192" s="11">
        <v>257882010</v>
      </c>
      <c r="N192" s="2"/>
      <c r="O192" s="83"/>
      <c r="P192" s="11"/>
      <c r="Q192" s="2"/>
      <c r="R192" s="2"/>
    </row>
    <row r="193" spans="1:18" ht="14.25" customHeight="1">
      <c r="A193" s="2" t="s">
        <v>438</v>
      </c>
      <c r="B193" s="2" t="s">
        <v>462</v>
      </c>
      <c r="C193" s="2" t="s">
        <v>500</v>
      </c>
      <c r="D193" s="2" t="s">
        <v>477</v>
      </c>
      <c r="E193" s="2" t="s">
        <v>436</v>
      </c>
      <c r="F193" s="11">
        <v>257926213</v>
      </c>
      <c r="G193" s="73">
        <v>44079</v>
      </c>
      <c r="H193" s="73">
        <v>44079</v>
      </c>
      <c r="I193" s="2">
        <v>2089</v>
      </c>
      <c r="J193" s="35">
        <v>668.27</v>
      </c>
      <c r="K193" s="74">
        <f t="shared" si="0"/>
        <v>1396016.03</v>
      </c>
      <c r="M193" s="11">
        <v>257926213</v>
      </c>
      <c r="N193" s="2"/>
      <c r="O193" s="83"/>
      <c r="P193" s="11"/>
      <c r="Q193" s="2"/>
      <c r="R193" s="2"/>
    </row>
    <row r="194" spans="1:18" ht="14.25" customHeight="1">
      <c r="A194" s="2" t="s">
        <v>438</v>
      </c>
      <c r="B194" s="2" t="s">
        <v>467</v>
      </c>
      <c r="C194" s="2" t="s">
        <v>588</v>
      </c>
      <c r="D194" s="2" t="s">
        <v>441</v>
      </c>
      <c r="E194" s="2" t="s">
        <v>436</v>
      </c>
      <c r="F194" s="11">
        <v>259376752</v>
      </c>
      <c r="G194" s="73">
        <v>44103</v>
      </c>
      <c r="H194" s="73">
        <v>44104</v>
      </c>
      <c r="I194" s="2">
        <v>6954</v>
      </c>
      <c r="J194" s="35">
        <v>9.33</v>
      </c>
      <c r="K194" s="74">
        <f t="shared" si="0"/>
        <v>64880.82</v>
      </c>
      <c r="M194" s="11">
        <v>259376752</v>
      </c>
      <c r="N194" s="2"/>
      <c r="O194" s="83"/>
      <c r="P194" s="11"/>
      <c r="Q194" s="2"/>
      <c r="R194" s="2"/>
    </row>
    <row r="195" spans="1:18" ht="14.25" customHeight="1">
      <c r="A195" s="2" t="s">
        <v>444</v>
      </c>
      <c r="B195" s="2" t="s">
        <v>439</v>
      </c>
      <c r="C195" s="2" t="s">
        <v>622</v>
      </c>
      <c r="D195" s="2" t="s">
        <v>450</v>
      </c>
      <c r="E195" s="2" t="s">
        <v>436</v>
      </c>
      <c r="F195" s="11">
        <v>261186492</v>
      </c>
      <c r="G195" s="73">
        <v>44096</v>
      </c>
      <c r="H195" s="73">
        <v>44099</v>
      </c>
      <c r="I195" s="2">
        <v>1189</v>
      </c>
      <c r="J195" s="35">
        <v>205.7</v>
      </c>
      <c r="K195" s="74">
        <f t="shared" si="0"/>
        <v>244577.3</v>
      </c>
      <c r="M195" s="11">
        <v>795363223</v>
      </c>
      <c r="N195" s="2"/>
      <c r="O195" s="83"/>
      <c r="P195" s="11"/>
      <c r="Q195" s="2"/>
      <c r="R195" s="2"/>
    </row>
    <row r="196" spans="1:18" ht="14.25" customHeight="1">
      <c r="A196" s="2" t="s">
        <v>448</v>
      </c>
      <c r="B196" s="2" t="s">
        <v>439</v>
      </c>
      <c r="C196" s="2" t="s">
        <v>566</v>
      </c>
      <c r="D196" s="2" t="s">
        <v>480</v>
      </c>
      <c r="E196" s="2" t="s">
        <v>436</v>
      </c>
      <c r="F196" s="11">
        <v>263930499</v>
      </c>
      <c r="G196" s="73">
        <v>44082</v>
      </c>
      <c r="H196" s="73">
        <v>44085</v>
      </c>
      <c r="I196" s="2">
        <v>4501</v>
      </c>
      <c r="J196" s="35">
        <v>651.21</v>
      </c>
      <c r="K196" s="74">
        <f t="shared" si="0"/>
        <v>2931096.21</v>
      </c>
      <c r="M196" s="11">
        <v>263930499</v>
      </c>
      <c r="N196" s="2"/>
      <c r="O196" s="83"/>
      <c r="P196" s="11"/>
      <c r="Q196" s="2"/>
      <c r="R196" s="2"/>
    </row>
    <row r="197" spans="1:18" ht="14.25" customHeight="1">
      <c r="A197" s="2" t="s">
        <v>451</v>
      </c>
      <c r="B197" s="2" t="s">
        <v>462</v>
      </c>
      <c r="C197" s="2" t="s">
        <v>479</v>
      </c>
      <c r="D197" s="2" t="s">
        <v>446</v>
      </c>
      <c r="E197" s="2" t="s">
        <v>442</v>
      </c>
      <c r="F197" s="11">
        <v>264075124</v>
      </c>
      <c r="G197" s="73">
        <v>44090</v>
      </c>
      <c r="H197" s="73">
        <v>44091</v>
      </c>
      <c r="I197" s="2">
        <v>2498</v>
      </c>
      <c r="J197" s="35">
        <v>437.2</v>
      </c>
      <c r="K197" s="74">
        <f t="shared" si="0"/>
        <v>1092125.5999999999</v>
      </c>
      <c r="M197" s="11">
        <v>264075124</v>
      </c>
      <c r="N197" s="2"/>
      <c r="O197" s="83"/>
      <c r="P197" s="11"/>
      <c r="Q197" s="2"/>
      <c r="R197" s="2"/>
    </row>
    <row r="198" spans="1:18" ht="14.25" customHeight="1">
      <c r="A198" s="2" t="s">
        <v>444</v>
      </c>
      <c r="B198" s="2" t="s">
        <v>467</v>
      </c>
      <c r="C198" s="2" t="s">
        <v>468</v>
      </c>
      <c r="D198" s="2" t="s">
        <v>477</v>
      </c>
      <c r="E198" s="2" t="s">
        <v>436</v>
      </c>
      <c r="F198" s="11">
        <v>264956605</v>
      </c>
      <c r="G198" s="73">
        <v>44103</v>
      </c>
      <c r="H198" s="73">
        <v>44105</v>
      </c>
      <c r="I198" s="2">
        <v>5616</v>
      </c>
      <c r="J198" s="35">
        <v>668.27</v>
      </c>
      <c r="K198" s="74">
        <f t="shared" si="0"/>
        <v>3753004.32</v>
      </c>
      <c r="M198" s="11">
        <v>805596816</v>
      </c>
      <c r="N198" s="2"/>
      <c r="O198" s="83"/>
      <c r="P198" s="11"/>
      <c r="Q198" s="2"/>
      <c r="R198" s="2"/>
    </row>
    <row r="199" spans="1:18" ht="14.25" customHeight="1">
      <c r="A199" s="2" t="s">
        <v>444</v>
      </c>
      <c r="B199" s="2" t="s">
        <v>439</v>
      </c>
      <c r="C199" s="2" t="s">
        <v>625</v>
      </c>
      <c r="D199" s="2" t="s">
        <v>456</v>
      </c>
      <c r="E199" s="2" t="s">
        <v>442</v>
      </c>
      <c r="F199" s="11">
        <v>267865836</v>
      </c>
      <c r="G199" s="73">
        <v>44090</v>
      </c>
      <c r="H199" s="73">
        <v>44091</v>
      </c>
      <c r="I199" s="2">
        <v>5711</v>
      </c>
      <c r="J199" s="35">
        <v>109.28</v>
      </c>
      <c r="K199" s="74">
        <f t="shared" si="0"/>
        <v>624098.07999999996</v>
      </c>
      <c r="M199" s="11">
        <v>859830653</v>
      </c>
      <c r="N199" s="2"/>
      <c r="O199" s="83"/>
      <c r="P199" s="11"/>
      <c r="Q199" s="2"/>
      <c r="R199" s="2"/>
    </row>
    <row r="200" spans="1:18" ht="14.25" customHeight="1">
      <c r="A200" s="2" t="s">
        <v>484</v>
      </c>
      <c r="B200" s="2" t="s">
        <v>433</v>
      </c>
      <c r="C200" s="2" t="s">
        <v>589</v>
      </c>
      <c r="D200" s="2" t="s">
        <v>475</v>
      </c>
      <c r="E200" s="2" t="s">
        <v>436</v>
      </c>
      <c r="F200" s="11">
        <v>270005595</v>
      </c>
      <c r="G200" s="73">
        <v>44078</v>
      </c>
      <c r="H200" s="73">
        <v>44078</v>
      </c>
      <c r="I200" s="2">
        <v>9511</v>
      </c>
      <c r="J200" s="35">
        <v>81.73</v>
      </c>
      <c r="K200" s="74">
        <f t="shared" si="0"/>
        <v>777334.03</v>
      </c>
      <c r="M200" s="11">
        <v>270005595</v>
      </c>
      <c r="N200" s="2"/>
      <c r="O200" s="83"/>
      <c r="P200" s="11"/>
      <c r="Q200" s="2"/>
      <c r="R200" s="2"/>
    </row>
    <row r="201" spans="1:18" ht="14.25" customHeight="1">
      <c r="A201" s="2" t="s">
        <v>448</v>
      </c>
      <c r="B201" s="2" t="s">
        <v>467</v>
      </c>
      <c r="C201" s="2" t="s">
        <v>590</v>
      </c>
      <c r="D201" s="2" t="s">
        <v>469</v>
      </c>
      <c r="E201" s="2" t="s">
        <v>442</v>
      </c>
      <c r="F201" s="11">
        <v>270904672</v>
      </c>
      <c r="G201" s="73">
        <v>44094</v>
      </c>
      <c r="H201" s="73">
        <v>44094</v>
      </c>
      <c r="I201" s="2">
        <v>5810</v>
      </c>
      <c r="J201" s="35">
        <v>421.89</v>
      </c>
      <c r="K201" s="74">
        <f t="shared" si="0"/>
        <v>2451180.9</v>
      </c>
      <c r="M201" s="11">
        <v>270904672</v>
      </c>
      <c r="N201" s="2"/>
      <c r="O201" s="83"/>
      <c r="P201" s="11"/>
      <c r="Q201" s="2"/>
      <c r="R201" s="2"/>
    </row>
    <row r="202" spans="1:18" ht="14.25" customHeight="1">
      <c r="A202" s="2" t="s">
        <v>432</v>
      </c>
      <c r="B202" s="2" t="s">
        <v>452</v>
      </c>
      <c r="C202" s="2" t="s">
        <v>539</v>
      </c>
      <c r="D202" s="2" t="s">
        <v>446</v>
      </c>
      <c r="E202" s="2" t="s">
        <v>436</v>
      </c>
      <c r="F202" s="11">
        <v>271128261</v>
      </c>
      <c r="G202" s="73">
        <v>44074</v>
      </c>
      <c r="H202" s="73">
        <v>44075</v>
      </c>
      <c r="I202" s="2">
        <v>4811</v>
      </c>
      <c r="J202" s="35">
        <v>437.2</v>
      </c>
      <c r="K202" s="74">
        <f t="shared" si="0"/>
        <v>2103369.1999999997</v>
      </c>
      <c r="M202" s="11">
        <v>271128261</v>
      </c>
      <c r="N202" s="2"/>
      <c r="O202" s="83"/>
      <c r="P202" s="11"/>
      <c r="Q202" s="2"/>
      <c r="R202" s="2"/>
    </row>
    <row r="203" spans="1:18" ht="14.25" customHeight="1">
      <c r="A203" s="2" t="s">
        <v>448</v>
      </c>
      <c r="B203" s="2" t="s">
        <v>433</v>
      </c>
      <c r="C203" s="2" t="s">
        <v>554</v>
      </c>
      <c r="D203" s="2" t="s">
        <v>480</v>
      </c>
      <c r="E203" s="2" t="s">
        <v>436</v>
      </c>
      <c r="F203" s="11">
        <v>271611917</v>
      </c>
      <c r="G203" s="73">
        <v>44088</v>
      </c>
      <c r="H203" s="73">
        <v>44088</v>
      </c>
      <c r="I203" s="2">
        <v>1052</v>
      </c>
      <c r="J203" s="35">
        <v>651.21</v>
      </c>
      <c r="K203" s="74">
        <f t="shared" si="0"/>
        <v>685072.92</v>
      </c>
      <c r="M203" s="11">
        <v>271611917</v>
      </c>
      <c r="N203" s="2"/>
      <c r="O203" s="83"/>
      <c r="P203" s="11"/>
      <c r="Q203" s="2"/>
      <c r="R203" s="2"/>
    </row>
    <row r="204" spans="1:18" ht="14.25" customHeight="1">
      <c r="A204" s="2" t="s">
        <v>472</v>
      </c>
      <c r="B204" s="2" t="s">
        <v>433</v>
      </c>
      <c r="C204" s="2" t="s">
        <v>591</v>
      </c>
      <c r="D204" s="2" t="s">
        <v>464</v>
      </c>
      <c r="E204" s="2" t="s">
        <v>442</v>
      </c>
      <c r="F204" s="11">
        <v>272880494</v>
      </c>
      <c r="G204" s="73">
        <v>44118</v>
      </c>
      <c r="H204" s="73">
        <v>44120</v>
      </c>
      <c r="I204" s="2">
        <v>1539</v>
      </c>
      <c r="J204" s="35">
        <v>154.06</v>
      </c>
      <c r="K204" s="74">
        <f t="shared" si="0"/>
        <v>237098.34</v>
      </c>
      <c r="M204" s="11">
        <v>272880494</v>
      </c>
      <c r="N204" s="2"/>
      <c r="O204" s="83"/>
      <c r="P204" s="11"/>
      <c r="Q204" s="2"/>
      <c r="R204" s="2"/>
    </row>
    <row r="205" spans="1:18" ht="14.25" customHeight="1">
      <c r="A205" s="2" t="s">
        <v>432</v>
      </c>
      <c r="B205" s="2" t="s">
        <v>439</v>
      </c>
      <c r="C205" s="2" t="s">
        <v>543</v>
      </c>
      <c r="D205" s="2" t="s">
        <v>464</v>
      </c>
      <c r="E205" s="2" t="s">
        <v>442</v>
      </c>
      <c r="F205" s="11">
        <v>275231397</v>
      </c>
      <c r="G205" s="73">
        <v>44079</v>
      </c>
      <c r="H205" s="73">
        <v>44082</v>
      </c>
      <c r="I205" s="2">
        <v>1076</v>
      </c>
      <c r="J205" s="35">
        <v>154.06</v>
      </c>
      <c r="K205" s="74">
        <f t="shared" si="0"/>
        <v>165768.56</v>
      </c>
      <c r="M205" s="11">
        <v>275231397</v>
      </c>
      <c r="N205" s="2"/>
      <c r="O205" s="83"/>
      <c r="P205" s="11"/>
      <c r="Q205" s="2"/>
      <c r="R205" s="2"/>
    </row>
    <row r="206" spans="1:18" ht="14.25" customHeight="1">
      <c r="A206" s="2" t="s">
        <v>432</v>
      </c>
      <c r="B206" s="2" t="s">
        <v>462</v>
      </c>
      <c r="C206" s="2" t="s">
        <v>592</v>
      </c>
      <c r="D206" s="2" t="s">
        <v>446</v>
      </c>
      <c r="E206" s="2" t="s">
        <v>436</v>
      </c>
      <c r="F206" s="11">
        <v>275668275</v>
      </c>
      <c r="G206" s="73">
        <v>44099</v>
      </c>
      <c r="H206" s="73">
        <v>44099</v>
      </c>
      <c r="I206" s="2">
        <v>5287</v>
      </c>
      <c r="J206" s="35">
        <v>437.2</v>
      </c>
      <c r="K206" s="74">
        <f t="shared" si="0"/>
        <v>2311476.4</v>
      </c>
      <c r="M206" s="11">
        <v>275668275</v>
      </c>
      <c r="N206" s="2"/>
      <c r="O206" s="83"/>
      <c r="P206" s="11"/>
      <c r="Q206" s="2"/>
      <c r="R206" s="2"/>
    </row>
    <row r="207" spans="1:18" ht="14.25" customHeight="1">
      <c r="A207" s="2" t="s">
        <v>472</v>
      </c>
      <c r="B207" s="2" t="s">
        <v>439</v>
      </c>
      <c r="C207" s="2" t="s">
        <v>593</v>
      </c>
      <c r="D207" s="2" t="s">
        <v>450</v>
      </c>
      <c r="E207" s="2" t="s">
        <v>442</v>
      </c>
      <c r="F207" s="11">
        <v>276825702</v>
      </c>
      <c r="G207" s="73">
        <v>44079</v>
      </c>
      <c r="H207" s="73">
        <v>44080</v>
      </c>
      <c r="I207" s="2">
        <v>937</v>
      </c>
      <c r="J207" s="35">
        <v>205.7</v>
      </c>
      <c r="K207" s="74">
        <f t="shared" si="0"/>
        <v>192740.9</v>
      </c>
      <c r="M207" s="11">
        <v>276825702</v>
      </c>
      <c r="N207" s="2"/>
      <c r="O207" s="83"/>
      <c r="P207" s="11"/>
      <c r="Q207" s="2"/>
      <c r="R207" s="2"/>
    </row>
    <row r="208" spans="1:18" ht="14.25" customHeight="1">
      <c r="A208" s="2" t="s">
        <v>465</v>
      </c>
      <c r="B208" s="2" t="s">
        <v>502</v>
      </c>
      <c r="C208" s="2" t="s">
        <v>503</v>
      </c>
      <c r="D208" s="2" t="s">
        <v>469</v>
      </c>
      <c r="E208" s="2" t="s">
        <v>442</v>
      </c>
      <c r="F208" s="11">
        <v>277898585</v>
      </c>
      <c r="G208" s="73">
        <v>44092</v>
      </c>
      <c r="H208" s="73">
        <v>44092</v>
      </c>
      <c r="I208" s="2">
        <v>9205</v>
      </c>
      <c r="J208" s="35">
        <v>421.89</v>
      </c>
      <c r="K208" s="74">
        <f t="shared" si="0"/>
        <v>3883497.4499999997</v>
      </c>
      <c r="M208" s="11">
        <v>277898585</v>
      </c>
      <c r="N208" s="2"/>
      <c r="O208" s="83"/>
      <c r="P208" s="11"/>
      <c r="Q208" s="2"/>
      <c r="R208" s="2"/>
    </row>
    <row r="209" spans="1:18" ht="14.25" customHeight="1">
      <c r="A209" s="2" t="s">
        <v>458</v>
      </c>
      <c r="B209" s="2" t="s">
        <v>467</v>
      </c>
      <c r="C209" s="2" t="s">
        <v>532</v>
      </c>
      <c r="D209" s="2" t="s">
        <v>450</v>
      </c>
      <c r="E209" s="2" t="s">
        <v>436</v>
      </c>
      <c r="F209" s="11">
        <v>279311788</v>
      </c>
      <c r="G209" s="73">
        <v>44081</v>
      </c>
      <c r="H209" s="73">
        <v>44082</v>
      </c>
      <c r="I209" s="2">
        <v>4808</v>
      </c>
      <c r="J209" s="35">
        <v>205.7</v>
      </c>
      <c r="K209" s="74">
        <f t="shared" si="0"/>
        <v>989005.6</v>
      </c>
      <c r="M209" s="11">
        <v>279311788</v>
      </c>
      <c r="N209" s="2"/>
      <c r="O209" s="83"/>
      <c r="P209" s="11"/>
      <c r="Q209" s="2"/>
      <c r="R209" s="2"/>
    </row>
    <row r="210" spans="1:18" ht="14.25" customHeight="1">
      <c r="A210" s="2" t="s">
        <v>482</v>
      </c>
      <c r="B210" s="2" t="s">
        <v>462</v>
      </c>
      <c r="C210" s="2" t="s">
        <v>540</v>
      </c>
      <c r="D210" s="2" t="s">
        <v>464</v>
      </c>
      <c r="E210" s="2" t="s">
        <v>436</v>
      </c>
      <c r="F210" s="11">
        <v>280654180</v>
      </c>
      <c r="G210" s="73">
        <v>44089</v>
      </c>
      <c r="H210" s="73">
        <v>44091</v>
      </c>
      <c r="I210" s="2">
        <v>4855</v>
      </c>
      <c r="J210" s="35">
        <v>154.06</v>
      </c>
      <c r="K210" s="74">
        <f t="shared" si="0"/>
        <v>747961.3</v>
      </c>
      <c r="M210" s="11">
        <v>280654180</v>
      </c>
      <c r="N210" s="2"/>
      <c r="O210" s="83"/>
      <c r="P210" s="11"/>
      <c r="Q210" s="2"/>
      <c r="R210" s="2"/>
    </row>
    <row r="211" spans="1:18" ht="14.25" customHeight="1">
      <c r="A211" s="2" t="s">
        <v>451</v>
      </c>
      <c r="B211" s="2" t="s">
        <v>462</v>
      </c>
      <c r="C211" s="2" t="s">
        <v>594</v>
      </c>
      <c r="D211" s="2" t="s">
        <v>464</v>
      </c>
      <c r="E211" s="2" t="s">
        <v>436</v>
      </c>
      <c r="F211" s="11">
        <v>280876481</v>
      </c>
      <c r="G211" s="73">
        <v>44089</v>
      </c>
      <c r="H211" s="73">
        <v>44091</v>
      </c>
      <c r="I211" s="2">
        <v>4103</v>
      </c>
      <c r="J211" s="35">
        <v>154.06</v>
      </c>
      <c r="K211" s="74">
        <f t="shared" si="0"/>
        <v>632108.18000000005</v>
      </c>
      <c r="M211" s="11">
        <v>280876481</v>
      </c>
      <c r="N211" s="2"/>
      <c r="O211" s="83"/>
      <c r="P211" s="11"/>
      <c r="Q211" s="2"/>
      <c r="R211" s="2"/>
    </row>
    <row r="212" spans="1:18" ht="14.25" customHeight="1">
      <c r="A212" s="2" t="s">
        <v>458</v>
      </c>
      <c r="B212" s="2" t="s">
        <v>433</v>
      </c>
      <c r="C212" s="2" t="s">
        <v>573</v>
      </c>
      <c r="D212" s="2" t="s">
        <v>441</v>
      </c>
      <c r="E212" s="2" t="s">
        <v>436</v>
      </c>
      <c r="F212" s="11">
        <v>281028401</v>
      </c>
      <c r="G212" s="73">
        <v>44127</v>
      </c>
      <c r="H212" s="73">
        <v>44127</v>
      </c>
      <c r="I212" s="2">
        <v>9066</v>
      </c>
      <c r="J212" s="35">
        <v>9.33</v>
      </c>
      <c r="K212" s="74">
        <f t="shared" si="0"/>
        <v>84585.78</v>
      </c>
      <c r="M212" s="11">
        <v>281028401</v>
      </c>
      <c r="N212" s="2"/>
      <c r="O212" s="83"/>
      <c r="P212" s="11"/>
      <c r="Q212" s="2"/>
      <c r="R212" s="2"/>
    </row>
    <row r="213" spans="1:18" ht="14.25" customHeight="1">
      <c r="A213" s="2" t="s">
        <v>451</v>
      </c>
      <c r="B213" s="2" t="s">
        <v>462</v>
      </c>
      <c r="C213" s="2" t="s">
        <v>592</v>
      </c>
      <c r="D213" s="2" t="s">
        <v>456</v>
      </c>
      <c r="E213" s="2" t="s">
        <v>442</v>
      </c>
      <c r="F213" s="11">
        <v>281881988</v>
      </c>
      <c r="G213" s="73">
        <v>44130</v>
      </c>
      <c r="H213" s="73">
        <v>44132</v>
      </c>
      <c r="I213" s="2">
        <v>2489</v>
      </c>
      <c r="J213" s="35">
        <v>109.28</v>
      </c>
      <c r="K213" s="74">
        <f t="shared" si="0"/>
        <v>271997.92</v>
      </c>
      <c r="M213" s="11">
        <v>281881988</v>
      </c>
      <c r="N213" s="2"/>
      <c r="O213" s="83"/>
      <c r="P213" s="11"/>
      <c r="Q213" s="2"/>
      <c r="R213" s="2"/>
    </row>
    <row r="214" spans="1:18" ht="14.25" customHeight="1">
      <c r="A214" s="2" t="s">
        <v>484</v>
      </c>
      <c r="B214" s="2" t="s">
        <v>452</v>
      </c>
      <c r="C214" s="2" t="s">
        <v>595</v>
      </c>
      <c r="D214" s="2" t="s">
        <v>464</v>
      </c>
      <c r="E214" s="2" t="s">
        <v>442</v>
      </c>
      <c r="F214" s="11">
        <v>282137763</v>
      </c>
      <c r="G214" s="73">
        <v>44123</v>
      </c>
      <c r="H214" s="73">
        <v>44124</v>
      </c>
      <c r="I214" s="2">
        <v>9651</v>
      </c>
      <c r="J214" s="35">
        <v>154.06</v>
      </c>
      <c r="K214" s="74">
        <f t="shared" si="0"/>
        <v>1486833.06</v>
      </c>
      <c r="M214" s="11">
        <v>282137763</v>
      </c>
      <c r="N214" s="2"/>
      <c r="O214" s="83"/>
      <c r="P214" s="11"/>
      <c r="Q214" s="2"/>
      <c r="R214" s="2"/>
    </row>
    <row r="215" spans="1:18" ht="14.25" customHeight="1">
      <c r="A215" s="2" t="s">
        <v>444</v>
      </c>
      <c r="B215" s="2" t="s">
        <v>462</v>
      </c>
      <c r="C215" s="2" t="s">
        <v>545</v>
      </c>
      <c r="D215" s="2" t="s">
        <v>450</v>
      </c>
      <c r="E215" s="2" t="s">
        <v>442</v>
      </c>
      <c r="F215" s="11">
        <v>283068597</v>
      </c>
      <c r="G215" s="73">
        <v>44125</v>
      </c>
      <c r="H215" s="73">
        <v>44126</v>
      </c>
      <c r="I215" s="2">
        <v>8958</v>
      </c>
      <c r="J215" s="35">
        <v>205.7</v>
      </c>
      <c r="K215" s="74">
        <f t="shared" si="0"/>
        <v>1842660.5999999999</v>
      </c>
      <c r="M215" s="11">
        <v>885128390</v>
      </c>
      <c r="N215" s="2"/>
      <c r="O215" s="83"/>
      <c r="P215" s="11"/>
      <c r="Q215" s="2"/>
      <c r="R215" s="2"/>
    </row>
    <row r="216" spans="1:18" ht="14.25" customHeight="1">
      <c r="A216" s="2" t="s">
        <v>484</v>
      </c>
      <c r="B216" s="2" t="s">
        <v>439</v>
      </c>
      <c r="C216" s="2" t="s">
        <v>551</v>
      </c>
      <c r="D216" s="2" t="s">
        <v>441</v>
      </c>
      <c r="E216" s="2" t="s">
        <v>442</v>
      </c>
      <c r="F216" s="11">
        <v>284004580</v>
      </c>
      <c r="G216" s="73">
        <v>44101</v>
      </c>
      <c r="H216" s="73">
        <v>44104</v>
      </c>
      <c r="I216" s="2">
        <v>5685</v>
      </c>
      <c r="J216" s="35">
        <v>9.33</v>
      </c>
      <c r="K216" s="74">
        <f t="shared" si="0"/>
        <v>53041.05</v>
      </c>
      <c r="M216" s="11">
        <v>284011018</v>
      </c>
      <c r="N216" s="2"/>
      <c r="O216" s="83"/>
      <c r="P216" s="11"/>
      <c r="Q216" s="2"/>
      <c r="R216" s="2"/>
    </row>
    <row r="217" spans="1:18" ht="14.25" customHeight="1">
      <c r="A217" s="2" t="s">
        <v>472</v>
      </c>
      <c r="B217" s="2" t="s">
        <v>433</v>
      </c>
      <c r="C217" s="2" t="s">
        <v>597</v>
      </c>
      <c r="D217" s="2" t="s">
        <v>441</v>
      </c>
      <c r="E217" s="2" t="s">
        <v>436</v>
      </c>
      <c r="F217" s="11">
        <v>284011018</v>
      </c>
      <c r="G217" s="73">
        <v>44094</v>
      </c>
      <c r="H217" s="73">
        <v>44097</v>
      </c>
      <c r="I217" s="2">
        <v>5818</v>
      </c>
      <c r="J217" s="35">
        <v>9.33</v>
      </c>
      <c r="K217" s="74">
        <f t="shared" si="0"/>
        <v>54281.94</v>
      </c>
      <c r="M217" s="11">
        <v>284004580</v>
      </c>
      <c r="N217" s="2"/>
      <c r="O217" s="83"/>
      <c r="P217" s="11"/>
      <c r="Q217" s="2"/>
      <c r="R217" s="2"/>
    </row>
    <row r="218" spans="1:18" ht="14.25" customHeight="1">
      <c r="A218" s="2" t="s">
        <v>482</v>
      </c>
      <c r="B218" s="2" t="s">
        <v>462</v>
      </c>
      <c r="C218" s="2" t="s">
        <v>598</v>
      </c>
      <c r="D218" s="2" t="s">
        <v>454</v>
      </c>
      <c r="E218" s="2" t="s">
        <v>442</v>
      </c>
      <c r="F218" s="11">
        <v>284194266</v>
      </c>
      <c r="G218" s="73">
        <v>44140</v>
      </c>
      <c r="H218" s="73">
        <v>44142</v>
      </c>
      <c r="I218" s="2">
        <v>1261</v>
      </c>
      <c r="J218" s="35">
        <v>152.58000000000001</v>
      </c>
      <c r="K218" s="74">
        <f t="shared" si="0"/>
        <v>192403.38</v>
      </c>
      <c r="M218" s="11">
        <v>284194266</v>
      </c>
      <c r="N218" s="2"/>
      <c r="O218" s="83"/>
      <c r="P218" s="11"/>
      <c r="Q218" s="2"/>
      <c r="R218" s="2"/>
    </row>
    <row r="219" spans="1:18" ht="14.25" customHeight="1">
      <c r="A219" s="2" t="s">
        <v>451</v>
      </c>
      <c r="B219" s="2" t="s">
        <v>502</v>
      </c>
      <c r="C219" s="2" t="s">
        <v>578</v>
      </c>
      <c r="D219" s="2" t="s">
        <v>435</v>
      </c>
      <c r="E219" s="2" t="s">
        <v>436</v>
      </c>
      <c r="F219" s="11">
        <v>284414851</v>
      </c>
      <c r="G219" s="73">
        <v>44112</v>
      </c>
      <c r="H219" s="73">
        <v>44115</v>
      </c>
      <c r="I219" s="2">
        <v>6999</v>
      </c>
      <c r="J219" s="35">
        <v>255.28</v>
      </c>
      <c r="K219" s="74">
        <f t="shared" si="0"/>
        <v>1786704.72</v>
      </c>
      <c r="M219" s="11">
        <v>284414851</v>
      </c>
      <c r="N219" s="2"/>
      <c r="O219" s="83"/>
      <c r="P219" s="11"/>
      <c r="Q219" s="2"/>
      <c r="R219" s="2"/>
    </row>
    <row r="220" spans="1:18" ht="14.25" customHeight="1">
      <c r="A220" s="2" t="s">
        <v>458</v>
      </c>
      <c r="B220" s="2" t="s">
        <v>467</v>
      </c>
      <c r="C220" s="2" t="s">
        <v>599</v>
      </c>
      <c r="D220" s="2" t="s">
        <v>480</v>
      </c>
      <c r="E220" s="2" t="s">
        <v>442</v>
      </c>
      <c r="F220" s="11">
        <v>286076533</v>
      </c>
      <c r="G220" s="73">
        <v>44132</v>
      </c>
      <c r="H220" s="73">
        <v>44132</v>
      </c>
      <c r="I220" s="2">
        <v>7657</v>
      </c>
      <c r="J220" s="35">
        <v>651.21</v>
      </c>
      <c r="K220" s="74">
        <f t="shared" si="0"/>
        <v>4986314.9700000007</v>
      </c>
      <c r="M220" s="11">
        <v>286076533</v>
      </c>
      <c r="N220" s="2"/>
      <c r="O220" s="83"/>
      <c r="P220" s="11"/>
      <c r="Q220" s="2"/>
      <c r="R220" s="2"/>
    </row>
    <row r="221" spans="1:18" ht="14.25" customHeight="1">
      <c r="A221" s="2" t="s">
        <v>482</v>
      </c>
      <c r="B221" s="2" t="s">
        <v>467</v>
      </c>
      <c r="C221" s="2" t="s">
        <v>600</v>
      </c>
      <c r="D221" s="2" t="s">
        <v>456</v>
      </c>
      <c r="E221" s="2" t="s">
        <v>442</v>
      </c>
      <c r="F221" s="11">
        <v>287675130</v>
      </c>
      <c r="G221" s="73">
        <v>44107</v>
      </c>
      <c r="H221" s="73">
        <v>44108</v>
      </c>
      <c r="I221" s="2">
        <v>7588</v>
      </c>
      <c r="J221" s="35">
        <v>109.28</v>
      </c>
      <c r="K221" s="74">
        <f t="shared" si="0"/>
        <v>829216.64</v>
      </c>
      <c r="M221" s="11">
        <v>287675130</v>
      </c>
      <c r="N221" s="2"/>
      <c r="O221" s="83"/>
      <c r="P221" s="11"/>
      <c r="Q221" s="2"/>
      <c r="R221" s="2"/>
    </row>
    <row r="222" spans="1:18" ht="14.25" customHeight="1">
      <c r="A222" s="2" t="s">
        <v>451</v>
      </c>
      <c r="B222" s="2" t="s">
        <v>462</v>
      </c>
      <c r="C222" s="2" t="s">
        <v>542</v>
      </c>
      <c r="D222" s="2" t="s">
        <v>450</v>
      </c>
      <c r="E222" s="2" t="s">
        <v>436</v>
      </c>
      <c r="F222" s="11">
        <v>288069951</v>
      </c>
      <c r="G222" s="73">
        <v>44140</v>
      </c>
      <c r="H222" s="73">
        <v>44140</v>
      </c>
      <c r="I222" s="2">
        <v>3158</v>
      </c>
      <c r="J222" s="35">
        <v>205.7</v>
      </c>
      <c r="K222" s="74">
        <f t="shared" si="0"/>
        <v>649600.6</v>
      </c>
      <c r="M222" s="11">
        <v>288069951</v>
      </c>
      <c r="N222" s="2"/>
      <c r="O222" s="83"/>
      <c r="P222" s="11"/>
      <c r="Q222" s="2"/>
      <c r="R222" s="2"/>
    </row>
    <row r="223" spans="1:18" ht="14.25" customHeight="1">
      <c r="A223" s="2" t="s">
        <v>451</v>
      </c>
      <c r="B223" s="2" t="s">
        <v>433</v>
      </c>
      <c r="C223" s="2" t="s">
        <v>601</v>
      </c>
      <c r="D223" s="2" t="s">
        <v>454</v>
      </c>
      <c r="E223" s="2" t="s">
        <v>436</v>
      </c>
      <c r="F223" s="11">
        <v>288260066</v>
      </c>
      <c r="G223" s="73">
        <v>44095</v>
      </c>
      <c r="H223" s="73">
        <v>44096</v>
      </c>
      <c r="I223" s="2">
        <v>5370</v>
      </c>
      <c r="J223" s="35">
        <v>152.58000000000001</v>
      </c>
      <c r="K223" s="74">
        <f t="shared" si="0"/>
        <v>819354.60000000009</v>
      </c>
      <c r="M223" s="11">
        <v>288260066</v>
      </c>
      <c r="N223" s="2"/>
      <c r="O223" s="83"/>
      <c r="P223" s="11"/>
      <c r="Q223" s="2"/>
      <c r="R223" s="2"/>
    </row>
    <row r="224" spans="1:18" ht="14.25" customHeight="1">
      <c r="A224" s="2" t="s">
        <v>438</v>
      </c>
      <c r="B224" s="2" t="s">
        <v>433</v>
      </c>
      <c r="C224" s="2" t="s">
        <v>602</v>
      </c>
      <c r="D224" s="2" t="s">
        <v>435</v>
      </c>
      <c r="E224" s="2" t="s">
        <v>436</v>
      </c>
      <c r="F224" s="11">
        <v>288649737</v>
      </c>
      <c r="G224" s="73">
        <v>44126</v>
      </c>
      <c r="H224" s="73">
        <v>44129</v>
      </c>
      <c r="I224" s="2">
        <v>421</v>
      </c>
      <c r="J224" s="35">
        <v>255.28</v>
      </c>
      <c r="K224" s="74">
        <f t="shared" si="0"/>
        <v>107472.88</v>
      </c>
      <c r="M224" s="11">
        <v>288649737</v>
      </c>
      <c r="N224" s="2"/>
      <c r="O224" s="83"/>
      <c r="P224" s="11"/>
      <c r="Q224" s="2"/>
      <c r="R224" s="2"/>
    </row>
    <row r="225" spans="1:18" ht="14.25" customHeight="1">
      <c r="A225" s="2" t="s">
        <v>484</v>
      </c>
      <c r="B225" s="2" t="s">
        <v>467</v>
      </c>
      <c r="C225" s="2" t="s">
        <v>590</v>
      </c>
      <c r="D225" s="2" t="s">
        <v>454</v>
      </c>
      <c r="E225" s="2" t="s">
        <v>442</v>
      </c>
      <c r="F225" s="11">
        <v>288654887</v>
      </c>
      <c r="G225" s="73">
        <v>44124</v>
      </c>
      <c r="H225" s="73">
        <v>44126</v>
      </c>
      <c r="I225" s="2">
        <v>7404</v>
      </c>
      <c r="J225" s="35">
        <v>152.58000000000001</v>
      </c>
      <c r="K225" s="74">
        <f t="shared" si="0"/>
        <v>1129702.32</v>
      </c>
      <c r="M225" s="11">
        <v>288654887</v>
      </c>
      <c r="N225" s="2"/>
      <c r="O225" s="83"/>
      <c r="P225" s="11"/>
      <c r="Q225" s="2"/>
      <c r="R225" s="2"/>
    </row>
    <row r="226" spans="1:18" ht="14.25" customHeight="1">
      <c r="A226" s="2" t="s">
        <v>472</v>
      </c>
      <c r="B226" s="2" t="s">
        <v>433</v>
      </c>
      <c r="C226" s="2" t="s">
        <v>528</v>
      </c>
      <c r="D226" s="2" t="s">
        <v>475</v>
      </c>
      <c r="E226" s="2" t="s">
        <v>442</v>
      </c>
      <c r="F226" s="11">
        <v>288735997</v>
      </c>
      <c r="G226" s="73">
        <v>44117</v>
      </c>
      <c r="H226" s="73">
        <v>44120</v>
      </c>
      <c r="I226" s="2">
        <v>1058</v>
      </c>
      <c r="J226" s="35">
        <v>81.73</v>
      </c>
      <c r="K226" s="74">
        <f t="shared" si="0"/>
        <v>86470.340000000011</v>
      </c>
      <c r="M226" s="11">
        <v>288735997</v>
      </c>
      <c r="N226" s="2"/>
      <c r="O226" s="83"/>
      <c r="P226" s="11"/>
      <c r="Q226" s="2"/>
      <c r="R226" s="2"/>
    </row>
    <row r="227" spans="1:18" ht="14.25" customHeight="1">
      <c r="A227" s="2" t="s">
        <v>482</v>
      </c>
      <c r="B227" s="2" t="s">
        <v>433</v>
      </c>
      <c r="C227" s="2" t="s">
        <v>474</v>
      </c>
      <c r="D227" s="2" t="s">
        <v>469</v>
      </c>
      <c r="E227" s="2" t="s">
        <v>442</v>
      </c>
      <c r="F227" s="11">
        <v>288909804</v>
      </c>
      <c r="G227" s="73">
        <v>44138</v>
      </c>
      <c r="H227" s="73">
        <v>44139</v>
      </c>
      <c r="I227" s="2">
        <v>2589</v>
      </c>
      <c r="J227" s="35">
        <v>421.89</v>
      </c>
      <c r="K227" s="74">
        <f t="shared" si="0"/>
        <v>1092273.21</v>
      </c>
      <c r="M227" s="11">
        <v>288909804</v>
      </c>
      <c r="N227" s="2"/>
      <c r="O227" s="83"/>
      <c r="P227" s="11"/>
      <c r="Q227" s="2"/>
      <c r="R227" s="2"/>
    </row>
    <row r="228" spans="1:18" ht="14.25" customHeight="1">
      <c r="A228" s="2" t="s">
        <v>438</v>
      </c>
      <c r="B228" s="2" t="s">
        <v>462</v>
      </c>
      <c r="C228" s="2" t="s">
        <v>536</v>
      </c>
      <c r="D228" s="2" t="s">
        <v>446</v>
      </c>
      <c r="E228" s="2" t="s">
        <v>436</v>
      </c>
      <c r="F228" s="11">
        <v>289170300</v>
      </c>
      <c r="G228" s="73">
        <v>44112</v>
      </c>
      <c r="H228" s="73">
        <v>44114</v>
      </c>
      <c r="I228" s="2">
        <v>7678</v>
      </c>
      <c r="J228" s="35">
        <v>437.2</v>
      </c>
      <c r="K228" s="74">
        <f t="shared" si="0"/>
        <v>3356821.6</v>
      </c>
      <c r="M228" s="11">
        <v>289170300</v>
      </c>
      <c r="N228" s="2"/>
      <c r="O228" s="83"/>
      <c r="P228" s="11"/>
      <c r="Q228" s="2"/>
      <c r="R228" s="2"/>
    </row>
    <row r="229" spans="1:18" ht="14.25" customHeight="1">
      <c r="A229" s="2" t="s">
        <v>451</v>
      </c>
      <c r="B229" s="2" t="s">
        <v>462</v>
      </c>
      <c r="C229" s="2" t="s">
        <v>542</v>
      </c>
      <c r="D229" s="2" t="s">
        <v>456</v>
      </c>
      <c r="E229" s="2" t="s">
        <v>436</v>
      </c>
      <c r="F229" s="11">
        <v>289702451</v>
      </c>
      <c r="G229" s="73">
        <v>44147</v>
      </c>
      <c r="H229" s="73">
        <v>44149</v>
      </c>
      <c r="I229" s="2">
        <v>336</v>
      </c>
      <c r="J229" s="35">
        <v>109.28</v>
      </c>
      <c r="K229" s="74">
        <f t="shared" si="0"/>
        <v>36718.080000000002</v>
      </c>
      <c r="M229" s="11">
        <v>289702451</v>
      </c>
      <c r="N229" s="2"/>
      <c r="O229" s="83"/>
      <c r="P229" s="11"/>
      <c r="Q229" s="2"/>
      <c r="R229" s="2"/>
    </row>
    <row r="230" spans="1:18" ht="14.25" customHeight="1">
      <c r="A230" s="2" t="s">
        <v>482</v>
      </c>
      <c r="B230" s="2" t="s">
        <v>462</v>
      </c>
      <c r="C230" s="2" t="s">
        <v>540</v>
      </c>
      <c r="D230" s="2" t="s">
        <v>441</v>
      </c>
      <c r="E230" s="2" t="s">
        <v>442</v>
      </c>
      <c r="F230" s="11">
        <v>290370213</v>
      </c>
      <c r="G230" s="73">
        <v>44151</v>
      </c>
      <c r="H230" s="73">
        <v>44152</v>
      </c>
      <c r="I230" s="2">
        <v>2794</v>
      </c>
      <c r="J230" s="35">
        <v>9.33</v>
      </c>
      <c r="K230" s="74">
        <f t="shared" si="0"/>
        <v>26068.02</v>
      </c>
      <c r="M230" s="11">
        <v>290370213</v>
      </c>
      <c r="N230" s="2"/>
      <c r="O230" s="83"/>
      <c r="P230" s="11"/>
      <c r="Q230" s="2"/>
      <c r="R230" s="2"/>
    </row>
    <row r="231" spans="1:18" ht="14.25" customHeight="1">
      <c r="A231" s="2" t="s">
        <v>451</v>
      </c>
      <c r="B231" s="2" t="s">
        <v>439</v>
      </c>
      <c r="C231" s="2" t="s">
        <v>440</v>
      </c>
      <c r="D231" s="2" t="s">
        <v>480</v>
      </c>
      <c r="E231" s="2" t="s">
        <v>436</v>
      </c>
      <c r="F231" s="11">
        <v>290413558</v>
      </c>
      <c r="G231" s="73">
        <v>44119</v>
      </c>
      <c r="H231" s="73">
        <v>44121</v>
      </c>
      <c r="I231" s="2">
        <v>7514</v>
      </c>
      <c r="J231" s="35">
        <v>651.21</v>
      </c>
      <c r="K231" s="74">
        <f t="shared" si="0"/>
        <v>4893191.9400000004</v>
      </c>
      <c r="M231" s="11">
        <v>290413558</v>
      </c>
      <c r="N231" s="2"/>
      <c r="O231" s="83"/>
      <c r="P231" s="11"/>
      <c r="Q231" s="2"/>
      <c r="R231" s="2"/>
    </row>
    <row r="232" spans="1:18" ht="14.25" customHeight="1">
      <c r="A232" s="2" t="s">
        <v>448</v>
      </c>
      <c r="B232" s="2" t="s">
        <v>433</v>
      </c>
      <c r="C232" s="2" t="s">
        <v>597</v>
      </c>
      <c r="D232" s="2" t="s">
        <v>477</v>
      </c>
      <c r="E232" s="2" t="s">
        <v>436</v>
      </c>
      <c r="F232" s="11">
        <v>291218221</v>
      </c>
      <c r="G232" s="73">
        <v>44127</v>
      </c>
      <c r="H232" s="73">
        <v>44130</v>
      </c>
      <c r="I232" s="2">
        <v>8894</v>
      </c>
      <c r="J232" s="35">
        <v>668.27</v>
      </c>
      <c r="K232" s="74">
        <f t="shared" si="0"/>
        <v>5943593.3799999999</v>
      </c>
      <c r="M232" s="11">
        <v>291218221</v>
      </c>
      <c r="N232" s="2"/>
      <c r="O232" s="83"/>
      <c r="P232" s="11"/>
      <c r="Q232" s="2"/>
      <c r="R232" s="2"/>
    </row>
    <row r="233" spans="1:18" ht="14.25" customHeight="1">
      <c r="A233" s="2" t="s">
        <v>448</v>
      </c>
      <c r="B233" s="2" t="s">
        <v>439</v>
      </c>
      <c r="C233" s="2" t="s">
        <v>548</v>
      </c>
      <c r="D233" s="2" t="s">
        <v>450</v>
      </c>
      <c r="E233" s="2" t="s">
        <v>442</v>
      </c>
      <c r="F233" s="11">
        <v>291455972</v>
      </c>
      <c r="G233" s="73">
        <v>44142</v>
      </c>
      <c r="H233" s="73">
        <v>44143</v>
      </c>
      <c r="I233" s="2">
        <v>464</v>
      </c>
      <c r="J233" s="35">
        <v>205.7</v>
      </c>
      <c r="K233" s="74">
        <f t="shared" si="0"/>
        <v>95444.799999999988</v>
      </c>
      <c r="M233" s="11">
        <v>291455972</v>
      </c>
      <c r="N233" s="2"/>
      <c r="O233" s="83"/>
      <c r="P233" s="11"/>
      <c r="Q233" s="2"/>
      <c r="R233" s="2"/>
    </row>
    <row r="234" spans="1:18" ht="14.25" customHeight="1">
      <c r="A234" s="2" t="s">
        <v>438</v>
      </c>
      <c r="B234" s="2" t="s">
        <v>452</v>
      </c>
      <c r="C234" s="2" t="s">
        <v>603</v>
      </c>
      <c r="D234" s="2" t="s">
        <v>464</v>
      </c>
      <c r="E234" s="2" t="s">
        <v>442</v>
      </c>
      <c r="F234" s="11">
        <v>291558110</v>
      </c>
      <c r="G234" s="73">
        <v>44109</v>
      </c>
      <c r="H234" s="73">
        <v>44111</v>
      </c>
      <c r="I234" s="2">
        <v>3283</v>
      </c>
      <c r="J234" s="35">
        <v>154.06</v>
      </c>
      <c r="K234" s="74">
        <f t="shared" si="0"/>
        <v>505778.98</v>
      </c>
      <c r="M234" s="11">
        <v>291558110</v>
      </c>
      <c r="N234" s="2"/>
      <c r="O234" s="83"/>
      <c r="P234" s="11"/>
      <c r="Q234" s="2"/>
      <c r="R234" s="2"/>
    </row>
    <row r="235" spans="1:18" ht="14.25" customHeight="1">
      <c r="A235" s="2" t="s">
        <v>444</v>
      </c>
      <c r="B235" s="2" t="s">
        <v>467</v>
      </c>
      <c r="C235" s="2" t="s">
        <v>481</v>
      </c>
      <c r="D235" s="2" t="s">
        <v>441</v>
      </c>
      <c r="E235" s="2" t="s">
        <v>436</v>
      </c>
      <c r="F235" s="11">
        <v>292874753</v>
      </c>
      <c r="G235" s="73">
        <v>44128</v>
      </c>
      <c r="H235" s="73">
        <v>44129</v>
      </c>
      <c r="I235" s="2">
        <v>9807</v>
      </c>
      <c r="J235" s="35">
        <v>9.33</v>
      </c>
      <c r="K235" s="74">
        <f t="shared" si="0"/>
        <v>91499.31</v>
      </c>
      <c r="M235" s="11">
        <v>897720181</v>
      </c>
      <c r="N235" s="2"/>
      <c r="O235" s="83"/>
      <c r="P235" s="11"/>
      <c r="Q235" s="2"/>
      <c r="R235" s="2"/>
    </row>
    <row r="236" spans="1:18" ht="14.25" customHeight="1">
      <c r="A236" s="2" t="s">
        <v>448</v>
      </c>
      <c r="B236" s="2" t="s">
        <v>462</v>
      </c>
      <c r="C236" s="2" t="s">
        <v>536</v>
      </c>
      <c r="D236" s="2" t="s">
        <v>446</v>
      </c>
      <c r="E236" s="2" t="s">
        <v>442</v>
      </c>
      <c r="F236" s="11">
        <v>293212497</v>
      </c>
      <c r="G236" s="73">
        <v>44149</v>
      </c>
      <c r="H236" s="73">
        <v>44150</v>
      </c>
      <c r="I236" s="2">
        <v>5182</v>
      </c>
      <c r="J236" s="35">
        <v>437.2</v>
      </c>
      <c r="K236" s="74">
        <f t="shared" si="0"/>
        <v>2265570.4</v>
      </c>
      <c r="M236" s="11">
        <v>293212497</v>
      </c>
      <c r="N236" s="2"/>
      <c r="O236" s="83"/>
      <c r="P236" s="11"/>
      <c r="Q236" s="2"/>
      <c r="R236" s="2"/>
    </row>
    <row r="237" spans="1:18" ht="14.25" customHeight="1">
      <c r="A237" s="2" t="s">
        <v>448</v>
      </c>
      <c r="B237" s="2" t="s">
        <v>439</v>
      </c>
      <c r="C237" s="2" t="s">
        <v>509</v>
      </c>
      <c r="D237" s="2" t="s">
        <v>464</v>
      </c>
      <c r="E237" s="2" t="s">
        <v>436</v>
      </c>
      <c r="F237" s="11">
        <v>294081532</v>
      </c>
      <c r="G237" s="73">
        <v>44110</v>
      </c>
      <c r="H237" s="73">
        <v>44110</v>
      </c>
      <c r="I237" s="2">
        <v>4474</v>
      </c>
      <c r="J237" s="35">
        <v>154.06</v>
      </c>
      <c r="K237" s="74">
        <f t="shared" si="0"/>
        <v>689264.44000000006</v>
      </c>
      <c r="M237" s="11">
        <v>294081532</v>
      </c>
      <c r="N237" s="2"/>
      <c r="O237" s="83"/>
      <c r="P237" s="11"/>
      <c r="Q237" s="2"/>
      <c r="R237" s="2"/>
    </row>
    <row r="238" spans="1:18" ht="14.25" customHeight="1">
      <c r="A238" s="2" t="s">
        <v>432</v>
      </c>
      <c r="B238" s="2" t="s">
        <v>433</v>
      </c>
      <c r="C238" s="2" t="s">
        <v>496</v>
      </c>
      <c r="D238" s="2" t="s">
        <v>454</v>
      </c>
      <c r="E238" s="2" t="s">
        <v>436</v>
      </c>
      <c r="F238" s="11">
        <v>294436013</v>
      </c>
      <c r="G238" s="73">
        <v>44123</v>
      </c>
      <c r="H238" s="73">
        <v>44123</v>
      </c>
      <c r="I238" s="2">
        <v>3904</v>
      </c>
      <c r="J238" s="35">
        <v>152.58000000000001</v>
      </c>
      <c r="K238" s="74">
        <f t="shared" si="0"/>
        <v>595672.32000000007</v>
      </c>
      <c r="M238" s="11">
        <v>294436013</v>
      </c>
      <c r="N238" s="2"/>
      <c r="O238" s="83"/>
      <c r="P238" s="11"/>
      <c r="Q238" s="2"/>
      <c r="R238" s="2"/>
    </row>
    <row r="239" spans="1:18" ht="14.25" customHeight="1">
      <c r="A239" s="2" t="s">
        <v>438</v>
      </c>
      <c r="B239" s="2" t="s">
        <v>433</v>
      </c>
      <c r="C239" s="2" t="s">
        <v>604</v>
      </c>
      <c r="D239" s="2" t="s">
        <v>450</v>
      </c>
      <c r="E239" s="2" t="s">
        <v>436</v>
      </c>
      <c r="F239" s="11">
        <v>295123946</v>
      </c>
      <c r="G239" s="73">
        <v>44127</v>
      </c>
      <c r="H239" s="73">
        <v>44130</v>
      </c>
      <c r="I239" s="2">
        <v>3726</v>
      </c>
      <c r="J239" s="35">
        <v>205.7</v>
      </c>
      <c r="K239" s="74">
        <f t="shared" si="0"/>
        <v>766438.2</v>
      </c>
      <c r="M239" s="11">
        <v>295123946</v>
      </c>
      <c r="N239" s="2"/>
      <c r="O239" s="83"/>
      <c r="P239" s="11"/>
      <c r="Q239" s="2"/>
      <c r="R239" s="2"/>
    </row>
    <row r="240" spans="1:18" ht="14.25" customHeight="1">
      <c r="A240" s="2" t="s">
        <v>432</v>
      </c>
      <c r="B240" s="2" t="s">
        <v>439</v>
      </c>
      <c r="C240" s="2" t="s">
        <v>440</v>
      </c>
      <c r="D240" s="2" t="s">
        <v>456</v>
      </c>
      <c r="E240" s="2" t="s">
        <v>436</v>
      </c>
      <c r="F240" s="11">
        <v>296272361</v>
      </c>
      <c r="G240" s="73">
        <v>44142</v>
      </c>
      <c r="H240" s="73">
        <v>44143</v>
      </c>
      <c r="I240" s="2">
        <v>6598</v>
      </c>
      <c r="J240" s="35">
        <v>109.28</v>
      </c>
      <c r="K240" s="74">
        <f t="shared" si="0"/>
        <v>721029.44000000006</v>
      </c>
      <c r="M240" s="11">
        <v>296272361</v>
      </c>
      <c r="N240" s="2"/>
      <c r="O240" s="83"/>
      <c r="P240" s="11"/>
      <c r="Q240" s="2"/>
      <c r="R240" s="2"/>
    </row>
    <row r="241" spans="1:18" ht="14.25" customHeight="1">
      <c r="A241" s="2" t="s">
        <v>451</v>
      </c>
      <c r="B241" s="2" t="s">
        <v>433</v>
      </c>
      <c r="C241" s="2" t="s">
        <v>491</v>
      </c>
      <c r="D241" s="2" t="s">
        <v>480</v>
      </c>
      <c r="E241" s="2" t="s">
        <v>436</v>
      </c>
      <c r="F241" s="11">
        <v>297189462</v>
      </c>
      <c r="G241" s="73">
        <v>44132</v>
      </c>
      <c r="H241" s="73">
        <v>44134</v>
      </c>
      <c r="I241" s="2">
        <v>3378</v>
      </c>
      <c r="J241" s="35">
        <v>651.21</v>
      </c>
      <c r="K241" s="74">
        <f t="shared" si="0"/>
        <v>2199787.3800000004</v>
      </c>
      <c r="M241" s="11">
        <v>297189462</v>
      </c>
      <c r="N241" s="2"/>
      <c r="O241" s="83"/>
      <c r="P241" s="11"/>
      <c r="Q241" s="2"/>
      <c r="R241" s="2"/>
    </row>
    <row r="242" spans="1:18" ht="14.25" customHeight="1">
      <c r="A242" s="2" t="s">
        <v>458</v>
      </c>
      <c r="B242" s="2" t="s">
        <v>462</v>
      </c>
      <c r="C242" s="2" t="s">
        <v>545</v>
      </c>
      <c r="D242" s="2" t="s">
        <v>480</v>
      </c>
      <c r="E242" s="2" t="s">
        <v>436</v>
      </c>
      <c r="F242" s="11">
        <v>299286305</v>
      </c>
      <c r="G242" s="73">
        <v>44124</v>
      </c>
      <c r="H242" s="73">
        <v>44127</v>
      </c>
      <c r="I242" s="2">
        <v>817</v>
      </c>
      <c r="J242" s="35">
        <v>651.21</v>
      </c>
      <c r="K242" s="74">
        <f t="shared" si="0"/>
        <v>532038.57000000007</v>
      </c>
      <c r="M242" s="11">
        <v>299286305</v>
      </c>
      <c r="N242" s="2"/>
      <c r="O242" s="83"/>
      <c r="P242" s="11"/>
      <c r="Q242" s="2"/>
      <c r="R242" s="2"/>
    </row>
    <row r="243" spans="1:18" ht="14.25" customHeight="1">
      <c r="A243" s="2" t="s">
        <v>484</v>
      </c>
      <c r="B243" s="2" t="s">
        <v>439</v>
      </c>
      <c r="C243" s="2" t="s">
        <v>559</v>
      </c>
      <c r="D243" s="2" t="s">
        <v>477</v>
      </c>
      <c r="E243" s="2" t="s">
        <v>442</v>
      </c>
      <c r="F243" s="11">
        <v>300184953</v>
      </c>
      <c r="G243" s="73">
        <v>44142</v>
      </c>
      <c r="H243" s="73">
        <v>44145</v>
      </c>
      <c r="I243" s="2">
        <v>8629</v>
      </c>
      <c r="J243" s="35">
        <v>668.27</v>
      </c>
      <c r="K243" s="74">
        <f t="shared" si="0"/>
        <v>5766501.8300000001</v>
      </c>
      <c r="M243" s="11">
        <v>300184953</v>
      </c>
      <c r="N243" s="2"/>
      <c r="O243" s="83"/>
      <c r="P243" s="11"/>
      <c r="Q243" s="2"/>
      <c r="R243" s="2"/>
    </row>
    <row r="244" spans="1:18" ht="14.25" customHeight="1">
      <c r="A244" s="2" t="s">
        <v>451</v>
      </c>
      <c r="B244" s="2" t="s">
        <v>467</v>
      </c>
      <c r="C244" s="2" t="s">
        <v>600</v>
      </c>
      <c r="D244" s="2" t="s">
        <v>494</v>
      </c>
      <c r="E244" s="2" t="s">
        <v>436</v>
      </c>
      <c r="F244" s="11">
        <v>300342452</v>
      </c>
      <c r="G244" s="73">
        <v>44149</v>
      </c>
      <c r="H244" s="73">
        <v>44149</v>
      </c>
      <c r="I244" s="2">
        <v>1727</v>
      </c>
      <c r="J244" s="35">
        <v>47.45</v>
      </c>
      <c r="K244" s="74">
        <f t="shared" si="0"/>
        <v>81946.150000000009</v>
      </c>
      <c r="M244" s="11">
        <v>300342452</v>
      </c>
      <c r="N244" s="2"/>
      <c r="O244" s="83"/>
      <c r="P244" s="11"/>
      <c r="Q244" s="2"/>
      <c r="R244" s="2"/>
    </row>
    <row r="245" spans="1:18" ht="14.25" customHeight="1">
      <c r="A245" s="2" t="s">
        <v>448</v>
      </c>
      <c r="B245" s="2" t="s">
        <v>462</v>
      </c>
      <c r="C245" s="2" t="s">
        <v>568</v>
      </c>
      <c r="D245" s="2" t="s">
        <v>454</v>
      </c>
      <c r="E245" s="2" t="s">
        <v>442</v>
      </c>
      <c r="F245" s="11">
        <v>302788627</v>
      </c>
      <c r="G245" s="73">
        <v>44165</v>
      </c>
      <c r="H245" s="73">
        <v>44168</v>
      </c>
      <c r="I245" s="2">
        <v>5530</v>
      </c>
      <c r="J245" s="35">
        <v>152.58000000000001</v>
      </c>
      <c r="K245" s="74">
        <f t="shared" si="0"/>
        <v>843767.4</v>
      </c>
      <c r="M245" s="11">
        <v>302788627</v>
      </c>
      <c r="N245" s="2"/>
      <c r="O245" s="83"/>
      <c r="P245" s="11"/>
      <c r="Q245" s="2"/>
      <c r="R245" s="2"/>
    </row>
    <row r="246" spans="1:18" ht="14.25" customHeight="1">
      <c r="A246" s="2" t="s">
        <v>432</v>
      </c>
      <c r="B246" s="2" t="s">
        <v>462</v>
      </c>
      <c r="C246" s="2" t="s">
        <v>605</v>
      </c>
      <c r="D246" s="2" t="s">
        <v>454</v>
      </c>
      <c r="E246" s="2" t="s">
        <v>442</v>
      </c>
      <c r="F246" s="11">
        <v>303301465</v>
      </c>
      <c r="G246" s="73">
        <v>44126</v>
      </c>
      <c r="H246" s="73">
        <v>44127</v>
      </c>
      <c r="I246" s="2">
        <v>5846</v>
      </c>
      <c r="J246" s="35">
        <v>152.58000000000001</v>
      </c>
      <c r="K246" s="74">
        <f t="shared" si="0"/>
        <v>891982.68</v>
      </c>
      <c r="M246" s="11">
        <v>303301465</v>
      </c>
      <c r="N246" s="2"/>
      <c r="O246" s="83"/>
      <c r="P246" s="11"/>
      <c r="Q246" s="2"/>
      <c r="R246" s="2"/>
    </row>
    <row r="247" spans="1:18" ht="14.25" customHeight="1">
      <c r="A247" s="2" t="s">
        <v>444</v>
      </c>
      <c r="B247" s="2" t="s">
        <v>439</v>
      </c>
      <c r="C247" s="2" t="s">
        <v>440</v>
      </c>
      <c r="D247" s="2" t="s">
        <v>441</v>
      </c>
      <c r="E247" s="2" t="s">
        <v>436</v>
      </c>
      <c r="F247" s="11">
        <v>305997836</v>
      </c>
      <c r="G247" s="73">
        <v>44145</v>
      </c>
      <c r="H247" s="73">
        <v>44148</v>
      </c>
      <c r="I247" s="2">
        <v>3824</v>
      </c>
      <c r="J247" s="35">
        <v>9.33</v>
      </c>
      <c r="K247" s="74">
        <f t="shared" si="0"/>
        <v>35677.919999999998</v>
      </c>
      <c r="M247" s="11">
        <v>963215005</v>
      </c>
      <c r="N247" s="2"/>
      <c r="O247" s="83"/>
      <c r="P247" s="11"/>
      <c r="Q247" s="2"/>
      <c r="R247" s="2"/>
    </row>
    <row r="248" spans="1:18" ht="14.25" customHeight="1">
      <c r="A248" s="2" t="s">
        <v>458</v>
      </c>
      <c r="B248" s="2" t="s">
        <v>462</v>
      </c>
      <c r="C248" s="2" t="s">
        <v>531</v>
      </c>
      <c r="D248" s="2" t="s">
        <v>454</v>
      </c>
      <c r="E248" s="2" t="s">
        <v>442</v>
      </c>
      <c r="F248" s="11">
        <v>306187951</v>
      </c>
      <c r="G248" s="73">
        <v>44136</v>
      </c>
      <c r="H248" s="73">
        <v>44139</v>
      </c>
      <c r="I248" s="2">
        <v>5768</v>
      </c>
      <c r="J248" s="35">
        <v>152.58000000000001</v>
      </c>
      <c r="K248" s="74">
        <f t="shared" si="0"/>
        <v>880081.44000000006</v>
      </c>
      <c r="M248" s="11">
        <v>306187951</v>
      </c>
      <c r="N248" s="2"/>
      <c r="O248" s="83"/>
      <c r="P248" s="11"/>
      <c r="Q248" s="2"/>
      <c r="R248" s="2"/>
    </row>
    <row r="249" spans="1:18" ht="14.25" customHeight="1">
      <c r="A249" s="2" t="s">
        <v>482</v>
      </c>
      <c r="B249" s="2" t="s">
        <v>439</v>
      </c>
      <c r="C249" s="2" t="s">
        <v>548</v>
      </c>
      <c r="D249" s="2" t="s">
        <v>477</v>
      </c>
      <c r="E249" s="2" t="s">
        <v>436</v>
      </c>
      <c r="F249" s="11">
        <v>309631478</v>
      </c>
      <c r="G249" s="73">
        <v>44135</v>
      </c>
      <c r="H249" s="73">
        <v>44138</v>
      </c>
      <c r="I249" s="2">
        <v>2963</v>
      </c>
      <c r="J249" s="35">
        <v>668.27</v>
      </c>
      <c r="K249" s="74">
        <f t="shared" si="0"/>
        <v>1980084.01</v>
      </c>
      <c r="M249" s="11">
        <v>309631478</v>
      </c>
      <c r="N249" s="2"/>
      <c r="O249" s="83"/>
      <c r="P249" s="11"/>
      <c r="Q249" s="2"/>
      <c r="R249" s="2"/>
    </row>
    <row r="250" spans="1:18" ht="14.25" customHeight="1">
      <c r="A250" s="2" t="s">
        <v>444</v>
      </c>
      <c r="B250" s="2" t="s">
        <v>439</v>
      </c>
      <c r="C250" s="2" t="s">
        <v>625</v>
      </c>
      <c r="D250" s="2" t="s">
        <v>480</v>
      </c>
      <c r="E250" s="2" t="s">
        <v>436</v>
      </c>
      <c r="F250" s="11">
        <v>310540425</v>
      </c>
      <c r="G250" s="73">
        <v>44126</v>
      </c>
      <c r="H250" s="73">
        <v>44127</v>
      </c>
      <c r="I250" s="2">
        <v>817</v>
      </c>
      <c r="J250" s="35">
        <v>651.21</v>
      </c>
      <c r="K250" s="74">
        <f t="shared" si="0"/>
        <v>532038.57000000007</v>
      </c>
      <c r="M250" s="11">
        <v>980211198</v>
      </c>
      <c r="N250" s="2"/>
      <c r="O250" s="83"/>
      <c r="P250" s="11"/>
      <c r="Q250" s="2"/>
      <c r="R250" s="2"/>
    </row>
    <row r="251" spans="1:18" ht="14.25" customHeight="1">
      <c r="A251" s="2" t="s">
        <v>482</v>
      </c>
      <c r="B251" s="2" t="s">
        <v>433</v>
      </c>
      <c r="C251" s="2" t="s">
        <v>513</v>
      </c>
      <c r="D251" s="2" t="s">
        <v>450</v>
      </c>
      <c r="E251" s="2" t="s">
        <v>436</v>
      </c>
      <c r="F251" s="11">
        <v>310661447</v>
      </c>
      <c r="G251" s="73">
        <v>44140</v>
      </c>
      <c r="H251" s="73">
        <v>44143</v>
      </c>
      <c r="I251" s="2">
        <v>7321</v>
      </c>
      <c r="J251" s="35">
        <v>205.7</v>
      </c>
      <c r="K251" s="74">
        <f t="shared" si="0"/>
        <v>1505929.7</v>
      </c>
      <c r="M251" s="11">
        <v>310679471</v>
      </c>
      <c r="N251" s="2"/>
      <c r="O251" s="83"/>
      <c r="P251" s="11"/>
      <c r="Q251" s="2"/>
      <c r="R251" s="2"/>
    </row>
    <row r="252" spans="1:18" ht="14.25" customHeight="1">
      <c r="A252" s="2" t="s">
        <v>482</v>
      </c>
      <c r="B252" s="2" t="s">
        <v>433</v>
      </c>
      <c r="C252" s="2" t="s">
        <v>606</v>
      </c>
      <c r="D252" s="2" t="s">
        <v>475</v>
      </c>
      <c r="E252" s="2" t="s">
        <v>436</v>
      </c>
      <c r="F252" s="11">
        <v>310679471</v>
      </c>
      <c r="G252" s="73">
        <v>44150</v>
      </c>
      <c r="H252" s="73">
        <v>44152</v>
      </c>
      <c r="I252" s="2">
        <v>2300</v>
      </c>
      <c r="J252" s="35">
        <v>81.73</v>
      </c>
      <c r="K252" s="74">
        <f t="shared" si="0"/>
        <v>187979</v>
      </c>
      <c r="M252" s="11">
        <v>310661447</v>
      </c>
      <c r="N252" s="2"/>
      <c r="O252" s="83"/>
      <c r="P252" s="11"/>
      <c r="Q252" s="2"/>
      <c r="R252" s="2"/>
    </row>
    <row r="253" spans="1:18" ht="14.25" customHeight="1">
      <c r="A253" s="2" t="s">
        <v>451</v>
      </c>
      <c r="B253" s="2" t="s">
        <v>439</v>
      </c>
      <c r="C253" s="2" t="s">
        <v>607</v>
      </c>
      <c r="D253" s="2" t="s">
        <v>446</v>
      </c>
      <c r="E253" s="2" t="s">
        <v>436</v>
      </c>
      <c r="F253" s="11">
        <v>310803496</v>
      </c>
      <c r="G253" s="73">
        <v>44141</v>
      </c>
      <c r="H253" s="73">
        <v>44143</v>
      </c>
      <c r="I253" s="2">
        <v>427</v>
      </c>
      <c r="J253" s="35">
        <v>437.2</v>
      </c>
      <c r="K253" s="74">
        <f t="shared" si="0"/>
        <v>186684.4</v>
      </c>
      <c r="M253" s="11">
        <v>310803496</v>
      </c>
      <c r="N253" s="2"/>
      <c r="O253" s="83"/>
      <c r="P253" s="11"/>
      <c r="Q253" s="2"/>
      <c r="R253" s="2"/>
    </row>
    <row r="254" spans="1:18" ht="14.25" customHeight="1">
      <c r="A254" s="2" t="s">
        <v>444</v>
      </c>
      <c r="B254" s="2" t="s">
        <v>467</v>
      </c>
      <c r="C254" s="2" t="s">
        <v>599</v>
      </c>
      <c r="D254" s="2" t="s">
        <v>480</v>
      </c>
      <c r="E254" s="2" t="s">
        <v>442</v>
      </c>
      <c r="F254" s="11">
        <v>310959708</v>
      </c>
      <c r="G254" s="73">
        <v>44140</v>
      </c>
      <c r="H254" s="73">
        <v>44140</v>
      </c>
      <c r="I254" s="2">
        <v>8637</v>
      </c>
      <c r="J254" s="35">
        <v>651.21</v>
      </c>
      <c r="K254" s="74">
        <f t="shared" si="0"/>
        <v>5624500.7700000005</v>
      </c>
      <c r="M254" s="11">
        <v>118491685</v>
      </c>
      <c r="N254" s="2"/>
      <c r="O254" s="83"/>
      <c r="P254" s="11"/>
      <c r="Q254" s="2"/>
      <c r="R254" s="2"/>
    </row>
    <row r="255" spans="1:18" ht="14.25" customHeight="1">
      <c r="A255" s="2" t="s">
        <v>438</v>
      </c>
      <c r="B255" s="2" t="s">
        <v>462</v>
      </c>
      <c r="C255" s="2" t="s">
        <v>500</v>
      </c>
      <c r="D255" s="2" t="s">
        <v>450</v>
      </c>
      <c r="E255" s="2" t="s">
        <v>436</v>
      </c>
      <c r="F255" s="11">
        <v>311518895</v>
      </c>
      <c r="G255" s="73">
        <v>44151</v>
      </c>
      <c r="H255" s="73">
        <v>44151</v>
      </c>
      <c r="I255" s="2">
        <v>6291</v>
      </c>
      <c r="J255" s="35">
        <v>205.7</v>
      </c>
      <c r="K255" s="74">
        <f t="shared" si="0"/>
        <v>1294058.7</v>
      </c>
      <c r="M255" s="11">
        <v>311518895</v>
      </c>
      <c r="N255" s="2"/>
      <c r="O255" s="83"/>
      <c r="P255" s="11"/>
      <c r="Q255" s="2"/>
      <c r="R255" s="2"/>
    </row>
    <row r="256" spans="1:18" ht="14.25" customHeight="1">
      <c r="A256" s="2" t="s">
        <v>472</v>
      </c>
      <c r="B256" s="2" t="s">
        <v>433</v>
      </c>
      <c r="C256" s="2" t="s">
        <v>505</v>
      </c>
      <c r="D256" s="2" t="s">
        <v>477</v>
      </c>
      <c r="E256" s="2" t="s">
        <v>442</v>
      </c>
      <c r="F256" s="11">
        <v>311624467</v>
      </c>
      <c r="G256" s="73">
        <v>44141</v>
      </c>
      <c r="H256" s="73">
        <v>44141</v>
      </c>
      <c r="I256" s="2">
        <v>8234</v>
      </c>
      <c r="J256" s="35">
        <v>668.27</v>
      </c>
      <c r="K256" s="74">
        <f t="shared" si="0"/>
        <v>5502535.1799999997</v>
      </c>
      <c r="M256" s="11">
        <v>311624467</v>
      </c>
      <c r="N256" s="2"/>
      <c r="O256" s="83"/>
      <c r="P256" s="11"/>
      <c r="Q256" s="2"/>
      <c r="R256" s="2"/>
    </row>
    <row r="257" spans="1:18" ht="14.25" customHeight="1">
      <c r="A257" s="2" t="s">
        <v>451</v>
      </c>
      <c r="B257" s="2" t="s">
        <v>467</v>
      </c>
      <c r="C257" s="2" t="s">
        <v>532</v>
      </c>
      <c r="D257" s="2" t="s">
        <v>446</v>
      </c>
      <c r="E257" s="2" t="s">
        <v>442</v>
      </c>
      <c r="F257" s="11">
        <v>312015855</v>
      </c>
      <c r="G257" s="73">
        <v>44140</v>
      </c>
      <c r="H257" s="73">
        <v>44141</v>
      </c>
      <c r="I257" s="2">
        <v>6597</v>
      </c>
      <c r="J257" s="35">
        <v>437.2</v>
      </c>
      <c r="K257" s="74">
        <f t="shared" si="0"/>
        <v>2884208.4</v>
      </c>
      <c r="M257" s="11">
        <v>312015855</v>
      </c>
      <c r="N257" s="2"/>
      <c r="O257" s="83"/>
      <c r="P257" s="11"/>
      <c r="Q257" s="2"/>
      <c r="R257" s="2"/>
    </row>
    <row r="258" spans="1:18" ht="14.25" customHeight="1">
      <c r="A258" s="2" t="s">
        <v>451</v>
      </c>
      <c r="B258" s="2" t="s">
        <v>452</v>
      </c>
      <c r="C258" s="2" t="s">
        <v>608</v>
      </c>
      <c r="D258" s="2" t="s">
        <v>494</v>
      </c>
      <c r="E258" s="2" t="s">
        <v>436</v>
      </c>
      <c r="F258" s="11">
        <v>313368976</v>
      </c>
      <c r="G258" s="73">
        <v>44151</v>
      </c>
      <c r="H258" s="73">
        <v>44152</v>
      </c>
      <c r="I258" s="2">
        <v>4635</v>
      </c>
      <c r="J258" s="35">
        <v>47.45</v>
      </c>
      <c r="K258" s="74">
        <f t="shared" si="0"/>
        <v>219930.75</v>
      </c>
      <c r="M258" s="11">
        <v>313368976</v>
      </c>
      <c r="N258" s="2"/>
      <c r="O258" s="83"/>
      <c r="P258" s="11"/>
      <c r="Q258" s="2"/>
      <c r="R258" s="2"/>
    </row>
    <row r="259" spans="1:18" ht="14.25" customHeight="1">
      <c r="A259" s="2" t="s">
        <v>432</v>
      </c>
      <c r="B259" s="2" t="s">
        <v>467</v>
      </c>
      <c r="C259" s="2" t="s">
        <v>609</v>
      </c>
      <c r="D259" s="2" t="s">
        <v>435</v>
      </c>
      <c r="E259" s="2" t="s">
        <v>442</v>
      </c>
      <c r="F259" s="11">
        <v>313789117</v>
      </c>
      <c r="G259" s="73">
        <v>44156</v>
      </c>
      <c r="H259" s="73">
        <v>44156</v>
      </c>
      <c r="I259" s="2">
        <v>9907</v>
      </c>
      <c r="J259" s="35">
        <v>255.28</v>
      </c>
      <c r="K259" s="74">
        <f t="shared" si="0"/>
        <v>2529058.96</v>
      </c>
      <c r="M259" s="11">
        <v>313789117</v>
      </c>
      <c r="N259" s="2"/>
      <c r="O259" s="83"/>
      <c r="P259" s="11"/>
      <c r="Q259" s="2"/>
      <c r="R259" s="2"/>
    </row>
    <row r="260" spans="1:18" ht="14.25" customHeight="1">
      <c r="A260" s="2" t="s">
        <v>472</v>
      </c>
      <c r="B260" s="2" t="s">
        <v>439</v>
      </c>
      <c r="C260" s="2" t="s">
        <v>509</v>
      </c>
      <c r="D260" s="2" t="s">
        <v>435</v>
      </c>
      <c r="E260" s="2" t="s">
        <v>436</v>
      </c>
      <c r="F260" s="11">
        <v>314270627</v>
      </c>
      <c r="G260" s="73">
        <v>44166</v>
      </c>
      <c r="H260" s="73">
        <v>44169</v>
      </c>
      <c r="I260" s="2">
        <v>2509</v>
      </c>
      <c r="J260" s="35">
        <v>255.28</v>
      </c>
      <c r="K260" s="74">
        <f t="shared" si="0"/>
        <v>640497.52</v>
      </c>
      <c r="M260" s="11">
        <v>314270627</v>
      </c>
      <c r="N260" s="2"/>
      <c r="O260" s="83"/>
      <c r="P260" s="11"/>
      <c r="Q260" s="2"/>
      <c r="R260" s="2"/>
    </row>
    <row r="261" spans="1:18" ht="14.25" customHeight="1">
      <c r="A261" s="2" t="s">
        <v>444</v>
      </c>
      <c r="B261" s="2" t="s">
        <v>433</v>
      </c>
      <c r="C261" s="2" t="s">
        <v>457</v>
      </c>
      <c r="D261" s="2" t="s">
        <v>450</v>
      </c>
      <c r="E261" s="2" t="s">
        <v>442</v>
      </c>
      <c r="F261" s="11">
        <v>315544354</v>
      </c>
      <c r="G261" s="73">
        <v>44160</v>
      </c>
      <c r="H261" s="73">
        <v>44163</v>
      </c>
      <c r="I261" s="2">
        <v>2485</v>
      </c>
      <c r="J261" s="35">
        <v>205.7</v>
      </c>
      <c r="K261" s="74">
        <f t="shared" si="0"/>
        <v>511164.5</v>
      </c>
      <c r="M261" s="11">
        <v>141799008</v>
      </c>
      <c r="N261" s="2"/>
      <c r="O261" s="83"/>
      <c r="P261" s="11"/>
      <c r="Q261" s="2"/>
      <c r="R261" s="2"/>
    </row>
    <row r="262" spans="1:18" ht="14.25" customHeight="1">
      <c r="A262" s="2" t="s">
        <v>484</v>
      </c>
      <c r="B262" s="2" t="s">
        <v>433</v>
      </c>
      <c r="C262" s="2" t="s">
        <v>493</v>
      </c>
      <c r="D262" s="2" t="s">
        <v>454</v>
      </c>
      <c r="E262" s="2" t="s">
        <v>442</v>
      </c>
      <c r="F262" s="11">
        <v>318850982</v>
      </c>
      <c r="G262" s="73">
        <v>44141</v>
      </c>
      <c r="H262" s="73">
        <v>44144</v>
      </c>
      <c r="I262" s="2">
        <v>1965</v>
      </c>
      <c r="J262" s="35">
        <v>152.58000000000001</v>
      </c>
      <c r="K262" s="74">
        <f t="shared" si="0"/>
        <v>299819.7</v>
      </c>
      <c r="M262" s="11">
        <v>318850982</v>
      </c>
      <c r="N262" s="2"/>
      <c r="O262" s="83"/>
      <c r="P262" s="11"/>
      <c r="Q262" s="2"/>
      <c r="R262" s="2"/>
    </row>
    <row r="263" spans="1:18" ht="14.25" customHeight="1">
      <c r="A263" s="2" t="s">
        <v>444</v>
      </c>
      <c r="B263" s="2" t="s">
        <v>462</v>
      </c>
      <c r="C263" s="2" t="s">
        <v>643</v>
      </c>
      <c r="D263" s="2" t="s">
        <v>446</v>
      </c>
      <c r="E263" s="2" t="s">
        <v>436</v>
      </c>
      <c r="F263" s="11">
        <v>320556437</v>
      </c>
      <c r="G263" s="73">
        <v>44183</v>
      </c>
      <c r="H263" s="73">
        <v>44186</v>
      </c>
      <c r="I263" s="2">
        <v>9556</v>
      </c>
      <c r="J263" s="35">
        <v>437.2</v>
      </c>
      <c r="K263" s="74">
        <f t="shared" si="0"/>
        <v>4177883.1999999997</v>
      </c>
      <c r="M263" s="11">
        <v>149967515</v>
      </c>
      <c r="N263" s="2"/>
      <c r="O263" s="83"/>
      <c r="P263" s="11"/>
      <c r="Q263" s="2"/>
      <c r="R263" s="2"/>
    </row>
    <row r="264" spans="1:18" ht="14.25" customHeight="1">
      <c r="A264" s="2" t="s">
        <v>465</v>
      </c>
      <c r="B264" s="2" t="s">
        <v>433</v>
      </c>
      <c r="C264" s="2" t="s">
        <v>486</v>
      </c>
      <c r="D264" s="2" t="s">
        <v>477</v>
      </c>
      <c r="E264" s="2" t="s">
        <v>442</v>
      </c>
      <c r="F264" s="11">
        <v>321273982</v>
      </c>
      <c r="G264" s="73">
        <v>44144</v>
      </c>
      <c r="H264" s="73">
        <v>44147</v>
      </c>
      <c r="I264" s="2">
        <v>2065</v>
      </c>
      <c r="J264" s="35">
        <v>668.27</v>
      </c>
      <c r="K264" s="74">
        <f t="shared" si="0"/>
        <v>1379977.55</v>
      </c>
      <c r="M264" s="11">
        <v>321273982</v>
      </c>
      <c r="N264" s="2"/>
      <c r="O264" s="83"/>
      <c r="P264" s="11"/>
      <c r="Q264" s="2"/>
      <c r="R264" s="2"/>
    </row>
    <row r="265" spans="1:18" ht="14.25" customHeight="1">
      <c r="A265" s="2" t="s">
        <v>472</v>
      </c>
      <c r="B265" s="2" t="s">
        <v>502</v>
      </c>
      <c r="C265" s="2" t="s">
        <v>610</v>
      </c>
      <c r="D265" s="2" t="s">
        <v>469</v>
      </c>
      <c r="E265" s="2" t="s">
        <v>436</v>
      </c>
      <c r="F265" s="11">
        <v>321489417</v>
      </c>
      <c r="G265" s="73">
        <v>44182</v>
      </c>
      <c r="H265" s="73">
        <v>44184</v>
      </c>
      <c r="I265" s="2">
        <v>4517</v>
      </c>
      <c r="J265" s="35">
        <v>421.89</v>
      </c>
      <c r="K265" s="74">
        <f t="shared" si="0"/>
        <v>1905677.13</v>
      </c>
      <c r="M265" s="11">
        <v>321489417</v>
      </c>
      <c r="N265" s="2"/>
      <c r="O265" s="83"/>
      <c r="P265" s="11"/>
      <c r="Q265" s="2"/>
      <c r="R265" s="2"/>
    </row>
    <row r="266" spans="1:18" ht="14.25" customHeight="1">
      <c r="A266" s="2" t="s">
        <v>438</v>
      </c>
      <c r="B266" s="2" t="s">
        <v>433</v>
      </c>
      <c r="C266" s="2" t="s">
        <v>571</v>
      </c>
      <c r="D266" s="2" t="s">
        <v>446</v>
      </c>
      <c r="E266" s="2" t="s">
        <v>442</v>
      </c>
      <c r="F266" s="11">
        <v>322507798</v>
      </c>
      <c r="G266" s="73">
        <v>44170</v>
      </c>
      <c r="H266" s="73">
        <v>44172</v>
      </c>
      <c r="I266" s="2">
        <v>6675</v>
      </c>
      <c r="J266" s="35">
        <v>437.2</v>
      </c>
      <c r="K266" s="74">
        <f t="shared" si="0"/>
        <v>2918310</v>
      </c>
      <c r="M266" s="11">
        <v>322507798</v>
      </c>
      <c r="N266" s="2"/>
      <c r="O266" s="83"/>
      <c r="P266" s="11"/>
      <c r="Q266" s="2"/>
      <c r="R266" s="2"/>
    </row>
    <row r="267" spans="1:18" ht="14.25" customHeight="1">
      <c r="A267" s="2" t="s">
        <v>472</v>
      </c>
      <c r="B267" s="2" t="s">
        <v>462</v>
      </c>
      <c r="C267" s="2" t="s">
        <v>611</v>
      </c>
      <c r="D267" s="2" t="s">
        <v>469</v>
      </c>
      <c r="E267" s="2" t="s">
        <v>442</v>
      </c>
      <c r="F267" s="11">
        <v>324687039</v>
      </c>
      <c r="G267" s="73">
        <v>44153</v>
      </c>
      <c r="H267" s="73">
        <v>44153</v>
      </c>
      <c r="I267" s="2">
        <v>4756</v>
      </c>
      <c r="J267" s="35">
        <v>421.89</v>
      </c>
      <c r="K267" s="74">
        <f t="shared" si="0"/>
        <v>2006508.8399999999</v>
      </c>
      <c r="M267" s="11">
        <v>324687039</v>
      </c>
      <c r="N267" s="2"/>
      <c r="O267" s="83"/>
      <c r="P267" s="11"/>
      <c r="Q267" s="2"/>
      <c r="R267" s="2"/>
    </row>
    <row r="268" spans="1:18" ht="14.25" customHeight="1">
      <c r="A268" s="2" t="s">
        <v>438</v>
      </c>
      <c r="B268" s="2" t="s">
        <v>433</v>
      </c>
      <c r="C268" s="2" t="s">
        <v>612</v>
      </c>
      <c r="D268" s="2" t="s">
        <v>480</v>
      </c>
      <c r="E268" s="2" t="s">
        <v>442</v>
      </c>
      <c r="F268" s="11">
        <v>324860417</v>
      </c>
      <c r="G268" s="73">
        <v>44172</v>
      </c>
      <c r="H268" s="73">
        <v>44172</v>
      </c>
      <c r="I268" s="2">
        <v>8769</v>
      </c>
      <c r="J268" s="35">
        <v>651.21</v>
      </c>
      <c r="K268" s="74">
        <f t="shared" si="0"/>
        <v>5710460.4900000002</v>
      </c>
      <c r="M268" s="11">
        <v>324860417</v>
      </c>
      <c r="N268" s="2"/>
      <c r="O268" s="83"/>
      <c r="P268" s="11"/>
      <c r="Q268" s="2"/>
      <c r="R268" s="2"/>
    </row>
    <row r="269" spans="1:18" ht="14.25" customHeight="1">
      <c r="A269" s="2" t="s">
        <v>432</v>
      </c>
      <c r="B269" s="2" t="s">
        <v>433</v>
      </c>
      <c r="C269" s="2" t="s">
        <v>573</v>
      </c>
      <c r="D269" s="2" t="s">
        <v>464</v>
      </c>
      <c r="E269" s="2" t="s">
        <v>436</v>
      </c>
      <c r="F269" s="11">
        <v>326138007</v>
      </c>
      <c r="G269" s="73">
        <v>44178</v>
      </c>
      <c r="H269" s="73">
        <v>44180</v>
      </c>
      <c r="I269" s="2">
        <v>6127</v>
      </c>
      <c r="J269" s="35">
        <v>154.06</v>
      </c>
      <c r="K269" s="74">
        <f t="shared" si="0"/>
        <v>943925.62</v>
      </c>
      <c r="M269" s="11">
        <v>326138007</v>
      </c>
      <c r="N269" s="2"/>
      <c r="O269" s="83"/>
      <c r="P269" s="11"/>
      <c r="Q269" s="2"/>
      <c r="R269" s="2"/>
    </row>
    <row r="270" spans="1:18" ht="14.25" customHeight="1">
      <c r="A270" s="2" t="s">
        <v>472</v>
      </c>
      <c r="B270" s="2" t="s">
        <v>462</v>
      </c>
      <c r="C270" s="2" t="s">
        <v>515</v>
      </c>
      <c r="D270" s="2" t="s">
        <v>477</v>
      </c>
      <c r="E270" s="2" t="s">
        <v>436</v>
      </c>
      <c r="F270" s="11">
        <v>327741324</v>
      </c>
      <c r="G270" s="73">
        <v>44176</v>
      </c>
      <c r="H270" s="73">
        <v>44177</v>
      </c>
      <c r="I270" s="2">
        <v>3585</v>
      </c>
      <c r="J270" s="35">
        <v>668.27</v>
      </c>
      <c r="K270" s="74">
        <f t="shared" si="0"/>
        <v>2395747.9499999997</v>
      </c>
      <c r="M270" s="11">
        <v>327741324</v>
      </c>
      <c r="N270" s="2"/>
      <c r="O270" s="83"/>
      <c r="P270" s="11"/>
      <c r="Q270" s="2"/>
      <c r="R270" s="2"/>
    </row>
    <row r="271" spans="1:18" ht="14.25" customHeight="1">
      <c r="A271" s="2" t="s">
        <v>444</v>
      </c>
      <c r="B271" s="2" t="s">
        <v>433</v>
      </c>
      <c r="C271" s="2" t="s">
        <v>506</v>
      </c>
      <c r="D271" s="2" t="s">
        <v>450</v>
      </c>
      <c r="E271" s="2" t="s">
        <v>436</v>
      </c>
      <c r="F271" s="11">
        <v>328184640</v>
      </c>
      <c r="G271" s="73">
        <v>44185</v>
      </c>
      <c r="H271" s="73">
        <v>44185</v>
      </c>
      <c r="I271" s="2">
        <v>3359</v>
      </c>
      <c r="J271" s="35">
        <v>205.7</v>
      </c>
      <c r="K271" s="74">
        <f t="shared" si="0"/>
        <v>690946.29999999993</v>
      </c>
      <c r="M271" s="11">
        <v>155916440</v>
      </c>
      <c r="N271" s="2"/>
      <c r="O271" s="83"/>
      <c r="P271" s="11"/>
      <c r="Q271" s="2"/>
      <c r="R271" s="2"/>
    </row>
    <row r="272" spans="1:18" ht="14.25" customHeight="1">
      <c r="A272" s="2" t="s">
        <v>444</v>
      </c>
      <c r="B272" s="2" t="s">
        <v>433</v>
      </c>
      <c r="C272" s="2" t="s">
        <v>508</v>
      </c>
      <c r="D272" s="2" t="s">
        <v>464</v>
      </c>
      <c r="E272" s="2" t="s">
        <v>442</v>
      </c>
      <c r="F272" s="11">
        <v>332419955</v>
      </c>
      <c r="G272" s="73">
        <v>44190</v>
      </c>
      <c r="H272" s="73">
        <v>44192</v>
      </c>
      <c r="I272" s="2">
        <v>2018</v>
      </c>
      <c r="J272" s="35">
        <v>154.06</v>
      </c>
      <c r="K272" s="74">
        <f t="shared" si="0"/>
        <v>310893.08</v>
      </c>
      <c r="M272" s="11">
        <v>187358796</v>
      </c>
      <c r="N272" s="2"/>
      <c r="O272" s="83"/>
      <c r="P272" s="11"/>
      <c r="Q272" s="2"/>
      <c r="R272" s="2"/>
    </row>
    <row r="273" spans="1:18" ht="14.25" customHeight="1">
      <c r="A273" s="2" t="s">
        <v>448</v>
      </c>
      <c r="B273" s="2" t="s">
        <v>433</v>
      </c>
      <c r="C273" s="2" t="s">
        <v>613</v>
      </c>
      <c r="D273" s="2" t="s">
        <v>446</v>
      </c>
      <c r="E273" s="2" t="s">
        <v>442</v>
      </c>
      <c r="F273" s="11">
        <v>332489478</v>
      </c>
      <c r="G273" s="73">
        <v>44173</v>
      </c>
      <c r="H273" s="73">
        <v>44173</v>
      </c>
      <c r="I273" s="2">
        <v>2304</v>
      </c>
      <c r="J273" s="35">
        <v>437.2</v>
      </c>
      <c r="K273" s="74">
        <f t="shared" si="0"/>
        <v>1007308.7999999999</v>
      </c>
      <c r="M273" s="11">
        <v>332489478</v>
      </c>
      <c r="N273" s="2"/>
      <c r="O273" s="83"/>
      <c r="P273" s="11"/>
      <c r="Q273" s="2"/>
      <c r="R273" s="2"/>
    </row>
    <row r="274" spans="1:18" ht="14.25" customHeight="1">
      <c r="A274" s="2" t="s">
        <v>451</v>
      </c>
      <c r="B274" s="2" t="s">
        <v>433</v>
      </c>
      <c r="C274" s="2" t="s">
        <v>614</v>
      </c>
      <c r="D274" s="2" t="s">
        <v>435</v>
      </c>
      <c r="E274" s="2" t="s">
        <v>442</v>
      </c>
      <c r="F274" s="11">
        <v>334486329</v>
      </c>
      <c r="G274" s="73">
        <v>44164</v>
      </c>
      <c r="H274" s="73">
        <v>44167</v>
      </c>
      <c r="I274" s="2">
        <v>6329</v>
      </c>
      <c r="J274" s="35">
        <v>255.28</v>
      </c>
      <c r="K274" s="74">
        <f t="shared" si="0"/>
        <v>1615667.12</v>
      </c>
      <c r="M274" s="11">
        <v>334486329</v>
      </c>
      <c r="N274" s="2"/>
      <c r="O274" s="83"/>
      <c r="P274" s="11"/>
      <c r="Q274" s="2"/>
      <c r="R274" s="2"/>
    </row>
    <row r="275" spans="1:18" ht="14.25" customHeight="1">
      <c r="A275" s="2" t="s">
        <v>465</v>
      </c>
      <c r="B275" s="2" t="s">
        <v>439</v>
      </c>
      <c r="C275" s="2" t="s">
        <v>615</v>
      </c>
      <c r="D275" s="2" t="s">
        <v>454</v>
      </c>
      <c r="E275" s="2" t="s">
        <v>442</v>
      </c>
      <c r="F275" s="11">
        <v>335314166</v>
      </c>
      <c r="G275" s="73">
        <v>44147</v>
      </c>
      <c r="H275" s="73">
        <v>44150</v>
      </c>
      <c r="I275" s="2">
        <v>9707</v>
      </c>
      <c r="J275" s="35">
        <v>152.58000000000001</v>
      </c>
      <c r="K275" s="74">
        <f t="shared" si="0"/>
        <v>1481094.06</v>
      </c>
      <c r="M275" s="11">
        <v>335351932</v>
      </c>
      <c r="N275" s="2"/>
      <c r="O275" s="83"/>
      <c r="P275" s="11"/>
      <c r="Q275" s="2"/>
      <c r="R275" s="2"/>
    </row>
    <row r="276" spans="1:18" ht="14.25" customHeight="1">
      <c r="A276" s="2" t="s">
        <v>482</v>
      </c>
      <c r="B276" s="2" t="s">
        <v>467</v>
      </c>
      <c r="C276" s="2" t="s">
        <v>588</v>
      </c>
      <c r="D276" s="2" t="s">
        <v>435</v>
      </c>
      <c r="E276" s="2" t="s">
        <v>436</v>
      </c>
      <c r="F276" s="11">
        <v>335351932</v>
      </c>
      <c r="G276" s="73">
        <v>44163</v>
      </c>
      <c r="H276" s="73">
        <v>44163</v>
      </c>
      <c r="I276" s="2">
        <v>7478</v>
      </c>
      <c r="J276" s="35">
        <v>255.28</v>
      </c>
      <c r="K276" s="74">
        <f t="shared" si="0"/>
        <v>1908983.84</v>
      </c>
      <c r="M276" s="11">
        <v>335314166</v>
      </c>
      <c r="N276" s="2"/>
      <c r="O276" s="83"/>
      <c r="P276" s="11"/>
      <c r="Q276" s="2"/>
      <c r="R276" s="2"/>
    </row>
    <row r="277" spans="1:18" ht="14.25" customHeight="1">
      <c r="A277" s="2" t="s">
        <v>484</v>
      </c>
      <c r="B277" s="2" t="s">
        <v>467</v>
      </c>
      <c r="C277" s="2" t="s">
        <v>489</v>
      </c>
      <c r="D277" s="2" t="s">
        <v>446</v>
      </c>
      <c r="E277" s="2" t="s">
        <v>436</v>
      </c>
      <c r="F277" s="11">
        <v>336159169</v>
      </c>
      <c r="G277" s="73">
        <v>44189</v>
      </c>
      <c r="H277" s="73">
        <v>44189</v>
      </c>
      <c r="I277" s="2">
        <v>7852</v>
      </c>
      <c r="J277" s="35">
        <v>437.2</v>
      </c>
      <c r="K277" s="74">
        <f t="shared" si="0"/>
        <v>3432894.4</v>
      </c>
      <c r="M277" s="11">
        <v>336159169</v>
      </c>
      <c r="N277" s="2"/>
      <c r="O277" s="83"/>
      <c r="P277" s="11"/>
      <c r="Q277" s="2"/>
      <c r="R277" s="2"/>
    </row>
    <row r="278" spans="1:18" ht="14.25" customHeight="1">
      <c r="A278" s="2" t="s">
        <v>484</v>
      </c>
      <c r="B278" s="2" t="s">
        <v>452</v>
      </c>
      <c r="C278" s="2" t="s">
        <v>616</v>
      </c>
      <c r="D278" s="2" t="s">
        <v>450</v>
      </c>
      <c r="E278" s="2" t="s">
        <v>436</v>
      </c>
      <c r="F278" s="11">
        <v>336541545</v>
      </c>
      <c r="G278" s="73">
        <v>44156</v>
      </c>
      <c r="H278" s="73">
        <v>44159</v>
      </c>
      <c r="I278" s="2">
        <v>6845</v>
      </c>
      <c r="J278" s="35">
        <v>205.7</v>
      </c>
      <c r="K278" s="74">
        <f t="shared" si="0"/>
        <v>1408016.5</v>
      </c>
      <c r="M278" s="11">
        <v>336541545</v>
      </c>
      <c r="N278" s="2"/>
      <c r="O278" s="83"/>
      <c r="P278" s="11"/>
      <c r="Q278" s="2"/>
      <c r="R278" s="2"/>
    </row>
    <row r="279" spans="1:18" ht="14.25" customHeight="1">
      <c r="A279" s="2" t="s">
        <v>444</v>
      </c>
      <c r="B279" s="2" t="s">
        <v>467</v>
      </c>
      <c r="C279" s="2" t="s">
        <v>599</v>
      </c>
      <c r="D279" s="2" t="s">
        <v>477</v>
      </c>
      <c r="E279" s="2" t="s">
        <v>436</v>
      </c>
      <c r="F279" s="11">
        <v>337054812</v>
      </c>
      <c r="G279" s="73">
        <v>44166</v>
      </c>
      <c r="H279" s="73">
        <v>44169</v>
      </c>
      <c r="I279" s="2">
        <v>6347</v>
      </c>
      <c r="J279" s="35">
        <v>668.27</v>
      </c>
      <c r="K279" s="74">
        <f t="shared" si="0"/>
        <v>4241509.6899999995</v>
      </c>
      <c r="M279" s="11">
        <v>200081908</v>
      </c>
      <c r="N279" s="2"/>
      <c r="O279" s="83"/>
      <c r="P279" s="11"/>
      <c r="Q279" s="2"/>
      <c r="R279" s="2"/>
    </row>
    <row r="280" spans="1:18" ht="14.25" customHeight="1">
      <c r="A280" s="2" t="s">
        <v>438</v>
      </c>
      <c r="B280" s="2" t="s">
        <v>439</v>
      </c>
      <c r="C280" s="2" t="s">
        <v>618</v>
      </c>
      <c r="D280" s="2" t="s">
        <v>475</v>
      </c>
      <c r="E280" s="2" t="s">
        <v>442</v>
      </c>
      <c r="F280" s="11">
        <v>338088214</v>
      </c>
      <c r="G280" s="73">
        <v>44198</v>
      </c>
      <c r="H280" s="73">
        <v>44199</v>
      </c>
      <c r="I280" s="2">
        <v>663</v>
      </c>
      <c r="J280" s="35">
        <v>81.73</v>
      </c>
      <c r="K280" s="74">
        <f t="shared" si="0"/>
        <v>54186.990000000005</v>
      </c>
      <c r="M280" s="11">
        <v>338088214</v>
      </c>
      <c r="N280" s="2"/>
      <c r="O280" s="83"/>
      <c r="P280" s="11"/>
      <c r="Q280" s="2"/>
      <c r="R280" s="2"/>
    </row>
    <row r="281" spans="1:18" ht="14.25" customHeight="1">
      <c r="A281" s="2" t="s">
        <v>482</v>
      </c>
      <c r="B281" s="2" t="s">
        <v>433</v>
      </c>
      <c r="C281" s="2" t="s">
        <v>491</v>
      </c>
      <c r="D281" s="2" t="s">
        <v>480</v>
      </c>
      <c r="E281" s="2" t="s">
        <v>442</v>
      </c>
      <c r="F281" s="11">
        <v>338835799</v>
      </c>
      <c r="G281" s="73">
        <v>44178</v>
      </c>
      <c r="H281" s="73">
        <v>44181</v>
      </c>
      <c r="I281" s="2">
        <v>5745</v>
      </c>
      <c r="J281" s="35">
        <v>651.21</v>
      </c>
      <c r="K281" s="74">
        <f t="shared" si="0"/>
        <v>3741201.45</v>
      </c>
      <c r="M281" s="11">
        <v>338835799</v>
      </c>
      <c r="N281" s="2"/>
      <c r="O281" s="83"/>
      <c r="P281" s="11"/>
      <c r="Q281" s="2"/>
      <c r="R281" s="2"/>
    </row>
    <row r="282" spans="1:18" ht="14.25" customHeight="1">
      <c r="A282" s="2" t="s">
        <v>451</v>
      </c>
      <c r="B282" s="2" t="s">
        <v>433</v>
      </c>
      <c r="C282" s="2" t="s">
        <v>619</v>
      </c>
      <c r="D282" s="2" t="s">
        <v>469</v>
      </c>
      <c r="E282" s="2" t="s">
        <v>442</v>
      </c>
      <c r="F282" s="11">
        <v>338885152</v>
      </c>
      <c r="G282" s="73">
        <v>44171</v>
      </c>
      <c r="H282" s="73">
        <v>44172</v>
      </c>
      <c r="I282" s="2">
        <v>8786</v>
      </c>
      <c r="J282" s="35">
        <v>421.89</v>
      </c>
      <c r="K282" s="74">
        <f t="shared" si="0"/>
        <v>3706725.54</v>
      </c>
      <c r="M282" s="11">
        <v>338885152</v>
      </c>
      <c r="N282" s="2"/>
      <c r="O282" s="83"/>
      <c r="P282" s="11"/>
      <c r="Q282" s="2"/>
      <c r="R282" s="2"/>
    </row>
    <row r="283" spans="1:18" ht="14.25" customHeight="1">
      <c r="A283" s="2" t="s">
        <v>451</v>
      </c>
      <c r="B283" s="2" t="s">
        <v>433</v>
      </c>
      <c r="C283" s="2" t="s">
        <v>487</v>
      </c>
      <c r="D283" s="2" t="s">
        <v>454</v>
      </c>
      <c r="E283" s="2" t="s">
        <v>442</v>
      </c>
      <c r="F283" s="11">
        <v>341106021</v>
      </c>
      <c r="G283" s="73">
        <v>44166</v>
      </c>
      <c r="H283" s="73">
        <v>44166</v>
      </c>
      <c r="I283" s="2">
        <v>2163</v>
      </c>
      <c r="J283" s="35">
        <v>152.58000000000001</v>
      </c>
      <c r="K283" s="74">
        <f t="shared" si="0"/>
        <v>330030.54000000004</v>
      </c>
      <c r="M283" s="11">
        <v>341106021</v>
      </c>
      <c r="N283" s="2"/>
      <c r="O283" s="83"/>
      <c r="P283" s="11"/>
      <c r="Q283" s="2"/>
      <c r="R283" s="2"/>
    </row>
    <row r="284" spans="1:18" ht="14.25" customHeight="1">
      <c r="A284" s="2" t="s">
        <v>448</v>
      </c>
      <c r="B284" s="2" t="s">
        <v>452</v>
      </c>
      <c r="C284" s="2" t="s">
        <v>620</v>
      </c>
      <c r="D284" s="2" t="s">
        <v>464</v>
      </c>
      <c r="E284" s="2" t="s">
        <v>436</v>
      </c>
      <c r="F284" s="11">
        <v>342066037</v>
      </c>
      <c r="G284" s="73">
        <v>44174</v>
      </c>
      <c r="H284" s="73">
        <v>44176</v>
      </c>
      <c r="I284" s="2">
        <v>6773</v>
      </c>
      <c r="J284" s="35">
        <v>154.06</v>
      </c>
      <c r="K284" s="74">
        <f t="shared" si="0"/>
        <v>1043448.38</v>
      </c>
      <c r="M284" s="11">
        <v>342066037</v>
      </c>
      <c r="N284" s="2"/>
      <c r="O284" s="83"/>
      <c r="P284" s="11"/>
      <c r="Q284" s="2"/>
      <c r="R284" s="2"/>
    </row>
    <row r="285" spans="1:18" ht="14.25" customHeight="1">
      <c r="A285" s="2" t="s">
        <v>451</v>
      </c>
      <c r="B285" s="2" t="s">
        <v>439</v>
      </c>
      <c r="C285" s="2" t="s">
        <v>449</v>
      </c>
      <c r="D285" s="2" t="s">
        <v>441</v>
      </c>
      <c r="E285" s="2" t="s">
        <v>436</v>
      </c>
      <c r="F285" s="11">
        <v>342882716</v>
      </c>
      <c r="G285" s="73">
        <v>44196</v>
      </c>
      <c r="H285" s="73">
        <v>44199</v>
      </c>
      <c r="I285" s="2">
        <v>1011</v>
      </c>
      <c r="J285" s="35">
        <v>9.33</v>
      </c>
      <c r="K285" s="74">
        <f t="shared" si="0"/>
        <v>9432.6299999999992</v>
      </c>
      <c r="M285" s="11">
        <v>342882716</v>
      </c>
      <c r="N285" s="2"/>
      <c r="O285" s="83"/>
      <c r="P285" s="11"/>
      <c r="Q285" s="2"/>
      <c r="R285" s="2"/>
    </row>
    <row r="286" spans="1:18" ht="14.25" customHeight="1">
      <c r="A286" s="2" t="s">
        <v>472</v>
      </c>
      <c r="B286" s="2" t="s">
        <v>439</v>
      </c>
      <c r="C286" s="2" t="s">
        <v>551</v>
      </c>
      <c r="D286" s="2" t="s">
        <v>441</v>
      </c>
      <c r="E286" s="2" t="s">
        <v>436</v>
      </c>
      <c r="F286" s="11">
        <v>345134484</v>
      </c>
      <c r="G286" s="73">
        <v>44197</v>
      </c>
      <c r="H286" s="73">
        <v>44199</v>
      </c>
      <c r="I286" s="2">
        <v>7379</v>
      </c>
      <c r="J286" s="35">
        <v>9.33</v>
      </c>
      <c r="K286" s="74">
        <f t="shared" si="0"/>
        <v>68846.070000000007</v>
      </c>
      <c r="M286" s="11">
        <v>345134484</v>
      </c>
      <c r="N286" s="2"/>
      <c r="O286" s="83"/>
      <c r="P286" s="11"/>
      <c r="Q286" s="2"/>
      <c r="R286" s="2"/>
    </row>
    <row r="287" spans="1:18" ht="14.25" customHeight="1">
      <c r="A287" s="2" t="s">
        <v>472</v>
      </c>
      <c r="B287" s="2" t="s">
        <v>433</v>
      </c>
      <c r="C287" s="2" t="s">
        <v>513</v>
      </c>
      <c r="D287" s="2" t="s">
        <v>456</v>
      </c>
      <c r="E287" s="2" t="s">
        <v>436</v>
      </c>
      <c r="F287" s="11">
        <v>345527160</v>
      </c>
      <c r="G287" s="73">
        <v>44197</v>
      </c>
      <c r="H287" s="73">
        <v>44197</v>
      </c>
      <c r="I287" s="2">
        <v>3826</v>
      </c>
      <c r="J287" s="35">
        <v>109.28</v>
      </c>
      <c r="K287" s="74">
        <f t="shared" si="0"/>
        <v>418105.28</v>
      </c>
      <c r="M287" s="11">
        <v>345530164</v>
      </c>
      <c r="N287" s="2"/>
      <c r="O287" s="83"/>
      <c r="P287" s="11"/>
      <c r="Q287" s="2"/>
      <c r="R287" s="2"/>
    </row>
    <row r="288" spans="1:18" ht="14.25" customHeight="1">
      <c r="A288" s="2" t="s">
        <v>465</v>
      </c>
      <c r="B288" s="2" t="s">
        <v>452</v>
      </c>
      <c r="C288" s="2" t="s">
        <v>621</v>
      </c>
      <c r="D288" s="2" t="s">
        <v>456</v>
      </c>
      <c r="E288" s="2" t="s">
        <v>442</v>
      </c>
      <c r="F288" s="11">
        <v>345530164</v>
      </c>
      <c r="G288" s="73">
        <v>44198</v>
      </c>
      <c r="H288" s="73">
        <v>44201</v>
      </c>
      <c r="I288" s="2">
        <v>4010</v>
      </c>
      <c r="J288" s="35">
        <v>109.28</v>
      </c>
      <c r="K288" s="74">
        <f t="shared" si="0"/>
        <v>438212.8</v>
      </c>
      <c r="M288" s="11">
        <v>345527160</v>
      </c>
      <c r="N288" s="2"/>
      <c r="O288" s="83"/>
      <c r="P288" s="11"/>
      <c r="Q288" s="2"/>
      <c r="R288" s="2"/>
    </row>
    <row r="289" spans="1:18" ht="14.25" customHeight="1">
      <c r="A289" s="2" t="s">
        <v>444</v>
      </c>
      <c r="B289" s="2" t="s">
        <v>462</v>
      </c>
      <c r="C289" s="2" t="s">
        <v>473</v>
      </c>
      <c r="D289" s="2" t="s">
        <v>464</v>
      </c>
      <c r="E289" s="2" t="s">
        <v>442</v>
      </c>
      <c r="F289" s="11">
        <v>345889794</v>
      </c>
      <c r="G289" s="73">
        <v>44180</v>
      </c>
      <c r="H289" s="73">
        <v>44182</v>
      </c>
      <c r="I289" s="2">
        <v>5889</v>
      </c>
      <c r="J289" s="35">
        <v>154.06</v>
      </c>
      <c r="K289" s="74">
        <f t="shared" si="0"/>
        <v>907259.34</v>
      </c>
      <c r="M289" s="11">
        <v>261186492</v>
      </c>
      <c r="N289" s="2"/>
      <c r="O289" s="83"/>
      <c r="P289" s="11"/>
      <c r="Q289" s="2"/>
      <c r="R289" s="2"/>
    </row>
    <row r="290" spans="1:18" ht="14.25" customHeight="1">
      <c r="A290" s="2" t="s">
        <v>482</v>
      </c>
      <c r="B290" s="2" t="s">
        <v>462</v>
      </c>
      <c r="C290" s="2" t="s">
        <v>623</v>
      </c>
      <c r="D290" s="2" t="s">
        <v>456</v>
      </c>
      <c r="E290" s="2" t="s">
        <v>442</v>
      </c>
      <c r="F290" s="11">
        <v>349251353</v>
      </c>
      <c r="G290" s="73">
        <v>44205</v>
      </c>
      <c r="H290" s="73">
        <v>44205</v>
      </c>
      <c r="I290" s="2">
        <v>5067</v>
      </c>
      <c r="J290" s="35">
        <v>109.28</v>
      </c>
      <c r="K290" s="74">
        <f t="shared" si="0"/>
        <v>553721.76</v>
      </c>
      <c r="M290" s="11">
        <v>349251353</v>
      </c>
      <c r="N290" s="2"/>
      <c r="O290" s="83"/>
      <c r="P290" s="11"/>
      <c r="Q290" s="2"/>
      <c r="R290" s="2"/>
    </row>
    <row r="291" spans="1:18" ht="14.25" customHeight="1">
      <c r="A291" s="2" t="s">
        <v>484</v>
      </c>
      <c r="B291" s="2" t="s">
        <v>433</v>
      </c>
      <c r="C291" s="2" t="s">
        <v>513</v>
      </c>
      <c r="D291" s="2" t="s">
        <v>494</v>
      </c>
      <c r="E291" s="2" t="s">
        <v>436</v>
      </c>
      <c r="F291" s="11">
        <v>349350488</v>
      </c>
      <c r="G291" s="73">
        <v>44177</v>
      </c>
      <c r="H291" s="73">
        <v>44180</v>
      </c>
      <c r="I291" s="2">
        <v>9628</v>
      </c>
      <c r="J291" s="35">
        <v>47.45</v>
      </c>
      <c r="K291" s="74">
        <f t="shared" si="0"/>
        <v>456848.60000000003</v>
      </c>
      <c r="M291" s="11">
        <v>349350488</v>
      </c>
      <c r="N291" s="2"/>
      <c r="O291" s="83"/>
      <c r="P291" s="11"/>
      <c r="Q291" s="2"/>
      <c r="R291" s="2"/>
    </row>
    <row r="292" spans="1:18" ht="14.25" customHeight="1">
      <c r="A292" s="2" t="s">
        <v>465</v>
      </c>
      <c r="B292" s="2" t="s">
        <v>433</v>
      </c>
      <c r="C292" s="2" t="s">
        <v>506</v>
      </c>
      <c r="D292" s="2" t="s">
        <v>477</v>
      </c>
      <c r="E292" s="2" t="s">
        <v>442</v>
      </c>
      <c r="F292" s="11">
        <v>351650750</v>
      </c>
      <c r="G292" s="73">
        <v>44180</v>
      </c>
      <c r="H292" s="73">
        <v>44182</v>
      </c>
      <c r="I292" s="2">
        <v>5857</v>
      </c>
      <c r="J292" s="35">
        <v>668.27</v>
      </c>
      <c r="K292" s="74">
        <f t="shared" si="0"/>
        <v>3914057.3899999997</v>
      </c>
      <c r="M292" s="11">
        <v>351650750</v>
      </c>
      <c r="N292" s="2"/>
      <c r="O292" s="83"/>
      <c r="P292" s="11"/>
      <c r="Q292" s="2"/>
      <c r="R292" s="2"/>
    </row>
    <row r="293" spans="1:18" ht="14.25" customHeight="1">
      <c r="A293" s="2" t="s">
        <v>465</v>
      </c>
      <c r="B293" s="2" t="s">
        <v>439</v>
      </c>
      <c r="C293" s="2" t="s">
        <v>572</v>
      </c>
      <c r="D293" s="2" t="s">
        <v>469</v>
      </c>
      <c r="E293" s="2" t="s">
        <v>442</v>
      </c>
      <c r="F293" s="11">
        <v>352681577</v>
      </c>
      <c r="G293" s="73">
        <v>44167</v>
      </c>
      <c r="H293" s="73">
        <v>44169</v>
      </c>
      <c r="I293" s="2">
        <v>5813</v>
      </c>
      <c r="J293" s="35">
        <v>421.89</v>
      </c>
      <c r="K293" s="74">
        <f t="shared" si="0"/>
        <v>2452446.5699999998</v>
      </c>
      <c r="M293" s="11">
        <v>352681577</v>
      </c>
      <c r="N293" s="2"/>
      <c r="O293" s="83"/>
      <c r="P293" s="11"/>
      <c r="Q293" s="2"/>
      <c r="R293" s="2"/>
    </row>
    <row r="294" spans="1:18" ht="14.25" customHeight="1">
      <c r="A294" s="2" t="s">
        <v>472</v>
      </c>
      <c r="B294" s="2" t="s">
        <v>433</v>
      </c>
      <c r="C294" s="2" t="s">
        <v>619</v>
      </c>
      <c r="D294" s="2" t="s">
        <v>494</v>
      </c>
      <c r="E294" s="2" t="s">
        <v>436</v>
      </c>
      <c r="F294" s="11">
        <v>352765691</v>
      </c>
      <c r="G294" s="73">
        <v>44193</v>
      </c>
      <c r="H294" s="73">
        <v>44196</v>
      </c>
      <c r="I294" s="2">
        <v>8268</v>
      </c>
      <c r="J294" s="35">
        <v>47.45</v>
      </c>
      <c r="K294" s="74">
        <f t="shared" si="0"/>
        <v>392316.60000000003</v>
      </c>
      <c r="M294" s="11">
        <v>352765691</v>
      </c>
      <c r="N294" s="2"/>
      <c r="O294" s="83"/>
      <c r="P294" s="11"/>
      <c r="Q294" s="2"/>
      <c r="R294" s="2"/>
    </row>
    <row r="295" spans="1:18" ht="14.25" customHeight="1">
      <c r="A295" s="2" t="s">
        <v>432</v>
      </c>
      <c r="B295" s="2" t="s">
        <v>433</v>
      </c>
      <c r="C295" s="2" t="s">
        <v>457</v>
      </c>
      <c r="D295" s="2" t="s">
        <v>446</v>
      </c>
      <c r="E295" s="2" t="s">
        <v>442</v>
      </c>
      <c r="F295" s="11">
        <v>353145921</v>
      </c>
      <c r="G295" s="73">
        <v>44188</v>
      </c>
      <c r="H295" s="73">
        <v>44189</v>
      </c>
      <c r="I295" s="2">
        <v>6069</v>
      </c>
      <c r="J295" s="35">
        <v>437.2</v>
      </c>
      <c r="K295" s="74">
        <f t="shared" si="0"/>
        <v>2653366.7999999998</v>
      </c>
      <c r="M295" s="11">
        <v>353145921</v>
      </c>
      <c r="N295" s="2"/>
      <c r="O295" s="83"/>
      <c r="P295" s="11"/>
      <c r="Q295" s="2"/>
      <c r="R295" s="2"/>
    </row>
    <row r="296" spans="1:18" ht="14.25" customHeight="1">
      <c r="A296" s="2" t="s">
        <v>484</v>
      </c>
      <c r="B296" s="2" t="s">
        <v>433</v>
      </c>
      <c r="C296" s="2" t="s">
        <v>601</v>
      </c>
      <c r="D296" s="2" t="s">
        <v>441</v>
      </c>
      <c r="E296" s="2" t="s">
        <v>436</v>
      </c>
      <c r="F296" s="11">
        <v>353764760</v>
      </c>
      <c r="G296" s="73">
        <v>44181</v>
      </c>
      <c r="H296" s="73">
        <v>44181</v>
      </c>
      <c r="I296" s="2">
        <v>2926</v>
      </c>
      <c r="J296" s="35">
        <v>9.33</v>
      </c>
      <c r="K296" s="74">
        <f t="shared" si="0"/>
        <v>27299.58</v>
      </c>
      <c r="M296" s="11">
        <v>353764760</v>
      </c>
      <c r="N296" s="2"/>
      <c r="O296" s="83"/>
      <c r="P296" s="11"/>
      <c r="Q296" s="2"/>
      <c r="R296" s="2"/>
    </row>
    <row r="297" spans="1:18" ht="14.25" customHeight="1">
      <c r="A297" s="2" t="s">
        <v>451</v>
      </c>
      <c r="B297" s="2" t="s">
        <v>433</v>
      </c>
      <c r="C297" s="2" t="s">
        <v>535</v>
      </c>
      <c r="D297" s="2" t="s">
        <v>477</v>
      </c>
      <c r="E297" s="2" t="s">
        <v>442</v>
      </c>
      <c r="F297" s="11">
        <v>353919684</v>
      </c>
      <c r="G297" s="73">
        <v>44199</v>
      </c>
      <c r="H297" s="73">
        <v>44200</v>
      </c>
      <c r="I297" s="2">
        <v>6466</v>
      </c>
      <c r="J297" s="35">
        <v>668.27</v>
      </c>
      <c r="K297" s="74">
        <f t="shared" si="0"/>
        <v>4321033.82</v>
      </c>
      <c r="M297" s="11">
        <v>353919684</v>
      </c>
      <c r="N297" s="2"/>
      <c r="O297" s="83"/>
      <c r="P297" s="11"/>
      <c r="Q297" s="2"/>
      <c r="R297" s="2"/>
    </row>
    <row r="298" spans="1:18" ht="14.25" customHeight="1">
      <c r="A298" s="2" t="s">
        <v>472</v>
      </c>
      <c r="B298" s="2" t="s">
        <v>462</v>
      </c>
      <c r="C298" s="2" t="s">
        <v>497</v>
      </c>
      <c r="D298" s="2" t="s">
        <v>456</v>
      </c>
      <c r="E298" s="2" t="s">
        <v>442</v>
      </c>
      <c r="F298" s="11">
        <v>354335105</v>
      </c>
      <c r="G298" s="73">
        <v>44186</v>
      </c>
      <c r="H298" s="73">
        <v>44188</v>
      </c>
      <c r="I298" s="2">
        <v>986</v>
      </c>
      <c r="J298" s="35">
        <v>109.28</v>
      </c>
      <c r="K298" s="74">
        <f t="shared" si="0"/>
        <v>107750.08</v>
      </c>
      <c r="M298" s="11">
        <v>354335105</v>
      </c>
      <c r="N298" s="2"/>
      <c r="O298" s="83"/>
      <c r="P298" s="11"/>
      <c r="Q298" s="2"/>
      <c r="R298" s="2"/>
    </row>
    <row r="299" spans="1:18" ht="14.25" customHeight="1">
      <c r="A299" s="2" t="s">
        <v>484</v>
      </c>
      <c r="B299" s="2" t="s">
        <v>439</v>
      </c>
      <c r="C299" s="2" t="s">
        <v>561</v>
      </c>
      <c r="D299" s="2" t="s">
        <v>477</v>
      </c>
      <c r="E299" s="2" t="s">
        <v>442</v>
      </c>
      <c r="F299" s="11">
        <v>356403195</v>
      </c>
      <c r="G299" s="73">
        <v>44208</v>
      </c>
      <c r="H299" s="73">
        <v>44211</v>
      </c>
      <c r="I299" s="2">
        <v>2728</v>
      </c>
      <c r="J299" s="35">
        <v>668.27</v>
      </c>
      <c r="K299" s="74">
        <f t="shared" si="0"/>
        <v>1823040.56</v>
      </c>
      <c r="M299" s="11">
        <v>356403195</v>
      </c>
      <c r="N299" s="2"/>
      <c r="O299" s="83"/>
      <c r="P299" s="11"/>
      <c r="Q299" s="2"/>
      <c r="R299" s="2"/>
    </row>
    <row r="300" spans="1:18" ht="14.25" customHeight="1">
      <c r="A300" s="2" t="s">
        <v>472</v>
      </c>
      <c r="B300" s="2" t="s">
        <v>439</v>
      </c>
      <c r="C300" s="2" t="s">
        <v>579</v>
      </c>
      <c r="D300" s="2" t="s">
        <v>464</v>
      </c>
      <c r="E300" s="2" t="s">
        <v>442</v>
      </c>
      <c r="F300" s="11">
        <v>358938634</v>
      </c>
      <c r="G300" s="73">
        <v>44175</v>
      </c>
      <c r="H300" s="73">
        <v>44178</v>
      </c>
      <c r="I300" s="2">
        <v>5824</v>
      </c>
      <c r="J300" s="35">
        <v>154.06</v>
      </c>
      <c r="K300" s="74">
        <f t="shared" si="0"/>
        <v>897245.44000000006</v>
      </c>
      <c r="M300" s="11">
        <v>358938634</v>
      </c>
      <c r="N300" s="2"/>
      <c r="O300" s="83"/>
      <c r="P300" s="11"/>
      <c r="Q300" s="2"/>
      <c r="R300" s="2"/>
    </row>
    <row r="301" spans="1:18" ht="14.25" customHeight="1">
      <c r="A301" s="2" t="s">
        <v>482</v>
      </c>
      <c r="B301" s="2" t="s">
        <v>462</v>
      </c>
      <c r="C301" s="2" t="s">
        <v>473</v>
      </c>
      <c r="D301" s="2" t="s">
        <v>469</v>
      </c>
      <c r="E301" s="2" t="s">
        <v>436</v>
      </c>
      <c r="F301" s="11">
        <v>359565198</v>
      </c>
      <c r="G301" s="73">
        <v>44206</v>
      </c>
      <c r="H301" s="73">
        <v>44209</v>
      </c>
      <c r="I301" s="2">
        <v>2789</v>
      </c>
      <c r="J301" s="35">
        <v>421.89</v>
      </c>
      <c r="K301" s="74">
        <f t="shared" si="0"/>
        <v>1176651.21</v>
      </c>
      <c r="M301" s="11">
        <v>359565198</v>
      </c>
      <c r="N301" s="2"/>
      <c r="O301" s="83"/>
      <c r="P301" s="11"/>
      <c r="Q301" s="2"/>
      <c r="R301" s="2"/>
    </row>
    <row r="302" spans="1:18" ht="14.25" customHeight="1">
      <c r="A302" s="2" t="s">
        <v>458</v>
      </c>
      <c r="B302" s="2" t="s">
        <v>433</v>
      </c>
      <c r="C302" s="2" t="s">
        <v>596</v>
      </c>
      <c r="D302" s="2" t="s">
        <v>454</v>
      </c>
      <c r="E302" s="2" t="s">
        <v>436</v>
      </c>
      <c r="F302" s="11">
        <v>361234176</v>
      </c>
      <c r="G302" s="73">
        <v>44187</v>
      </c>
      <c r="H302" s="73">
        <v>44188</v>
      </c>
      <c r="I302" s="2">
        <v>9509</v>
      </c>
      <c r="J302" s="35">
        <v>152.58000000000001</v>
      </c>
      <c r="K302" s="74">
        <f t="shared" si="0"/>
        <v>1450883.2200000002</v>
      </c>
      <c r="M302" s="11">
        <v>361234176</v>
      </c>
      <c r="N302" s="2"/>
      <c r="O302" s="83"/>
      <c r="P302" s="11"/>
      <c r="Q302" s="2"/>
      <c r="R302" s="2"/>
    </row>
    <row r="303" spans="1:18" ht="14.25" customHeight="1">
      <c r="A303" s="2" t="s">
        <v>484</v>
      </c>
      <c r="B303" s="2" t="s">
        <v>462</v>
      </c>
      <c r="C303" s="2" t="s">
        <v>542</v>
      </c>
      <c r="D303" s="2" t="s">
        <v>464</v>
      </c>
      <c r="E303" s="2" t="s">
        <v>436</v>
      </c>
      <c r="F303" s="11">
        <v>363235318</v>
      </c>
      <c r="G303" s="73">
        <v>44215</v>
      </c>
      <c r="H303" s="73">
        <v>44215</v>
      </c>
      <c r="I303" s="2">
        <v>5637</v>
      </c>
      <c r="J303" s="35">
        <v>154.06</v>
      </c>
      <c r="K303" s="74">
        <f t="shared" si="0"/>
        <v>868436.22</v>
      </c>
      <c r="M303" s="11">
        <v>363235318</v>
      </c>
      <c r="N303" s="2"/>
      <c r="O303" s="83"/>
      <c r="P303" s="11"/>
      <c r="Q303" s="2"/>
      <c r="R303" s="2"/>
    </row>
    <row r="304" spans="1:18" ht="14.25" customHeight="1">
      <c r="A304" s="2" t="s">
        <v>432</v>
      </c>
      <c r="B304" s="2" t="s">
        <v>452</v>
      </c>
      <c r="C304" s="2" t="s">
        <v>453</v>
      </c>
      <c r="D304" s="2" t="s">
        <v>464</v>
      </c>
      <c r="E304" s="2" t="s">
        <v>442</v>
      </c>
      <c r="F304" s="11">
        <v>364606463</v>
      </c>
      <c r="G304" s="73">
        <v>44181</v>
      </c>
      <c r="H304" s="73">
        <v>44181</v>
      </c>
      <c r="I304" s="2">
        <v>5651</v>
      </c>
      <c r="J304" s="35">
        <v>154.06</v>
      </c>
      <c r="K304" s="74">
        <f t="shared" si="0"/>
        <v>870593.06</v>
      </c>
      <c r="M304" s="11">
        <v>364606463</v>
      </c>
      <c r="N304" s="2"/>
      <c r="O304" s="83"/>
      <c r="P304" s="11"/>
      <c r="Q304" s="2"/>
      <c r="R304" s="2"/>
    </row>
    <row r="305" spans="1:18" ht="14.25" customHeight="1">
      <c r="A305" s="2" t="s">
        <v>482</v>
      </c>
      <c r="B305" s="2" t="s">
        <v>502</v>
      </c>
      <c r="C305" s="2" t="s">
        <v>578</v>
      </c>
      <c r="D305" s="2" t="s">
        <v>480</v>
      </c>
      <c r="E305" s="2" t="s">
        <v>436</v>
      </c>
      <c r="F305" s="11">
        <v>365745437</v>
      </c>
      <c r="G305" s="73">
        <v>44198</v>
      </c>
      <c r="H305" s="73">
        <v>44199</v>
      </c>
      <c r="I305" s="2">
        <v>3422</v>
      </c>
      <c r="J305" s="35">
        <v>651.21</v>
      </c>
      <c r="K305" s="74">
        <f t="shared" si="0"/>
        <v>2228440.62</v>
      </c>
      <c r="M305" s="11">
        <v>365745437</v>
      </c>
      <c r="N305" s="2"/>
      <c r="O305" s="83"/>
      <c r="P305" s="11"/>
      <c r="Q305" s="2"/>
      <c r="R305" s="2"/>
    </row>
    <row r="306" spans="1:18" ht="14.25" customHeight="1">
      <c r="A306" s="2" t="s">
        <v>451</v>
      </c>
      <c r="B306" s="2" t="s">
        <v>433</v>
      </c>
      <c r="C306" s="2" t="s">
        <v>510</v>
      </c>
      <c r="D306" s="2" t="s">
        <v>435</v>
      </c>
      <c r="E306" s="2" t="s">
        <v>436</v>
      </c>
      <c r="F306" s="11">
        <v>366055715</v>
      </c>
      <c r="G306" s="73">
        <v>44202</v>
      </c>
      <c r="H306" s="73">
        <v>44204</v>
      </c>
      <c r="I306" s="2">
        <v>8376</v>
      </c>
      <c r="J306" s="35">
        <v>255.28</v>
      </c>
      <c r="K306" s="74">
        <f t="shared" si="0"/>
        <v>2138225.2799999998</v>
      </c>
      <c r="M306" s="11">
        <v>366055715</v>
      </c>
      <c r="N306" s="2"/>
      <c r="O306" s="83"/>
      <c r="P306" s="11"/>
      <c r="Q306" s="2"/>
      <c r="R306" s="2"/>
    </row>
    <row r="307" spans="1:18" ht="14.25" customHeight="1">
      <c r="A307" s="2" t="s">
        <v>451</v>
      </c>
      <c r="B307" s="2" t="s">
        <v>433</v>
      </c>
      <c r="C307" s="2" t="s">
        <v>597</v>
      </c>
      <c r="D307" s="2" t="s">
        <v>494</v>
      </c>
      <c r="E307" s="2" t="s">
        <v>442</v>
      </c>
      <c r="F307" s="11">
        <v>368066298</v>
      </c>
      <c r="G307" s="73">
        <v>44220</v>
      </c>
      <c r="H307" s="73">
        <v>44220</v>
      </c>
      <c r="I307" s="2">
        <v>9696</v>
      </c>
      <c r="J307" s="35">
        <v>47.45</v>
      </c>
      <c r="K307" s="74">
        <f t="shared" si="0"/>
        <v>460075.2</v>
      </c>
      <c r="M307" s="11">
        <v>368066298</v>
      </c>
      <c r="N307" s="2"/>
      <c r="O307" s="83"/>
      <c r="P307" s="11"/>
      <c r="Q307" s="2"/>
      <c r="R307" s="2"/>
    </row>
    <row r="308" spans="1:18" ht="14.25" customHeight="1">
      <c r="A308" s="2" t="s">
        <v>438</v>
      </c>
      <c r="B308" s="2" t="s">
        <v>433</v>
      </c>
      <c r="C308" s="2" t="s">
        <v>604</v>
      </c>
      <c r="D308" s="2" t="s">
        <v>450</v>
      </c>
      <c r="E308" s="2" t="s">
        <v>442</v>
      </c>
      <c r="F308" s="11">
        <v>368726766</v>
      </c>
      <c r="G308" s="73">
        <v>44180</v>
      </c>
      <c r="H308" s="73">
        <v>44183</v>
      </c>
      <c r="I308" s="2">
        <v>5131</v>
      </c>
      <c r="J308" s="35">
        <v>205.7</v>
      </c>
      <c r="K308" s="74">
        <f t="shared" si="0"/>
        <v>1055446.7</v>
      </c>
      <c r="M308" s="11">
        <v>368751657</v>
      </c>
      <c r="N308" s="2"/>
      <c r="O308" s="83"/>
      <c r="P308" s="11"/>
      <c r="Q308" s="2"/>
      <c r="R308" s="2"/>
    </row>
    <row r="309" spans="1:18" ht="14.25" customHeight="1">
      <c r="A309" s="2" t="s">
        <v>451</v>
      </c>
      <c r="B309" s="2" t="s">
        <v>433</v>
      </c>
      <c r="C309" s="2" t="s">
        <v>498</v>
      </c>
      <c r="D309" s="2" t="s">
        <v>469</v>
      </c>
      <c r="E309" s="2" t="s">
        <v>442</v>
      </c>
      <c r="F309" s="11">
        <v>368737065</v>
      </c>
      <c r="G309" s="73">
        <v>44208</v>
      </c>
      <c r="H309" s="73">
        <v>44209</v>
      </c>
      <c r="I309" s="2">
        <v>3371</v>
      </c>
      <c r="J309" s="35">
        <v>421.89</v>
      </c>
      <c r="K309" s="74">
        <f t="shared" si="0"/>
        <v>1422191.19</v>
      </c>
      <c r="M309" s="11">
        <v>368726766</v>
      </c>
      <c r="N309" s="2"/>
      <c r="O309" s="83"/>
      <c r="P309" s="11"/>
      <c r="Q309" s="2"/>
      <c r="R309" s="2"/>
    </row>
    <row r="310" spans="1:18" ht="14.25" customHeight="1">
      <c r="A310" s="2" t="s">
        <v>482</v>
      </c>
      <c r="B310" s="2" t="s">
        <v>433</v>
      </c>
      <c r="C310" s="2" t="s">
        <v>516</v>
      </c>
      <c r="D310" s="2" t="s">
        <v>464</v>
      </c>
      <c r="E310" s="2" t="s">
        <v>436</v>
      </c>
      <c r="F310" s="11">
        <v>368751657</v>
      </c>
      <c r="G310" s="73">
        <v>44230</v>
      </c>
      <c r="H310" s="73">
        <v>44232</v>
      </c>
      <c r="I310" s="2">
        <v>2773</v>
      </c>
      <c r="J310" s="35">
        <v>154.06</v>
      </c>
      <c r="K310" s="74">
        <f t="shared" si="0"/>
        <v>427208.38</v>
      </c>
      <c r="M310" s="11">
        <v>368737065</v>
      </c>
      <c r="N310" s="2"/>
      <c r="O310" s="83"/>
      <c r="P310" s="11"/>
      <c r="Q310" s="2"/>
      <c r="R310" s="2"/>
    </row>
    <row r="311" spans="1:18" ht="14.25" customHeight="1">
      <c r="A311" s="2" t="s">
        <v>482</v>
      </c>
      <c r="B311" s="2" t="s">
        <v>433</v>
      </c>
      <c r="C311" s="2" t="s">
        <v>525</v>
      </c>
      <c r="D311" s="2" t="s">
        <v>456</v>
      </c>
      <c r="E311" s="2" t="s">
        <v>442</v>
      </c>
      <c r="F311" s="11">
        <v>369512975</v>
      </c>
      <c r="G311" s="73">
        <v>44205</v>
      </c>
      <c r="H311" s="73">
        <v>44208</v>
      </c>
      <c r="I311" s="2">
        <v>5809</v>
      </c>
      <c r="J311" s="35">
        <v>109.28</v>
      </c>
      <c r="K311" s="74">
        <f t="shared" si="0"/>
        <v>634807.52</v>
      </c>
      <c r="M311" s="11">
        <v>369512975</v>
      </c>
      <c r="N311" s="2"/>
      <c r="O311" s="83"/>
      <c r="P311" s="11"/>
      <c r="Q311" s="2"/>
      <c r="R311" s="2"/>
    </row>
    <row r="312" spans="1:18" ht="14.25" customHeight="1">
      <c r="A312" s="2" t="s">
        <v>484</v>
      </c>
      <c r="B312" s="2" t="s">
        <v>439</v>
      </c>
      <c r="C312" s="2" t="s">
        <v>566</v>
      </c>
      <c r="D312" s="2" t="s">
        <v>454</v>
      </c>
      <c r="E312" s="2" t="s">
        <v>442</v>
      </c>
      <c r="F312" s="11">
        <v>370786273</v>
      </c>
      <c r="G312" s="73">
        <v>44196</v>
      </c>
      <c r="H312" s="73">
        <v>44197</v>
      </c>
      <c r="I312" s="2">
        <v>8043</v>
      </c>
      <c r="J312" s="35">
        <v>152.58000000000001</v>
      </c>
      <c r="K312" s="74">
        <f t="shared" si="0"/>
        <v>1227200.9400000002</v>
      </c>
      <c r="M312" s="11">
        <v>370786273</v>
      </c>
      <c r="N312" s="2"/>
      <c r="O312" s="83"/>
      <c r="P312" s="11"/>
      <c r="Q312" s="2"/>
      <c r="R312" s="2"/>
    </row>
    <row r="313" spans="1:18" ht="14.25" customHeight="1">
      <c r="A313" s="2" t="s">
        <v>465</v>
      </c>
      <c r="B313" s="2" t="s">
        <v>433</v>
      </c>
      <c r="C313" s="2" t="s">
        <v>597</v>
      </c>
      <c r="D313" s="2" t="s">
        <v>446</v>
      </c>
      <c r="E313" s="2" t="s">
        <v>436</v>
      </c>
      <c r="F313" s="11">
        <v>371547162</v>
      </c>
      <c r="G313" s="73">
        <v>44229</v>
      </c>
      <c r="H313" s="73">
        <v>44231</v>
      </c>
      <c r="I313" s="2">
        <v>1698</v>
      </c>
      <c r="J313" s="35">
        <v>437.2</v>
      </c>
      <c r="K313" s="74">
        <f t="shared" si="0"/>
        <v>742365.6</v>
      </c>
      <c r="M313" s="11">
        <v>371547162</v>
      </c>
      <c r="N313" s="2"/>
      <c r="O313" s="83"/>
      <c r="P313" s="11"/>
      <c r="Q313" s="2"/>
      <c r="R313" s="2"/>
    </row>
    <row r="314" spans="1:18" ht="14.25" customHeight="1">
      <c r="A314" s="2" t="s">
        <v>484</v>
      </c>
      <c r="B314" s="2" t="s">
        <v>452</v>
      </c>
      <c r="C314" s="2" t="s">
        <v>621</v>
      </c>
      <c r="D314" s="2" t="s">
        <v>454</v>
      </c>
      <c r="E314" s="2" t="s">
        <v>442</v>
      </c>
      <c r="F314" s="11">
        <v>371629559</v>
      </c>
      <c r="G314" s="73">
        <v>44217</v>
      </c>
      <c r="H314" s="73">
        <v>44219</v>
      </c>
      <c r="I314" s="2">
        <v>5941</v>
      </c>
      <c r="J314" s="35">
        <v>152.58000000000001</v>
      </c>
      <c r="K314" s="74">
        <f t="shared" si="0"/>
        <v>906477.78</v>
      </c>
      <c r="M314" s="11">
        <v>371629559</v>
      </c>
      <c r="N314" s="2"/>
      <c r="O314" s="83"/>
      <c r="P314" s="11"/>
      <c r="Q314" s="2"/>
      <c r="R314" s="2"/>
    </row>
    <row r="315" spans="1:18" ht="14.25" customHeight="1">
      <c r="A315" s="2" t="s">
        <v>458</v>
      </c>
      <c r="B315" s="2" t="s">
        <v>452</v>
      </c>
      <c r="C315" s="2" t="s">
        <v>595</v>
      </c>
      <c r="D315" s="2" t="s">
        <v>450</v>
      </c>
      <c r="E315" s="2" t="s">
        <v>436</v>
      </c>
      <c r="F315" s="11">
        <v>372177588</v>
      </c>
      <c r="G315" s="73">
        <v>44209</v>
      </c>
      <c r="H315" s="73">
        <v>44212</v>
      </c>
      <c r="I315" s="2">
        <v>1008</v>
      </c>
      <c r="J315" s="35">
        <v>205.7</v>
      </c>
      <c r="K315" s="74">
        <f t="shared" si="0"/>
        <v>207345.59999999998</v>
      </c>
      <c r="M315" s="11">
        <v>372177588</v>
      </c>
      <c r="N315" s="2"/>
      <c r="O315" s="83"/>
      <c r="P315" s="11"/>
      <c r="Q315" s="2"/>
      <c r="R315" s="2"/>
    </row>
    <row r="316" spans="1:18" ht="14.25" customHeight="1">
      <c r="A316" s="2" t="s">
        <v>438</v>
      </c>
      <c r="B316" s="2" t="s">
        <v>433</v>
      </c>
      <c r="C316" s="2" t="s">
        <v>570</v>
      </c>
      <c r="D316" s="2" t="s">
        <v>446</v>
      </c>
      <c r="E316" s="2" t="s">
        <v>442</v>
      </c>
      <c r="F316" s="11">
        <v>372393023</v>
      </c>
      <c r="G316" s="73">
        <v>44205</v>
      </c>
      <c r="H316" s="73">
        <v>44206</v>
      </c>
      <c r="I316" s="2">
        <v>5607</v>
      </c>
      <c r="J316" s="35">
        <v>437.2</v>
      </c>
      <c r="K316" s="74">
        <f t="shared" si="0"/>
        <v>2451380.4</v>
      </c>
      <c r="M316" s="11">
        <v>372393023</v>
      </c>
      <c r="N316" s="2"/>
      <c r="O316" s="83"/>
      <c r="P316" s="11"/>
      <c r="Q316" s="2"/>
      <c r="R316" s="2"/>
    </row>
    <row r="317" spans="1:18" ht="14.25" customHeight="1">
      <c r="A317" s="2" t="s">
        <v>484</v>
      </c>
      <c r="B317" s="2" t="s">
        <v>462</v>
      </c>
      <c r="C317" s="2" t="s">
        <v>624</v>
      </c>
      <c r="D317" s="2" t="s">
        <v>446</v>
      </c>
      <c r="E317" s="2" t="s">
        <v>436</v>
      </c>
      <c r="F317" s="11">
        <v>372889983</v>
      </c>
      <c r="G317" s="73">
        <v>44198</v>
      </c>
      <c r="H317" s="73">
        <v>44198</v>
      </c>
      <c r="I317" s="2">
        <v>1896</v>
      </c>
      <c r="J317" s="35">
        <v>437.2</v>
      </c>
      <c r="K317" s="74">
        <f t="shared" si="0"/>
        <v>828931.2</v>
      </c>
      <c r="M317" s="11">
        <v>372889983</v>
      </c>
      <c r="N317" s="2"/>
      <c r="O317" s="83"/>
      <c r="P317" s="11"/>
      <c r="Q317" s="2"/>
      <c r="R317" s="2"/>
    </row>
    <row r="318" spans="1:18" ht="14.25" customHeight="1">
      <c r="A318" s="2" t="s">
        <v>444</v>
      </c>
      <c r="B318" s="2" t="s">
        <v>452</v>
      </c>
      <c r="C318" s="2" t="s">
        <v>616</v>
      </c>
      <c r="D318" s="2" t="s">
        <v>441</v>
      </c>
      <c r="E318" s="2" t="s">
        <v>436</v>
      </c>
      <c r="F318" s="11">
        <v>373641431</v>
      </c>
      <c r="G318" s="73">
        <v>44187</v>
      </c>
      <c r="H318" s="73">
        <v>44190</v>
      </c>
      <c r="I318" s="2">
        <v>2783</v>
      </c>
      <c r="J318" s="35">
        <v>9.33</v>
      </c>
      <c r="K318" s="74">
        <f t="shared" si="0"/>
        <v>25965.39</v>
      </c>
      <c r="M318" s="11">
        <v>267865836</v>
      </c>
      <c r="N318" s="2"/>
      <c r="O318" s="83"/>
      <c r="P318" s="11"/>
      <c r="Q318" s="2"/>
      <c r="R318" s="2"/>
    </row>
    <row r="319" spans="1:18" ht="14.25" customHeight="1">
      <c r="A319" s="2" t="s">
        <v>438</v>
      </c>
      <c r="B319" s="2" t="s">
        <v>462</v>
      </c>
      <c r="C319" s="2" t="s">
        <v>626</v>
      </c>
      <c r="D319" s="2" t="s">
        <v>464</v>
      </c>
      <c r="E319" s="2" t="s">
        <v>442</v>
      </c>
      <c r="F319" s="11">
        <v>374043118</v>
      </c>
      <c r="G319" s="73">
        <v>44227</v>
      </c>
      <c r="H319" s="73">
        <v>44230</v>
      </c>
      <c r="I319" s="2">
        <v>3671</v>
      </c>
      <c r="J319" s="35">
        <v>154.06</v>
      </c>
      <c r="K319" s="74">
        <f t="shared" si="0"/>
        <v>565554.26</v>
      </c>
      <c r="M319" s="11">
        <v>374043118</v>
      </c>
      <c r="N319" s="2"/>
      <c r="O319" s="83"/>
      <c r="P319" s="11"/>
      <c r="Q319" s="2"/>
      <c r="R319" s="2"/>
    </row>
    <row r="320" spans="1:18" ht="14.25" customHeight="1">
      <c r="A320" s="2" t="s">
        <v>484</v>
      </c>
      <c r="B320" s="2" t="s">
        <v>433</v>
      </c>
      <c r="C320" s="2" t="s">
        <v>537</v>
      </c>
      <c r="D320" s="2" t="s">
        <v>477</v>
      </c>
      <c r="E320" s="2" t="s">
        <v>436</v>
      </c>
      <c r="F320" s="11">
        <v>378236806</v>
      </c>
      <c r="G320" s="73">
        <v>44230</v>
      </c>
      <c r="H320" s="73">
        <v>44232</v>
      </c>
      <c r="I320" s="2">
        <v>3282</v>
      </c>
      <c r="J320" s="35">
        <v>668.27</v>
      </c>
      <c r="K320" s="74">
        <f t="shared" si="0"/>
        <v>2193262.14</v>
      </c>
      <c r="M320" s="11">
        <v>378236806</v>
      </c>
      <c r="N320" s="2"/>
      <c r="O320" s="83"/>
      <c r="P320" s="11"/>
      <c r="Q320" s="2"/>
      <c r="R320" s="2"/>
    </row>
    <row r="321" spans="1:18" ht="14.25" customHeight="1">
      <c r="A321" s="2" t="s">
        <v>484</v>
      </c>
      <c r="B321" s="2" t="s">
        <v>467</v>
      </c>
      <c r="C321" s="2" t="s">
        <v>489</v>
      </c>
      <c r="D321" s="2" t="s">
        <v>477</v>
      </c>
      <c r="E321" s="2" t="s">
        <v>436</v>
      </c>
      <c r="F321" s="11">
        <v>379375779</v>
      </c>
      <c r="G321" s="73">
        <v>44229</v>
      </c>
      <c r="H321" s="73">
        <v>44232</v>
      </c>
      <c r="I321" s="2">
        <v>3850</v>
      </c>
      <c r="J321" s="35">
        <v>668.27</v>
      </c>
      <c r="K321" s="74">
        <f t="shared" si="0"/>
        <v>2572839.5</v>
      </c>
      <c r="M321" s="11">
        <v>379375779</v>
      </c>
      <c r="N321" s="2"/>
      <c r="O321" s="83"/>
      <c r="P321" s="11"/>
      <c r="Q321" s="2"/>
      <c r="R321" s="2"/>
    </row>
    <row r="322" spans="1:18" ht="14.25" customHeight="1">
      <c r="A322" s="2" t="s">
        <v>444</v>
      </c>
      <c r="B322" s="2" t="s">
        <v>452</v>
      </c>
      <c r="C322" s="2" t="s">
        <v>565</v>
      </c>
      <c r="D322" s="2" t="s">
        <v>454</v>
      </c>
      <c r="E322" s="2" t="s">
        <v>442</v>
      </c>
      <c r="F322" s="11">
        <v>379511392</v>
      </c>
      <c r="G322" s="73">
        <v>44201</v>
      </c>
      <c r="H322" s="73">
        <v>44203</v>
      </c>
      <c r="I322" s="2">
        <v>4594</v>
      </c>
      <c r="J322" s="35">
        <v>152.58000000000001</v>
      </c>
      <c r="K322" s="74">
        <f t="shared" si="0"/>
        <v>700952.52</v>
      </c>
      <c r="M322" s="11">
        <v>305997836</v>
      </c>
      <c r="N322" s="2"/>
      <c r="O322" s="83"/>
      <c r="P322" s="11"/>
      <c r="Q322" s="2"/>
      <c r="R322" s="2"/>
    </row>
    <row r="323" spans="1:18" ht="14.25" customHeight="1">
      <c r="A323" s="2" t="s">
        <v>482</v>
      </c>
      <c r="B323" s="2" t="s">
        <v>433</v>
      </c>
      <c r="C323" s="2" t="s">
        <v>601</v>
      </c>
      <c r="D323" s="2" t="s">
        <v>480</v>
      </c>
      <c r="E323" s="2" t="s">
        <v>442</v>
      </c>
      <c r="F323" s="11">
        <v>382108199</v>
      </c>
      <c r="G323" s="73">
        <v>44234</v>
      </c>
      <c r="H323" s="73">
        <v>44234</v>
      </c>
      <c r="I323" s="2">
        <v>4545</v>
      </c>
      <c r="J323" s="35">
        <v>651.21</v>
      </c>
      <c r="K323" s="74">
        <f t="shared" si="0"/>
        <v>2959749.45</v>
      </c>
      <c r="M323" s="11">
        <v>382108199</v>
      </c>
      <c r="N323" s="2"/>
      <c r="O323" s="83"/>
      <c r="P323" s="11"/>
      <c r="Q323" s="2"/>
      <c r="R323" s="2"/>
    </row>
    <row r="324" spans="1:18" ht="14.25" customHeight="1">
      <c r="A324" s="2" t="s">
        <v>458</v>
      </c>
      <c r="B324" s="2" t="s">
        <v>462</v>
      </c>
      <c r="C324" s="2" t="s">
        <v>478</v>
      </c>
      <c r="D324" s="2" t="s">
        <v>441</v>
      </c>
      <c r="E324" s="2" t="s">
        <v>442</v>
      </c>
      <c r="F324" s="11">
        <v>382228791</v>
      </c>
      <c r="G324" s="73">
        <v>44225</v>
      </c>
      <c r="H324" s="73">
        <v>44225</v>
      </c>
      <c r="I324" s="2">
        <v>484</v>
      </c>
      <c r="J324" s="35">
        <v>9.33</v>
      </c>
      <c r="K324" s="74">
        <f t="shared" si="0"/>
        <v>4515.72</v>
      </c>
      <c r="M324" s="11">
        <v>382228791</v>
      </c>
      <c r="N324" s="2"/>
      <c r="O324" s="83"/>
      <c r="P324" s="11"/>
      <c r="Q324" s="2"/>
      <c r="R324" s="2"/>
    </row>
    <row r="325" spans="1:18" ht="14.25" customHeight="1">
      <c r="A325" s="2" t="s">
        <v>482</v>
      </c>
      <c r="B325" s="2" t="s">
        <v>433</v>
      </c>
      <c r="C325" s="2" t="s">
        <v>498</v>
      </c>
      <c r="D325" s="2" t="s">
        <v>464</v>
      </c>
      <c r="E325" s="2" t="s">
        <v>442</v>
      </c>
      <c r="F325" s="11">
        <v>385319554</v>
      </c>
      <c r="G325" s="73">
        <v>44204</v>
      </c>
      <c r="H325" s="73">
        <v>44206</v>
      </c>
      <c r="I325" s="2">
        <v>9946</v>
      </c>
      <c r="J325" s="35">
        <v>154.06</v>
      </c>
      <c r="K325" s="74">
        <f t="shared" si="0"/>
        <v>1532280.76</v>
      </c>
      <c r="M325" s="11">
        <v>385319554</v>
      </c>
      <c r="N325" s="2"/>
      <c r="O325" s="83"/>
      <c r="P325" s="11"/>
      <c r="Q325" s="2"/>
      <c r="R325" s="2"/>
    </row>
    <row r="326" spans="1:18" ht="14.25" customHeight="1">
      <c r="A326" s="2" t="s">
        <v>451</v>
      </c>
      <c r="B326" s="2" t="s">
        <v>462</v>
      </c>
      <c r="C326" s="2" t="s">
        <v>594</v>
      </c>
      <c r="D326" s="2" t="s">
        <v>454</v>
      </c>
      <c r="E326" s="2" t="s">
        <v>442</v>
      </c>
      <c r="F326" s="11">
        <v>386334502</v>
      </c>
      <c r="G326" s="73">
        <v>44221</v>
      </c>
      <c r="H326" s="73">
        <v>44221</v>
      </c>
      <c r="I326" s="2">
        <v>4026</v>
      </c>
      <c r="J326" s="35">
        <v>152.58000000000001</v>
      </c>
      <c r="K326" s="74">
        <f t="shared" si="0"/>
        <v>614287.08000000007</v>
      </c>
      <c r="M326" s="11">
        <v>386334502</v>
      </c>
      <c r="N326" s="2"/>
      <c r="O326" s="83"/>
      <c r="P326" s="11"/>
      <c r="Q326" s="2"/>
      <c r="R326" s="2"/>
    </row>
    <row r="327" spans="1:18" ht="14.25" customHeight="1">
      <c r="A327" s="2" t="s">
        <v>448</v>
      </c>
      <c r="B327" s="2" t="s">
        <v>433</v>
      </c>
      <c r="C327" s="2" t="s">
        <v>613</v>
      </c>
      <c r="D327" s="2" t="s">
        <v>441</v>
      </c>
      <c r="E327" s="2" t="s">
        <v>436</v>
      </c>
      <c r="F327" s="11">
        <v>387219417</v>
      </c>
      <c r="G327" s="73">
        <v>44242</v>
      </c>
      <c r="H327" s="73">
        <v>44242</v>
      </c>
      <c r="I327" s="2">
        <v>1620</v>
      </c>
      <c r="J327" s="35">
        <v>9.33</v>
      </c>
      <c r="K327" s="74">
        <f t="shared" si="0"/>
        <v>15114.6</v>
      </c>
      <c r="M327" s="11">
        <v>387219417</v>
      </c>
      <c r="N327" s="2"/>
      <c r="O327" s="83"/>
      <c r="P327" s="11"/>
      <c r="Q327" s="2"/>
      <c r="R327" s="2"/>
    </row>
    <row r="328" spans="1:18" ht="14.25" customHeight="1">
      <c r="A328" s="2" t="s">
        <v>448</v>
      </c>
      <c r="B328" s="2" t="s">
        <v>452</v>
      </c>
      <c r="C328" s="2" t="s">
        <v>595</v>
      </c>
      <c r="D328" s="2" t="s">
        <v>477</v>
      </c>
      <c r="E328" s="2" t="s">
        <v>442</v>
      </c>
      <c r="F328" s="11">
        <v>387616813</v>
      </c>
      <c r="G328" s="73">
        <v>44245</v>
      </c>
      <c r="H328" s="73">
        <v>44245</v>
      </c>
      <c r="I328" s="2">
        <v>5979</v>
      </c>
      <c r="J328" s="35">
        <v>668.27</v>
      </c>
      <c r="K328" s="74">
        <f t="shared" si="0"/>
        <v>3995586.33</v>
      </c>
      <c r="M328" s="11">
        <v>387616813</v>
      </c>
      <c r="N328" s="2"/>
      <c r="O328" s="83"/>
      <c r="P328" s="11"/>
      <c r="Q328" s="2"/>
      <c r="R328" s="2"/>
    </row>
    <row r="329" spans="1:18" ht="14.25" customHeight="1">
      <c r="A329" s="2" t="s">
        <v>448</v>
      </c>
      <c r="B329" s="2" t="s">
        <v>467</v>
      </c>
      <c r="C329" s="2" t="s">
        <v>489</v>
      </c>
      <c r="D329" s="2" t="s">
        <v>454</v>
      </c>
      <c r="E329" s="2" t="s">
        <v>436</v>
      </c>
      <c r="F329" s="11">
        <v>387804353</v>
      </c>
      <c r="G329" s="73">
        <v>44223</v>
      </c>
      <c r="H329" s="73">
        <v>44226</v>
      </c>
      <c r="I329" s="2">
        <v>9074</v>
      </c>
      <c r="J329" s="35">
        <v>152.58000000000001</v>
      </c>
      <c r="K329" s="74">
        <f t="shared" si="0"/>
        <v>1384510.9200000002</v>
      </c>
      <c r="M329" s="11">
        <v>387804353</v>
      </c>
      <c r="N329" s="2"/>
      <c r="O329" s="83"/>
      <c r="P329" s="11"/>
      <c r="Q329" s="2"/>
      <c r="R329" s="2"/>
    </row>
    <row r="330" spans="1:18" ht="14.25" customHeight="1">
      <c r="A330" s="2" t="s">
        <v>438</v>
      </c>
      <c r="B330" s="2" t="s">
        <v>452</v>
      </c>
      <c r="C330" s="2" t="s">
        <v>580</v>
      </c>
      <c r="D330" s="2" t="s">
        <v>454</v>
      </c>
      <c r="E330" s="2" t="s">
        <v>436</v>
      </c>
      <c r="F330" s="11">
        <v>388512885</v>
      </c>
      <c r="G330" s="73">
        <v>44232</v>
      </c>
      <c r="H330" s="73">
        <v>44233</v>
      </c>
      <c r="I330" s="2">
        <v>6669</v>
      </c>
      <c r="J330" s="35">
        <v>152.58000000000001</v>
      </c>
      <c r="K330" s="74">
        <f t="shared" si="0"/>
        <v>1017556.0200000001</v>
      </c>
      <c r="M330" s="11">
        <v>388512885</v>
      </c>
      <c r="N330" s="2"/>
      <c r="O330" s="83"/>
      <c r="P330" s="11"/>
      <c r="Q330" s="2"/>
      <c r="R330" s="2"/>
    </row>
    <row r="331" spans="1:18" ht="14.25" customHeight="1">
      <c r="A331" s="2" t="s">
        <v>438</v>
      </c>
      <c r="B331" s="2" t="s">
        <v>452</v>
      </c>
      <c r="C331" s="2" t="s">
        <v>544</v>
      </c>
      <c r="D331" s="2" t="s">
        <v>435</v>
      </c>
      <c r="E331" s="2" t="s">
        <v>442</v>
      </c>
      <c r="F331" s="11">
        <v>388651931</v>
      </c>
      <c r="G331" s="73">
        <v>44200</v>
      </c>
      <c r="H331" s="73">
        <v>44201</v>
      </c>
      <c r="I331" s="2">
        <v>7730</v>
      </c>
      <c r="J331" s="35">
        <v>255.28</v>
      </c>
      <c r="K331" s="74">
        <f t="shared" si="0"/>
        <v>1973314.4</v>
      </c>
      <c r="M331" s="11">
        <v>388651931</v>
      </c>
      <c r="N331" s="2"/>
      <c r="O331" s="83"/>
      <c r="P331" s="11"/>
      <c r="Q331" s="2"/>
      <c r="R331" s="2"/>
    </row>
    <row r="332" spans="1:18" ht="14.25" customHeight="1">
      <c r="A332" s="2" t="s">
        <v>451</v>
      </c>
      <c r="B332" s="2" t="s">
        <v>462</v>
      </c>
      <c r="C332" s="2" t="s">
        <v>627</v>
      </c>
      <c r="D332" s="2" t="s">
        <v>494</v>
      </c>
      <c r="E332" s="2" t="s">
        <v>436</v>
      </c>
      <c r="F332" s="11">
        <v>388976371</v>
      </c>
      <c r="G332" s="73">
        <v>44219</v>
      </c>
      <c r="H332" s="73">
        <v>44220</v>
      </c>
      <c r="I332" s="2">
        <v>4822</v>
      </c>
      <c r="J332" s="35">
        <v>47.45</v>
      </c>
      <c r="K332" s="74">
        <f t="shared" si="0"/>
        <v>228803.90000000002</v>
      </c>
      <c r="M332" s="11">
        <v>388976371</v>
      </c>
      <c r="N332" s="2"/>
      <c r="O332" s="83"/>
      <c r="P332" s="11"/>
      <c r="Q332" s="2"/>
      <c r="R332" s="2"/>
    </row>
    <row r="333" spans="1:18" ht="14.25" customHeight="1">
      <c r="A333" s="2" t="s">
        <v>451</v>
      </c>
      <c r="B333" s="2" t="s">
        <v>433</v>
      </c>
      <c r="C333" s="2" t="s">
        <v>505</v>
      </c>
      <c r="D333" s="2" t="s">
        <v>446</v>
      </c>
      <c r="E333" s="2" t="s">
        <v>442</v>
      </c>
      <c r="F333" s="11">
        <v>389095675</v>
      </c>
      <c r="G333" s="73">
        <v>44209</v>
      </c>
      <c r="H333" s="73">
        <v>44210</v>
      </c>
      <c r="I333" s="2">
        <v>3535</v>
      </c>
      <c r="J333" s="35">
        <v>437.2</v>
      </c>
      <c r="K333" s="74">
        <f t="shared" si="0"/>
        <v>1545502</v>
      </c>
      <c r="M333" s="11">
        <v>389095675</v>
      </c>
      <c r="N333" s="2"/>
      <c r="O333" s="83"/>
      <c r="P333" s="11"/>
      <c r="Q333" s="2"/>
      <c r="R333" s="2"/>
    </row>
    <row r="334" spans="1:18" ht="14.25" customHeight="1">
      <c r="A334" s="2" t="s">
        <v>432</v>
      </c>
      <c r="B334" s="2" t="s">
        <v>433</v>
      </c>
      <c r="C334" s="2" t="s">
        <v>523</v>
      </c>
      <c r="D334" s="2" t="s">
        <v>441</v>
      </c>
      <c r="E334" s="2" t="s">
        <v>436</v>
      </c>
      <c r="F334" s="11">
        <v>389426124</v>
      </c>
      <c r="G334" s="73">
        <v>44207</v>
      </c>
      <c r="H334" s="73">
        <v>44210</v>
      </c>
      <c r="I334" s="2">
        <v>7749</v>
      </c>
      <c r="J334" s="35">
        <v>9.33</v>
      </c>
      <c r="K334" s="74">
        <f t="shared" si="0"/>
        <v>72298.17</v>
      </c>
      <c r="M334" s="11">
        <v>389426124</v>
      </c>
      <c r="N334" s="2"/>
      <c r="O334" s="83"/>
      <c r="P334" s="11"/>
      <c r="Q334" s="2"/>
      <c r="R334" s="2"/>
    </row>
    <row r="335" spans="1:18" ht="14.25" customHeight="1">
      <c r="A335" s="2" t="s">
        <v>484</v>
      </c>
      <c r="B335" s="2" t="s">
        <v>462</v>
      </c>
      <c r="C335" s="2" t="s">
        <v>628</v>
      </c>
      <c r="D335" s="2" t="s">
        <v>441</v>
      </c>
      <c r="E335" s="2" t="s">
        <v>436</v>
      </c>
      <c r="F335" s="11">
        <v>389917933</v>
      </c>
      <c r="G335" s="73">
        <v>44202</v>
      </c>
      <c r="H335" s="73">
        <v>44203</v>
      </c>
      <c r="I335" s="2">
        <v>1766</v>
      </c>
      <c r="J335" s="35">
        <v>9.33</v>
      </c>
      <c r="K335" s="74">
        <f t="shared" si="0"/>
        <v>16476.78</v>
      </c>
      <c r="M335" s="11">
        <v>389917933</v>
      </c>
      <c r="N335" s="2"/>
      <c r="O335" s="83"/>
      <c r="P335" s="11"/>
      <c r="Q335" s="2"/>
      <c r="R335" s="2"/>
    </row>
    <row r="336" spans="1:18" ht="14.25" customHeight="1">
      <c r="A336" s="2" t="s">
        <v>448</v>
      </c>
      <c r="B336" s="2" t="s">
        <v>462</v>
      </c>
      <c r="C336" s="2" t="s">
        <v>490</v>
      </c>
      <c r="D336" s="2" t="s">
        <v>441</v>
      </c>
      <c r="E336" s="2" t="s">
        <v>442</v>
      </c>
      <c r="F336" s="11">
        <v>390498149</v>
      </c>
      <c r="G336" s="73">
        <v>44224</v>
      </c>
      <c r="H336" s="73">
        <v>44224</v>
      </c>
      <c r="I336" s="2">
        <v>4487</v>
      </c>
      <c r="J336" s="35">
        <v>9.33</v>
      </c>
      <c r="K336" s="74">
        <f t="shared" si="0"/>
        <v>41863.71</v>
      </c>
      <c r="M336" s="11">
        <v>390498149</v>
      </c>
      <c r="N336" s="2"/>
      <c r="O336" s="83"/>
      <c r="P336" s="11"/>
      <c r="Q336" s="2"/>
      <c r="R336" s="2"/>
    </row>
    <row r="337" spans="1:18" ht="14.25" customHeight="1">
      <c r="A337" s="2" t="s">
        <v>432</v>
      </c>
      <c r="B337" s="2" t="s">
        <v>433</v>
      </c>
      <c r="C337" s="2" t="s">
        <v>508</v>
      </c>
      <c r="D337" s="2" t="s">
        <v>456</v>
      </c>
      <c r="E337" s="2" t="s">
        <v>442</v>
      </c>
      <c r="F337" s="11">
        <v>393162333</v>
      </c>
      <c r="G337" s="73">
        <v>44234</v>
      </c>
      <c r="H337" s="73">
        <v>44234</v>
      </c>
      <c r="I337" s="2">
        <v>4302</v>
      </c>
      <c r="J337" s="35">
        <v>109.28</v>
      </c>
      <c r="K337" s="74">
        <f t="shared" si="0"/>
        <v>470122.56</v>
      </c>
      <c r="M337" s="11">
        <v>393162333</v>
      </c>
      <c r="N337" s="2"/>
      <c r="O337" s="83"/>
      <c r="P337" s="11"/>
      <c r="Q337" s="2"/>
      <c r="R337" s="2"/>
    </row>
    <row r="338" spans="1:18" ht="14.25" customHeight="1">
      <c r="A338" s="2" t="s">
        <v>465</v>
      </c>
      <c r="B338" s="2" t="s">
        <v>462</v>
      </c>
      <c r="C338" s="2" t="s">
        <v>499</v>
      </c>
      <c r="D338" s="2" t="s">
        <v>441</v>
      </c>
      <c r="E338" s="2" t="s">
        <v>436</v>
      </c>
      <c r="F338" s="11">
        <v>394731318</v>
      </c>
      <c r="G338" s="73">
        <v>44222</v>
      </c>
      <c r="H338" s="73">
        <v>44222</v>
      </c>
      <c r="I338" s="2">
        <v>1793</v>
      </c>
      <c r="J338" s="35">
        <v>9.33</v>
      </c>
      <c r="K338" s="74">
        <f t="shared" si="0"/>
        <v>16728.689999999999</v>
      </c>
      <c r="M338" s="11">
        <v>394731318</v>
      </c>
      <c r="N338" s="2"/>
      <c r="O338" s="83"/>
      <c r="P338" s="11"/>
      <c r="Q338" s="2"/>
      <c r="R338" s="2"/>
    </row>
    <row r="339" spans="1:18" ht="14.25" customHeight="1">
      <c r="A339" s="2" t="s">
        <v>465</v>
      </c>
      <c r="B339" s="2" t="s">
        <v>462</v>
      </c>
      <c r="C339" s="2" t="s">
        <v>552</v>
      </c>
      <c r="D339" s="2" t="s">
        <v>480</v>
      </c>
      <c r="E339" s="2" t="s">
        <v>436</v>
      </c>
      <c r="F339" s="11">
        <v>395033872</v>
      </c>
      <c r="G339" s="73">
        <v>44245</v>
      </c>
      <c r="H339" s="73">
        <v>44246</v>
      </c>
      <c r="I339" s="2">
        <v>7531</v>
      </c>
      <c r="J339" s="35">
        <v>651.21</v>
      </c>
      <c r="K339" s="74">
        <f t="shared" si="0"/>
        <v>4904262.5100000007</v>
      </c>
      <c r="M339" s="11">
        <v>395033872</v>
      </c>
      <c r="N339" s="2"/>
      <c r="O339" s="83"/>
      <c r="P339" s="11"/>
      <c r="Q339" s="2"/>
      <c r="R339" s="2"/>
    </row>
    <row r="340" spans="1:18" ht="14.25" customHeight="1">
      <c r="A340" s="2" t="s">
        <v>472</v>
      </c>
      <c r="B340" s="2" t="s">
        <v>462</v>
      </c>
      <c r="C340" s="2" t="s">
        <v>490</v>
      </c>
      <c r="D340" s="2" t="s">
        <v>441</v>
      </c>
      <c r="E340" s="2" t="s">
        <v>436</v>
      </c>
      <c r="F340" s="11">
        <v>395414102</v>
      </c>
      <c r="G340" s="73">
        <v>44228</v>
      </c>
      <c r="H340" s="73">
        <v>44230</v>
      </c>
      <c r="I340" s="2">
        <v>314</v>
      </c>
      <c r="J340" s="35">
        <v>9.33</v>
      </c>
      <c r="K340" s="74">
        <f t="shared" si="0"/>
        <v>2929.62</v>
      </c>
      <c r="M340" s="11">
        <v>395414102</v>
      </c>
      <c r="N340" s="2"/>
      <c r="O340" s="83"/>
      <c r="P340" s="11"/>
      <c r="Q340" s="2"/>
      <c r="R340" s="2"/>
    </row>
    <row r="341" spans="1:18" ht="14.25" customHeight="1">
      <c r="A341" s="2" t="s">
        <v>472</v>
      </c>
      <c r="B341" s="2" t="s">
        <v>452</v>
      </c>
      <c r="C341" s="2" t="s">
        <v>565</v>
      </c>
      <c r="D341" s="2" t="s">
        <v>441</v>
      </c>
      <c r="E341" s="2" t="s">
        <v>436</v>
      </c>
      <c r="F341" s="11">
        <v>399910342</v>
      </c>
      <c r="G341" s="73">
        <v>44236</v>
      </c>
      <c r="H341" s="73">
        <v>44236</v>
      </c>
      <c r="I341" s="2">
        <v>1555</v>
      </c>
      <c r="J341" s="35">
        <v>9.33</v>
      </c>
      <c r="K341" s="74">
        <f t="shared" si="0"/>
        <v>14508.15</v>
      </c>
      <c r="M341" s="11">
        <v>399910342</v>
      </c>
      <c r="N341" s="2"/>
      <c r="O341" s="83"/>
      <c r="P341" s="11"/>
      <c r="Q341" s="2"/>
      <c r="R341" s="2"/>
    </row>
    <row r="342" spans="1:18" ht="14.25" customHeight="1">
      <c r="A342" s="2" t="s">
        <v>472</v>
      </c>
      <c r="B342" s="2" t="s">
        <v>439</v>
      </c>
      <c r="C342" s="2" t="s">
        <v>551</v>
      </c>
      <c r="D342" s="2" t="s">
        <v>494</v>
      </c>
      <c r="E342" s="2" t="s">
        <v>436</v>
      </c>
      <c r="F342" s="11">
        <v>401447999</v>
      </c>
      <c r="G342" s="73">
        <v>44249</v>
      </c>
      <c r="H342" s="73">
        <v>44250</v>
      </c>
      <c r="I342" s="2">
        <v>4982</v>
      </c>
      <c r="J342" s="35">
        <v>47.45</v>
      </c>
      <c r="K342" s="74">
        <f t="shared" si="0"/>
        <v>236395.90000000002</v>
      </c>
      <c r="M342" s="11">
        <v>401447999</v>
      </c>
      <c r="N342" s="2"/>
      <c r="O342" s="83"/>
      <c r="P342" s="11"/>
      <c r="Q342" s="2"/>
      <c r="R342" s="2"/>
    </row>
    <row r="343" spans="1:18" ht="14.25" customHeight="1">
      <c r="A343" s="2" t="s">
        <v>448</v>
      </c>
      <c r="B343" s="2" t="s">
        <v>439</v>
      </c>
      <c r="C343" s="2" t="s">
        <v>617</v>
      </c>
      <c r="D343" s="2" t="s">
        <v>446</v>
      </c>
      <c r="E343" s="2" t="s">
        <v>442</v>
      </c>
      <c r="F343" s="11">
        <v>404564940</v>
      </c>
      <c r="G343" s="73">
        <v>44218</v>
      </c>
      <c r="H343" s="73">
        <v>44221</v>
      </c>
      <c r="I343" s="2">
        <v>4168</v>
      </c>
      <c r="J343" s="35">
        <v>437.2</v>
      </c>
      <c r="K343" s="74">
        <f t="shared" si="0"/>
        <v>1822249.5999999999</v>
      </c>
      <c r="M343" s="11">
        <v>404564940</v>
      </c>
      <c r="N343" s="2"/>
      <c r="O343" s="83"/>
      <c r="P343" s="11"/>
      <c r="Q343" s="2"/>
      <c r="R343" s="2"/>
    </row>
    <row r="344" spans="1:18" ht="14.25" customHeight="1">
      <c r="A344" s="2" t="s">
        <v>465</v>
      </c>
      <c r="B344" s="2" t="s">
        <v>433</v>
      </c>
      <c r="C344" s="2" t="s">
        <v>434</v>
      </c>
      <c r="D344" s="2" t="s">
        <v>454</v>
      </c>
      <c r="E344" s="2" t="s">
        <v>442</v>
      </c>
      <c r="F344" s="11">
        <v>406690967</v>
      </c>
      <c r="G344" s="73">
        <v>44237</v>
      </c>
      <c r="H344" s="73">
        <v>44238</v>
      </c>
      <c r="I344" s="2">
        <v>4200</v>
      </c>
      <c r="J344" s="35">
        <v>152.58000000000001</v>
      </c>
      <c r="K344" s="74">
        <f t="shared" si="0"/>
        <v>640836</v>
      </c>
      <c r="M344" s="11">
        <v>406690967</v>
      </c>
      <c r="N344" s="2"/>
      <c r="O344" s="83"/>
      <c r="P344" s="11"/>
      <c r="Q344" s="2"/>
      <c r="R344" s="2"/>
    </row>
    <row r="345" spans="1:18" ht="14.25" customHeight="1">
      <c r="A345" s="2" t="s">
        <v>482</v>
      </c>
      <c r="B345" s="2" t="s">
        <v>467</v>
      </c>
      <c r="C345" s="2" t="s">
        <v>489</v>
      </c>
      <c r="D345" s="2" t="s">
        <v>435</v>
      </c>
      <c r="E345" s="2" t="s">
        <v>436</v>
      </c>
      <c r="F345" s="11">
        <v>406726157</v>
      </c>
      <c r="G345" s="73">
        <v>44250</v>
      </c>
      <c r="H345" s="73">
        <v>44251</v>
      </c>
      <c r="I345" s="2">
        <v>7917</v>
      </c>
      <c r="J345" s="35">
        <v>255.28</v>
      </c>
      <c r="K345" s="74">
        <f t="shared" si="0"/>
        <v>2021051.76</v>
      </c>
      <c r="M345" s="11">
        <v>406726157</v>
      </c>
      <c r="N345" s="2"/>
      <c r="O345" s="83"/>
      <c r="P345" s="11"/>
      <c r="Q345" s="2"/>
      <c r="R345" s="2"/>
    </row>
    <row r="346" spans="1:18" ht="14.25" customHeight="1">
      <c r="A346" s="2" t="s">
        <v>451</v>
      </c>
      <c r="B346" s="2" t="s">
        <v>502</v>
      </c>
      <c r="C346" s="2" t="s">
        <v>563</v>
      </c>
      <c r="D346" s="2" t="s">
        <v>441</v>
      </c>
      <c r="E346" s="2" t="s">
        <v>442</v>
      </c>
      <c r="F346" s="11">
        <v>406833446</v>
      </c>
      <c r="G346" s="73">
        <v>44226</v>
      </c>
      <c r="H346" s="73">
        <v>44226</v>
      </c>
      <c r="I346" s="2">
        <v>4474</v>
      </c>
      <c r="J346" s="35">
        <v>9.33</v>
      </c>
      <c r="K346" s="74">
        <f t="shared" si="0"/>
        <v>41742.42</v>
      </c>
      <c r="M346" s="11">
        <v>406833446</v>
      </c>
      <c r="N346" s="2"/>
      <c r="O346" s="83"/>
      <c r="P346" s="11"/>
      <c r="Q346" s="2"/>
      <c r="R346" s="2"/>
    </row>
    <row r="347" spans="1:18" ht="14.25" customHeight="1">
      <c r="A347" s="2" t="s">
        <v>444</v>
      </c>
      <c r="B347" s="2" t="s">
        <v>439</v>
      </c>
      <c r="C347" s="2" t="s">
        <v>629</v>
      </c>
      <c r="D347" s="2" t="s">
        <v>477</v>
      </c>
      <c r="E347" s="2" t="s">
        <v>442</v>
      </c>
      <c r="F347" s="11">
        <v>408037650</v>
      </c>
      <c r="G347" s="73">
        <v>44233</v>
      </c>
      <c r="H347" s="73">
        <v>44233</v>
      </c>
      <c r="I347" s="2">
        <v>404</v>
      </c>
      <c r="J347" s="35">
        <v>668.27</v>
      </c>
      <c r="K347" s="74">
        <f t="shared" si="0"/>
        <v>269981.08</v>
      </c>
      <c r="M347" s="11">
        <v>310540425</v>
      </c>
      <c r="N347" s="2"/>
      <c r="O347" s="83"/>
      <c r="P347" s="11"/>
      <c r="Q347" s="2"/>
      <c r="R347" s="2"/>
    </row>
    <row r="348" spans="1:18" ht="14.25" customHeight="1">
      <c r="A348" s="2" t="s">
        <v>472</v>
      </c>
      <c r="B348" s="2" t="s">
        <v>452</v>
      </c>
      <c r="C348" s="2" t="s">
        <v>580</v>
      </c>
      <c r="D348" s="2" t="s">
        <v>477</v>
      </c>
      <c r="E348" s="2" t="s">
        <v>442</v>
      </c>
      <c r="F348" s="11">
        <v>408538901</v>
      </c>
      <c r="G348" s="73">
        <v>44232</v>
      </c>
      <c r="H348" s="73">
        <v>44233</v>
      </c>
      <c r="I348" s="2">
        <v>7129</v>
      </c>
      <c r="J348" s="35">
        <v>668.27</v>
      </c>
      <c r="K348" s="74">
        <f t="shared" si="0"/>
        <v>4764096.83</v>
      </c>
      <c r="M348" s="11">
        <v>408538901</v>
      </c>
      <c r="N348" s="2"/>
      <c r="O348" s="83"/>
      <c r="P348" s="11"/>
      <c r="Q348" s="2"/>
      <c r="R348" s="2"/>
    </row>
    <row r="349" spans="1:18" ht="14.25" customHeight="1">
      <c r="A349" s="2" t="s">
        <v>444</v>
      </c>
      <c r="B349" s="2" t="s">
        <v>439</v>
      </c>
      <c r="C349" s="2" t="s">
        <v>449</v>
      </c>
      <c r="D349" s="2" t="s">
        <v>477</v>
      </c>
      <c r="E349" s="2" t="s">
        <v>442</v>
      </c>
      <c r="F349" s="11">
        <v>409678733</v>
      </c>
      <c r="G349" s="73">
        <v>44248</v>
      </c>
      <c r="H349" s="73">
        <v>44248</v>
      </c>
      <c r="I349" s="2">
        <v>8421</v>
      </c>
      <c r="J349" s="35">
        <v>668.27</v>
      </c>
      <c r="K349" s="74">
        <f t="shared" si="0"/>
        <v>5627501.6699999999</v>
      </c>
      <c r="M349" s="11">
        <v>408037650</v>
      </c>
      <c r="N349" s="2"/>
      <c r="O349" s="83"/>
      <c r="P349" s="11"/>
      <c r="Q349" s="2"/>
      <c r="R349" s="2"/>
    </row>
    <row r="350" spans="1:18" ht="14.25" customHeight="1">
      <c r="A350" s="2" t="s">
        <v>451</v>
      </c>
      <c r="B350" s="2" t="s">
        <v>439</v>
      </c>
      <c r="C350" s="2" t="s">
        <v>449</v>
      </c>
      <c r="D350" s="2" t="s">
        <v>480</v>
      </c>
      <c r="E350" s="2" t="s">
        <v>436</v>
      </c>
      <c r="F350" s="11">
        <v>410621154</v>
      </c>
      <c r="G350" s="73">
        <v>44245</v>
      </c>
      <c r="H350" s="73">
        <v>44247</v>
      </c>
      <c r="I350" s="2">
        <v>6130</v>
      </c>
      <c r="J350" s="35">
        <v>651.21</v>
      </c>
      <c r="K350" s="74">
        <f t="shared" si="0"/>
        <v>3991917.3000000003</v>
      </c>
      <c r="M350" s="11">
        <v>410621154</v>
      </c>
      <c r="N350" s="2"/>
      <c r="O350" s="83"/>
      <c r="P350" s="11"/>
      <c r="Q350" s="2"/>
      <c r="R350" s="2"/>
    </row>
    <row r="351" spans="1:18" ht="14.25" customHeight="1">
      <c r="A351" s="2" t="s">
        <v>451</v>
      </c>
      <c r="B351" s="2" t="s">
        <v>433</v>
      </c>
      <c r="C351" s="2" t="s">
        <v>466</v>
      </c>
      <c r="D351" s="2" t="s">
        <v>435</v>
      </c>
      <c r="E351" s="2" t="s">
        <v>442</v>
      </c>
      <c r="F351" s="11">
        <v>412863051</v>
      </c>
      <c r="G351" s="73">
        <v>44230</v>
      </c>
      <c r="H351" s="73">
        <v>44231</v>
      </c>
      <c r="I351" s="2">
        <v>5155</v>
      </c>
      <c r="J351" s="35">
        <v>255.28</v>
      </c>
      <c r="K351" s="74">
        <f t="shared" si="0"/>
        <v>1315968.3999999999</v>
      </c>
      <c r="M351" s="11">
        <v>412863051</v>
      </c>
      <c r="N351" s="2"/>
      <c r="O351" s="83"/>
      <c r="P351" s="11"/>
      <c r="Q351" s="2"/>
      <c r="R351" s="2"/>
    </row>
    <row r="352" spans="1:18" ht="14.25" customHeight="1">
      <c r="A352" s="2" t="s">
        <v>465</v>
      </c>
      <c r="B352" s="2" t="s">
        <v>439</v>
      </c>
      <c r="C352" s="2" t="s">
        <v>561</v>
      </c>
      <c r="D352" s="2" t="s">
        <v>477</v>
      </c>
      <c r="E352" s="2" t="s">
        <v>436</v>
      </c>
      <c r="F352" s="11">
        <v>413408935</v>
      </c>
      <c r="G352" s="73">
        <v>44238</v>
      </c>
      <c r="H352" s="73">
        <v>44240</v>
      </c>
      <c r="I352" s="2">
        <v>656</v>
      </c>
      <c r="J352" s="35">
        <v>668.27</v>
      </c>
      <c r="K352" s="74">
        <f t="shared" si="0"/>
        <v>438385.12</v>
      </c>
      <c r="M352" s="11">
        <v>413408935</v>
      </c>
      <c r="N352" s="2"/>
      <c r="O352" s="83"/>
      <c r="P352" s="11"/>
      <c r="Q352" s="2"/>
      <c r="R352" s="2"/>
    </row>
    <row r="353" spans="1:18" ht="14.25" customHeight="1">
      <c r="A353" s="2" t="s">
        <v>465</v>
      </c>
      <c r="B353" s="2" t="s">
        <v>439</v>
      </c>
      <c r="C353" s="2" t="s">
        <v>470</v>
      </c>
      <c r="D353" s="2" t="s">
        <v>469</v>
      </c>
      <c r="E353" s="2" t="s">
        <v>436</v>
      </c>
      <c r="F353" s="11">
        <v>414122188</v>
      </c>
      <c r="G353" s="73">
        <v>44238</v>
      </c>
      <c r="H353" s="73">
        <v>44238</v>
      </c>
      <c r="I353" s="2">
        <v>8616</v>
      </c>
      <c r="J353" s="35">
        <v>421.89</v>
      </c>
      <c r="K353" s="74">
        <f t="shared" si="0"/>
        <v>3635004.2399999998</v>
      </c>
      <c r="M353" s="11">
        <v>414122188</v>
      </c>
      <c r="N353" s="2"/>
      <c r="O353" s="83"/>
      <c r="P353" s="11"/>
      <c r="Q353" s="2"/>
      <c r="R353" s="2"/>
    </row>
    <row r="354" spans="1:18" ht="14.25" customHeight="1">
      <c r="A354" s="2" t="s">
        <v>458</v>
      </c>
      <c r="B354" s="2" t="s">
        <v>452</v>
      </c>
      <c r="C354" s="2" t="s">
        <v>608</v>
      </c>
      <c r="D354" s="2" t="s">
        <v>475</v>
      </c>
      <c r="E354" s="2" t="s">
        <v>442</v>
      </c>
      <c r="F354" s="11">
        <v>415760695</v>
      </c>
      <c r="G354" s="73">
        <v>44224</v>
      </c>
      <c r="H354" s="73">
        <v>44225</v>
      </c>
      <c r="I354" s="2">
        <v>8513</v>
      </c>
      <c r="J354" s="35">
        <v>81.73</v>
      </c>
      <c r="K354" s="74">
        <f t="shared" si="0"/>
        <v>695767.49</v>
      </c>
      <c r="M354" s="11">
        <v>415760695</v>
      </c>
      <c r="N354" s="2"/>
      <c r="O354" s="83"/>
      <c r="P354" s="11"/>
      <c r="Q354" s="2"/>
      <c r="R354" s="2"/>
    </row>
    <row r="355" spans="1:18" ht="14.25" customHeight="1">
      <c r="A355" s="2" t="s">
        <v>438</v>
      </c>
      <c r="B355" s="2" t="s">
        <v>439</v>
      </c>
      <c r="C355" s="2" t="s">
        <v>625</v>
      </c>
      <c r="D355" s="2" t="s">
        <v>441</v>
      </c>
      <c r="E355" s="2" t="s">
        <v>442</v>
      </c>
      <c r="F355" s="11">
        <v>416881215</v>
      </c>
      <c r="G355" s="73">
        <v>44241</v>
      </c>
      <c r="H355" s="73">
        <v>44244</v>
      </c>
      <c r="I355" s="2">
        <v>4093</v>
      </c>
      <c r="J355" s="35">
        <v>9.33</v>
      </c>
      <c r="K355" s="74">
        <f t="shared" si="0"/>
        <v>38187.69</v>
      </c>
      <c r="M355" s="11">
        <v>416881215</v>
      </c>
      <c r="N355" s="2"/>
      <c r="O355" s="83"/>
      <c r="P355" s="11"/>
      <c r="Q355" s="2"/>
      <c r="R355" s="2"/>
    </row>
    <row r="356" spans="1:18" ht="14.25" customHeight="1">
      <c r="A356" s="2" t="s">
        <v>438</v>
      </c>
      <c r="B356" s="2" t="s">
        <v>433</v>
      </c>
      <c r="C356" s="2" t="s">
        <v>612</v>
      </c>
      <c r="D356" s="2" t="s">
        <v>494</v>
      </c>
      <c r="E356" s="2" t="s">
        <v>436</v>
      </c>
      <c r="F356" s="11">
        <v>417172610</v>
      </c>
      <c r="G356" s="73">
        <v>44219</v>
      </c>
      <c r="H356" s="73">
        <v>44220</v>
      </c>
      <c r="I356" s="2">
        <v>3805</v>
      </c>
      <c r="J356" s="35">
        <v>47.45</v>
      </c>
      <c r="K356" s="74">
        <f t="shared" si="0"/>
        <v>180547.25</v>
      </c>
      <c r="M356" s="11">
        <v>417172610</v>
      </c>
      <c r="N356" s="2"/>
      <c r="O356" s="83"/>
      <c r="P356" s="11"/>
      <c r="Q356" s="2"/>
      <c r="R356" s="2"/>
    </row>
    <row r="357" spans="1:18" ht="14.25" customHeight="1">
      <c r="A357" s="2" t="s">
        <v>458</v>
      </c>
      <c r="B357" s="2" t="s">
        <v>433</v>
      </c>
      <c r="C357" s="2" t="s">
        <v>630</v>
      </c>
      <c r="D357" s="2" t="s">
        <v>456</v>
      </c>
      <c r="E357" s="2" t="s">
        <v>436</v>
      </c>
      <c r="F357" s="11">
        <v>417890584</v>
      </c>
      <c r="G357" s="73">
        <v>44244</v>
      </c>
      <c r="H357" s="73">
        <v>44247</v>
      </c>
      <c r="I357" s="2">
        <v>183</v>
      </c>
      <c r="J357" s="35">
        <v>109.28</v>
      </c>
      <c r="K357" s="74">
        <f t="shared" si="0"/>
        <v>19998.240000000002</v>
      </c>
      <c r="M357" s="11">
        <v>417890584</v>
      </c>
      <c r="N357" s="2"/>
      <c r="O357" s="83"/>
      <c r="P357" s="11"/>
      <c r="Q357" s="2"/>
      <c r="R357" s="2"/>
    </row>
    <row r="358" spans="1:18" ht="14.25" customHeight="1">
      <c r="A358" s="2" t="s">
        <v>472</v>
      </c>
      <c r="B358" s="2" t="s">
        <v>439</v>
      </c>
      <c r="C358" s="2" t="s">
        <v>543</v>
      </c>
      <c r="D358" s="2" t="s">
        <v>475</v>
      </c>
      <c r="E358" s="2" t="s">
        <v>436</v>
      </c>
      <c r="F358" s="11">
        <v>418010747</v>
      </c>
      <c r="G358" s="73">
        <v>44232</v>
      </c>
      <c r="H358" s="73">
        <v>44232</v>
      </c>
      <c r="I358" s="2">
        <v>8408</v>
      </c>
      <c r="J358" s="35">
        <v>81.73</v>
      </c>
      <c r="K358" s="74">
        <f t="shared" si="0"/>
        <v>687185.84000000008</v>
      </c>
      <c r="M358" s="11">
        <v>418010747</v>
      </c>
      <c r="N358" s="2"/>
      <c r="O358" s="83"/>
      <c r="P358" s="11"/>
      <c r="Q358" s="2"/>
      <c r="R358" s="2"/>
    </row>
    <row r="359" spans="1:18" ht="14.25" customHeight="1">
      <c r="A359" s="2" t="s">
        <v>451</v>
      </c>
      <c r="B359" s="2" t="s">
        <v>433</v>
      </c>
      <c r="C359" s="2" t="s">
        <v>582</v>
      </c>
      <c r="D359" s="2" t="s">
        <v>475</v>
      </c>
      <c r="E359" s="2" t="s">
        <v>436</v>
      </c>
      <c r="F359" s="11">
        <v>418734729</v>
      </c>
      <c r="G359" s="73">
        <v>44238</v>
      </c>
      <c r="H359" s="73">
        <v>44239</v>
      </c>
      <c r="I359" s="2">
        <v>8857</v>
      </c>
      <c r="J359" s="35">
        <v>81.73</v>
      </c>
      <c r="K359" s="74">
        <f t="shared" si="0"/>
        <v>723882.61</v>
      </c>
      <c r="M359" s="11">
        <v>418734729</v>
      </c>
      <c r="N359" s="2"/>
      <c r="O359" s="83"/>
      <c r="P359" s="11"/>
      <c r="Q359" s="2"/>
      <c r="R359" s="2"/>
    </row>
    <row r="360" spans="1:18" ht="14.25" customHeight="1">
      <c r="A360" s="2" t="s">
        <v>438</v>
      </c>
      <c r="B360" s="2" t="s">
        <v>433</v>
      </c>
      <c r="C360" s="2" t="s">
        <v>526</v>
      </c>
      <c r="D360" s="2" t="s">
        <v>456</v>
      </c>
      <c r="E360" s="2" t="s">
        <v>442</v>
      </c>
      <c r="F360" s="11">
        <v>419711911</v>
      </c>
      <c r="G360" s="73">
        <v>44270</v>
      </c>
      <c r="H360" s="73">
        <v>44270</v>
      </c>
      <c r="I360" s="2">
        <v>6431</v>
      </c>
      <c r="J360" s="35">
        <v>109.28</v>
      </c>
      <c r="K360" s="74">
        <f t="shared" si="0"/>
        <v>702779.68</v>
      </c>
      <c r="M360" s="11">
        <v>419711911</v>
      </c>
      <c r="N360" s="2"/>
      <c r="O360" s="83"/>
      <c r="P360" s="11"/>
      <c r="Q360" s="2"/>
      <c r="R360" s="2"/>
    </row>
    <row r="361" spans="1:18" ht="14.25" customHeight="1">
      <c r="A361" s="2" t="s">
        <v>444</v>
      </c>
      <c r="B361" s="2" t="s">
        <v>433</v>
      </c>
      <c r="C361" s="2" t="s">
        <v>511</v>
      </c>
      <c r="D361" s="2" t="s">
        <v>450</v>
      </c>
      <c r="E361" s="2" t="s">
        <v>442</v>
      </c>
      <c r="F361" s="11">
        <v>422283828</v>
      </c>
      <c r="G361" s="73">
        <v>44265</v>
      </c>
      <c r="H361" s="73">
        <v>44266</v>
      </c>
      <c r="I361" s="2">
        <v>7893</v>
      </c>
      <c r="J361" s="35">
        <v>205.7</v>
      </c>
      <c r="K361" s="74">
        <f t="shared" si="0"/>
        <v>1623590.0999999999</v>
      </c>
      <c r="M361" s="11">
        <v>409678733</v>
      </c>
      <c r="N361" s="2"/>
      <c r="O361" s="83"/>
      <c r="P361" s="11"/>
      <c r="Q361" s="2"/>
      <c r="R361" s="2"/>
    </row>
    <row r="362" spans="1:18" ht="14.25" customHeight="1">
      <c r="A362" s="2" t="s">
        <v>444</v>
      </c>
      <c r="B362" s="2" t="s">
        <v>433</v>
      </c>
      <c r="C362" s="2" t="s">
        <v>516</v>
      </c>
      <c r="D362" s="2" t="s">
        <v>446</v>
      </c>
      <c r="E362" s="2" t="s">
        <v>436</v>
      </c>
      <c r="F362" s="11">
        <v>422456347</v>
      </c>
      <c r="G362" s="73">
        <v>44252</v>
      </c>
      <c r="H362" s="73">
        <v>44253</v>
      </c>
      <c r="I362" s="2">
        <v>4923</v>
      </c>
      <c r="J362" s="35">
        <v>437.2</v>
      </c>
      <c r="K362" s="74">
        <f t="shared" si="0"/>
        <v>2152335.6</v>
      </c>
      <c r="M362" s="11">
        <v>462265908</v>
      </c>
      <c r="N362" s="2"/>
      <c r="O362" s="83"/>
      <c r="P362" s="11"/>
      <c r="Q362" s="2"/>
      <c r="R362" s="2"/>
    </row>
    <row r="363" spans="1:18" ht="14.25" customHeight="1">
      <c r="A363" s="2" t="s">
        <v>482</v>
      </c>
      <c r="B363" s="2" t="s">
        <v>462</v>
      </c>
      <c r="C363" s="2" t="s">
        <v>574</v>
      </c>
      <c r="D363" s="2" t="s">
        <v>441</v>
      </c>
      <c r="E363" s="2" t="s">
        <v>442</v>
      </c>
      <c r="F363" s="11">
        <v>422620713</v>
      </c>
      <c r="G363" s="73">
        <v>44255</v>
      </c>
      <c r="H363" s="73">
        <v>44257</v>
      </c>
      <c r="I363" s="2">
        <v>6879</v>
      </c>
      <c r="J363" s="35">
        <v>9.33</v>
      </c>
      <c r="K363" s="74">
        <f t="shared" si="0"/>
        <v>64181.07</v>
      </c>
      <c r="M363" s="11">
        <v>422620713</v>
      </c>
      <c r="N363" s="2"/>
      <c r="O363" s="83"/>
      <c r="P363" s="11"/>
      <c r="Q363" s="2"/>
      <c r="R363" s="2"/>
    </row>
    <row r="364" spans="1:18" ht="14.25" customHeight="1">
      <c r="A364" s="2" t="s">
        <v>484</v>
      </c>
      <c r="B364" s="2" t="s">
        <v>433</v>
      </c>
      <c r="C364" s="2" t="s">
        <v>630</v>
      </c>
      <c r="D364" s="2" t="s">
        <v>454</v>
      </c>
      <c r="E364" s="2" t="s">
        <v>442</v>
      </c>
      <c r="F364" s="11">
        <v>423984134</v>
      </c>
      <c r="G364" s="73">
        <v>44234</v>
      </c>
      <c r="H364" s="73">
        <v>44234</v>
      </c>
      <c r="I364" s="2">
        <v>5455</v>
      </c>
      <c r="J364" s="35">
        <v>152.58000000000001</v>
      </c>
      <c r="K364" s="74">
        <f t="shared" si="0"/>
        <v>832323.9</v>
      </c>
      <c r="M364" s="11">
        <v>423984134</v>
      </c>
      <c r="N364" s="2"/>
      <c r="O364" s="83"/>
      <c r="P364" s="11"/>
      <c r="Q364" s="2"/>
      <c r="R364" s="2"/>
    </row>
    <row r="365" spans="1:18" ht="14.25" customHeight="1">
      <c r="A365" s="2" t="s">
        <v>472</v>
      </c>
      <c r="B365" s="2" t="s">
        <v>433</v>
      </c>
      <c r="C365" s="2" t="s">
        <v>496</v>
      </c>
      <c r="D365" s="2" t="s">
        <v>456</v>
      </c>
      <c r="E365" s="2" t="s">
        <v>436</v>
      </c>
      <c r="F365" s="11">
        <v>425073754</v>
      </c>
      <c r="G365" s="73">
        <v>44255</v>
      </c>
      <c r="H365" s="73">
        <v>44257</v>
      </c>
      <c r="I365" s="2">
        <v>7169</v>
      </c>
      <c r="J365" s="35">
        <v>109.28</v>
      </c>
      <c r="K365" s="74">
        <f t="shared" si="0"/>
        <v>783428.32000000007</v>
      </c>
      <c r="M365" s="11">
        <v>425073754</v>
      </c>
      <c r="N365" s="2"/>
      <c r="O365" s="83"/>
      <c r="P365" s="11"/>
      <c r="Q365" s="2"/>
      <c r="R365" s="2"/>
    </row>
    <row r="366" spans="1:18" ht="14.25" customHeight="1">
      <c r="A366" s="2" t="s">
        <v>472</v>
      </c>
      <c r="B366" s="2" t="s">
        <v>462</v>
      </c>
      <c r="C366" s="2" t="s">
        <v>485</v>
      </c>
      <c r="D366" s="2" t="s">
        <v>450</v>
      </c>
      <c r="E366" s="2" t="s">
        <v>442</v>
      </c>
      <c r="F366" s="11">
        <v>425159585</v>
      </c>
      <c r="G366" s="73">
        <v>44235</v>
      </c>
      <c r="H366" s="73">
        <v>44238</v>
      </c>
      <c r="I366" s="2">
        <v>9280</v>
      </c>
      <c r="J366" s="35">
        <v>205.7</v>
      </c>
      <c r="K366" s="74">
        <f t="shared" si="0"/>
        <v>1908896</v>
      </c>
      <c r="M366" s="11">
        <v>425159585</v>
      </c>
      <c r="N366" s="2"/>
      <c r="O366" s="83"/>
      <c r="P366" s="11"/>
      <c r="Q366" s="2"/>
      <c r="R366" s="2"/>
    </row>
    <row r="367" spans="1:18" ht="14.25" customHeight="1">
      <c r="A367" s="2" t="s">
        <v>465</v>
      </c>
      <c r="B367" s="2" t="s">
        <v>462</v>
      </c>
      <c r="C367" s="2" t="s">
        <v>628</v>
      </c>
      <c r="D367" s="2" t="s">
        <v>494</v>
      </c>
      <c r="E367" s="2" t="s">
        <v>442</v>
      </c>
      <c r="F367" s="11">
        <v>426708829</v>
      </c>
      <c r="G367" s="73">
        <v>44272</v>
      </c>
      <c r="H367" s="73">
        <v>44275</v>
      </c>
      <c r="I367" s="2">
        <v>9223</v>
      </c>
      <c r="J367" s="35">
        <v>47.45</v>
      </c>
      <c r="K367" s="74">
        <f t="shared" si="0"/>
        <v>437631.35000000003</v>
      </c>
      <c r="M367" s="11">
        <v>426708829</v>
      </c>
      <c r="N367" s="2"/>
      <c r="O367" s="83"/>
      <c r="P367" s="11"/>
      <c r="Q367" s="2"/>
      <c r="R367" s="2"/>
    </row>
    <row r="368" spans="1:18" ht="14.25" customHeight="1">
      <c r="A368" s="2" t="s">
        <v>484</v>
      </c>
      <c r="B368" s="2" t="s">
        <v>467</v>
      </c>
      <c r="C368" s="2" t="s">
        <v>599</v>
      </c>
      <c r="D368" s="2" t="s">
        <v>464</v>
      </c>
      <c r="E368" s="2" t="s">
        <v>436</v>
      </c>
      <c r="F368" s="11">
        <v>427934491</v>
      </c>
      <c r="G368" s="73">
        <v>44250</v>
      </c>
      <c r="H368" s="73">
        <v>44250</v>
      </c>
      <c r="I368" s="2">
        <v>4953</v>
      </c>
      <c r="J368" s="35">
        <v>154.06</v>
      </c>
      <c r="K368" s="74">
        <f t="shared" si="0"/>
        <v>763059.18</v>
      </c>
      <c r="M368" s="11">
        <v>427934491</v>
      </c>
      <c r="N368" s="2"/>
      <c r="O368" s="83"/>
      <c r="P368" s="11"/>
      <c r="Q368" s="2"/>
      <c r="R368" s="2"/>
    </row>
    <row r="369" spans="1:18" ht="14.25" customHeight="1">
      <c r="A369" s="2" t="s">
        <v>482</v>
      </c>
      <c r="B369" s="2" t="s">
        <v>433</v>
      </c>
      <c r="C369" s="2" t="s">
        <v>457</v>
      </c>
      <c r="D369" s="2" t="s">
        <v>469</v>
      </c>
      <c r="E369" s="2" t="s">
        <v>442</v>
      </c>
      <c r="F369" s="11">
        <v>428924119</v>
      </c>
      <c r="G369" s="73">
        <v>44263</v>
      </c>
      <c r="H369" s="73">
        <v>44265</v>
      </c>
      <c r="I369" s="2">
        <v>8088</v>
      </c>
      <c r="J369" s="35">
        <v>421.89</v>
      </c>
      <c r="K369" s="74">
        <f t="shared" si="0"/>
        <v>3412246.32</v>
      </c>
      <c r="M369" s="11">
        <v>428924119</v>
      </c>
      <c r="N369" s="2"/>
      <c r="O369" s="83"/>
      <c r="P369" s="11"/>
      <c r="Q369" s="2"/>
      <c r="R369" s="2"/>
    </row>
    <row r="370" spans="1:18" ht="14.25" customHeight="1">
      <c r="A370" s="2" t="s">
        <v>482</v>
      </c>
      <c r="B370" s="2" t="s">
        <v>462</v>
      </c>
      <c r="C370" s="2" t="s">
        <v>514</v>
      </c>
      <c r="D370" s="2" t="s">
        <v>475</v>
      </c>
      <c r="E370" s="2" t="s">
        <v>442</v>
      </c>
      <c r="F370" s="11">
        <v>429800879</v>
      </c>
      <c r="G370" s="73">
        <v>44260</v>
      </c>
      <c r="H370" s="73">
        <v>44261</v>
      </c>
      <c r="I370" s="2">
        <v>7126</v>
      </c>
      <c r="J370" s="35">
        <v>81.73</v>
      </c>
      <c r="K370" s="74">
        <f t="shared" si="0"/>
        <v>582407.98</v>
      </c>
      <c r="M370" s="11">
        <v>429800879</v>
      </c>
      <c r="N370" s="2"/>
      <c r="O370" s="83"/>
      <c r="P370" s="11"/>
      <c r="Q370" s="2"/>
      <c r="R370" s="2"/>
    </row>
    <row r="371" spans="1:18" ht="14.25" customHeight="1">
      <c r="A371" s="2" t="s">
        <v>482</v>
      </c>
      <c r="B371" s="2" t="s">
        <v>433</v>
      </c>
      <c r="C371" s="2" t="s">
        <v>471</v>
      </c>
      <c r="D371" s="2" t="s">
        <v>480</v>
      </c>
      <c r="E371" s="2" t="s">
        <v>442</v>
      </c>
      <c r="F371" s="11">
        <v>430073392</v>
      </c>
      <c r="G371" s="73">
        <v>44243</v>
      </c>
      <c r="H371" s="73">
        <v>44246</v>
      </c>
      <c r="I371" s="2">
        <v>6830</v>
      </c>
      <c r="J371" s="35">
        <v>651.21</v>
      </c>
      <c r="K371" s="74">
        <f t="shared" si="0"/>
        <v>4447764.3</v>
      </c>
      <c r="M371" s="11">
        <v>430073392</v>
      </c>
      <c r="N371" s="2"/>
      <c r="O371" s="83"/>
      <c r="P371" s="11"/>
      <c r="Q371" s="2"/>
      <c r="R371" s="2"/>
    </row>
    <row r="372" spans="1:18" ht="14.25" customHeight="1">
      <c r="A372" s="2" t="s">
        <v>484</v>
      </c>
      <c r="B372" s="2" t="s">
        <v>439</v>
      </c>
      <c r="C372" s="2" t="s">
        <v>622</v>
      </c>
      <c r="D372" s="2" t="s">
        <v>456</v>
      </c>
      <c r="E372" s="2" t="s">
        <v>436</v>
      </c>
      <c r="F372" s="11">
        <v>430384099</v>
      </c>
      <c r="G372" s="73">
        <v>44283</v>
      </c>
      <c r="H372" s="73">
        <v>44286</v>
      </c>
      <c r="I372" s="2">
        <v>5941</v>
      </c>
      <c r="J372" s="35">
        <v>109.28</v>
      </c>
      <c r="K372" s="74">
        <f t="shared" si="0"/>
        <v>649232.48</v>
      </c>
      <c r="M372" s="11">
        <v>430384099</v>
      </c>
      <c r="N372" s="2"/>
      <c r="O372" s="83"/>
      <c r="P372" s="11"/>
      <c r="Q372" s="2"/>
      <c r="R372" s="2"/>
    </row>
    <row r="373" spans="1:18" ht="14.25" customHeight="1">
      <c r="A373" s="2" t="s">
        <v>472</v>
      </c>
      <c r="B373" s="2" t="s">
        <v>462</v>
      </c>
      <c r="C373" s="2" t="s">
        <v>631</v>
      </c>
      <c r="D373" s="2" t="s">
        <v>450</v>
      </c>
      <c r="E373" s="2" t="s">
        <v>442</v>
      </c>
      <c r="F373" s="11">
        <v>430733001</v>
      </c>
      <c r="G373" s="73">
        <v>44276</v>
      </c>
      <c r="H373" s="73">
        <v>44278</v>
      </c>
      <c r="I373" s="2">
        <v>9121</v>
      </c>
      <c r="J373" s="35">
        <v>205.7</v>
      </c>
      <c r="K373" s="74">
        <f t="shared" si="0"/>
        <v>1876189.7</v>
      </c>
      <c r="M373" s="11">
        <v>430733001</v>
      </c>
      <c r="N373" s="2"/>
      <c r="O373" s="83"/>
      <c r="P373" s="11"/>
      <c r="Q373" s="2"/>
      <c r="R373" s="2"/>
    </row>
    <row r="374" spans="1:18" ht="14.25" customHeight="1">
      <c r="A374" s="2" t="s">
        <v>451</v>
      </c>
      <c r="B374" s="2" t="s">
        <v>462</v>
      </c>
      <c r="C374" s="2" t="s">
        <v>592</v>
      </c>
      <c r="D374" s="2" t="s">
        <v>456</v>
      </c>
      <c r="E374" s="2" t="s">
        <v>442</v>
      </c>
      <c r="F374" s="11">
        <v>433588588</v>
      </c>
      <c r="G374" s="73">
        <v>44238</v>
      </c>
      <c r="H374" s="73">
        <v>44240</v>
      </c>
      <c r="I374" s="2">
        <v>5057</v>
      </c>
      <c r="J374" s="35">
        <v>109.28</v>
      </c>
      <c r="K374" s="74">
        <f t="shared" si="0"/>
        <v>552628.96</v>
      </c>
      <c r="M374" s="11">
        <v>433588588</v>
      </c>
      <c r="N374" s="2"/>
      <c r="O374" s="83"/>
      <c r="P374" s="11"/>
      <c r="Q374" s="2"/>
      <c r="R374" s="2"/>
    </row>
    <row r="375" spans="1:18" ht="14.25" customHeight="1">
      <c r="A375" s="2" t="s">
        <v>448</v>
      </c>
      <c r="B375" s="2" t="s">
        <v>439</v>
      </c>
      <c r="C375" s="2" t="s">
        <v>572</v>
      </c>
      <c r="D375" s="2" t="s">
        <v>441</v>
      </c>
      <c r="E375" s="2" t="s">
        <v>442</v>
      </c>
      <c r="F375" s="11">
        <v>434753310</v>
      </c>
      <c r="G375" s="73">
        <v>44240</v>
      </c>
      <c r="H375" s="73">
        <v>44243</v>
      </c>
      <c r="I375" s="2">
        <v>9232</v>
      </c>
      <c r="J375" s="35">
        <v>9.33</v>
      </c>
      <c r="K375" s="74">
        <f t="shared" si="0"/>
        <v>86134.56</v>
      </c>
      <c r="M375" s="11">
        <v>434753310</v>
      </c>
      <c r="N375" s="2"/>
      <c r="O375" s="83"/>
      <c r="P375" s="11"/>
      <c r="Q375" s="2"/>
      <c r="R375" s="2"/>
    </row>
    <row r="376" spans="1:18" ht="14.25" customHeight="1">
      <c r="A376" s="2" t="s">
        <v>482</v>
      </c>
      <c r="B376" s="2" t="s">
        <v>433</v>
      </c>
      <c r="C376" s="2" t="s">
        <v>523</v>
      </c>
      <c r="D376" s="2" t="s">
        <v>475</v>
      </c>
      <c r="E376" s="2" t="s">
        <v>442</v>
      </c>
      <c r="F376" s="11">
        <v>435800874</v>
      </c>
      <c r="G376" s="73">
        <v>44284</v>
      </c>
      <c r="H376" s="73">
        <v>44287</v>
      </c>
      <c r="I376" s="2">
        <v>4326</v>
      </c>
      <c r="J376" s="35">
        <v>81.73</v>
      </c>
      <c r="K376" s="74">
        <f t="shared" si="0"/>
        <v>353563.98000000004</v>
      </c>
      <c r="M376" s="11">
        <v>435887134</v>
      </c>
      <c r="N376" s="2"/>
      <c r="O376" s="83"/>
      <c r="P376" s="11"/>
      <c r="Q376" s="2"/>
      <c r="R376" s="2"/>
    </row>
    <row r="377" spans="1:18" ht="14.25" customHeight="1">
      <c r="A377" s="2" t="s">
        <v>472</v>
      </c>
      <c r="B377" s="2" t="s">
        <v>462</v>
      </c>
      <c r="C377" s="2" t="s">
        <v>549</v>
      </c>
      <c r="D377" s="2" t="s">
        <v>477</v>
      </c>
      <c r="E377" s="2" t="s">
        <v>436</v>
      </c>
      <c r="F377" s="11">
        <v>435887134</v>
      </c>
      <c r="G377" s="73">
        <v>44270</v>
      </c>
      <c r="H377" s="73">
        <v>44272</v>
      </c>
      <c r="I377" s="2">
        <v>4394</v>
      </c>
      <c r="J377" s="35">
        <v>668.27</v>
      </c>
      <c r="K377" s="74">
        <f t="shared" si="0"/>
        <v>2936378.38</v>
      </c>
      <c r="M377" s="11">
        <v>435800874</v>
      </c>
      <c r="N377" s="2"/>
      <c r="O377" s="83"/>
      <c r="P377" s="11"/>
      <c r="Q377" s="2"/>
      <c r="R377" s="2"/>
    </row>
    <row r="378" spans="1:18" ht="14.25" customHeight="1">
      <c r="A378" s="2" t="s">
        <v>472</v>
      </c>
      <c r="B378" s="2" t="s">
        <v>433</v>
      </c>
      <c r="C378" s="2" t="s">
        <v>510</v>
      </c>
      <c r="D378" s="2" t="s">
        <v>469</v>
      </c>
      <c r="E378" s="2" t="s">
        <v>442</v>
      </c>
      <c r="F378" s="11">
        <v>437914454</v>
      </c>
      <c r="G378" s="73">
        <v>44242</v>
      </c>
      <c r="H378" s="73">
        <v>44243</v>
      </c>
      <c r="I378" s="2">
        <v>3241</v>
      </c>
      <c r="J378" s="35">
        <v>421.89</v>
      </c>
      <c r="K378" s="74">
        <f t="shared" si="0"/>
        <v>1367345.49</v>
      </c>
      <c r="M378" s="11">
        <v>437914454</v>
      </c>
      <c r="N378" s="2"/>
      <c r="O378" s="83"/>
      <c r="P378" s="11"/>
      <c r="Q378" s="2"/>
      <c r="R378" s="2"/>
    </row>
    <row r="379" spans="1:18" ht="14.25" customHeight="1">
      <c r="A379" s="2" t="s">
        <v>472</v>
      </c>
      <c r="B379" s="2" t="s">
        <v>462</v>
      </c>
      <c r="C379" s="2" t="s">
        <v>632</v>
      </c>
      <c r="D379" s="2" t="s">
        <v>456</v>
      </c>
      <c r="E379" s="2" t="s">
        <v>442</v>
      </c>
      <c r="F379" s="11">
        <v>438844430</v>
      </c>
      <c r="G379" s="73">
        <v>44256</v>
      </c>
      <c r="H379" s="73">
        <v>44257</v>
      </c>
      <c r="I379" s="2">
        <v>2560</v>
      </c>
      <c r="J379" s="35">
        <v>109.28</v>
      </c>
      <c r="K379" s="74">
        <f t="shared" si="0"/>
        <v>279756.79999999999</v>
      </c>
      <c r="M379" s="11">
        <v>438844430</v>
      </c>
      <c r="N379" s="2"/>
      <c r="O379" s="83"/>
      <c r="P379" s="11"/>
      <c r="Q379" s="2"/>
      <c r="R379" s="2"/>
    </row>
    <row r="380" spans="1:18" ht="14.25" customHeight="1">
      <c r="A380" s="2" t="s">
        <v>432</v>
      </c>
      <c r="B380" s="2" t="s">
        <v>462</v>
      </c>
      <c r="C380" s="2" t="s">
        <v>500</v>
      </c>
      <c r="D380" s="2" t="s">
        <v>477</v>
      </c>
      <c r="E380" s="2" t="s">
        <v>442</v>
      </c>
      <c r="F380" s="11">
        <v>438916528</v>
      </c>
      <c r="G380" s="73">
        <v>44269</v>
      </c>
      <c r="H380" s="73">
        <v>44272</v>
      </c>
      <c r="I380" s="2">
        <v>9785</v>
      </c>
      <c r="J380" s="35">
        <v>668.27</v>
      </c>
      <c r="K380" s="74">
        <f t="shared" si="0"/>
        <v>6539021.9500000002</v>
      </c>
      <c r="M380" s="11">
        <v>438916528</v>
      </c>
      <c r="N380" s="2"/>
      <c r="O380" s="83"/>
      <c r="P380" s="11"/>
      <c r="Q380" s="2"/>
      <c r="R380" s="2"/>
    </row>
    <row r="381" spans="1:18" ht="14.25" customHeight="1">
      <c r="A381" s="2" t="s">
        <v>438</v>
      </c>
      <c r="B381" s="2" t="s">
        <v>467</v>
      </c>
      <c r="C381" s="2" t="s">
        <v>633</v>
      </c>
      <c r="D381" s="2" t="s">
        <v>475</v>
      </c>
      <c r="E381" s="2" t="s">
        <v>442</v>
      </c>
      <c r="F381" s="11">
        <v>439667975</v>
      </c>
      <c r="G381" s="73">
        <v>44287</v>
      </c>
      <c r="H381" s="73">
        <v>44288</v>
      </c>
      <c r="I381" s="2">
        <v>8779</v>
      </c>
      <c r="J381" s="35">
        <v>81.73</v>
      </c>
      <c r="K381" s="74">
        <f t="shared" si="0"/>
        <v>717507.67</v>
      </c>
      <c r="M381" s="11">
        <v>439667975</v>
      </c>
      <c r="N381" s="2"/>
      <c r="O381" s="83"/>
      <c r="P381" s="11"/>
      <c r="Q381" s="2"/>
      <c r="R381" s="2"/>
    </row>
    <row r="382" spans="1:18" ht="14.25" customHeight="1">
      <c r="A382" s="2" t="s">
        <v>482</v>
      </c>
      <c r="B382" s="2" t="s">
        <v>433</v>
      </c>
      <c r="C382" s="2" t="s">
        <v>491</v>
      </c>
      <c r="D382" s="2" t="s">
        <v>464</v>
      </c>
      <c r="E382" s="2" t="s">
        <v>442</v>
      </c>
      <c r="F382" s="11">
        <v>440898787</v>
      </c>
      <c r="G382" s="73">
        <v>44252</v>
      </c>
      <c r="H382" s="73">
        <v>44255</v>
      </c>
      <c r="I382" s="2">
        <v>8031</v>
      </c>
      <c r="J382" s="35">
        <v>154.06</v>
      </c>
      <c r="K382" s="74">
        <f t="shared" si="0"/>
        <v>1237255.8600000001</v>
      </c>
      <c r="M382" s="11">
        <v>440898787</v>
      </c>
      <c r="N382" s="2"/>
      <c r="O382" s="83"/>
      <c r="P382" s="11"/>
      <c r="Q382" s="2"/>
      <c r="R382" s="2"/>
    </row>
    <row r="383" spans="1:18" ht="14.25" customHeight="1">
      <c r="A383" s="2" t="s">
        <v>432</v>
      </c>
      <c r="B383" s="2" t="s">
        <v>462</v>
      </c>
      <c r="C383" s="2" t="s">
        <v>479</v>
      </c>
      <c r="D383" s="2" t="s">
        <v>480</v>
      </c>
      <c r="E383" s="2" t="s">
        <v>442</v>
      </c>
      <c r="F383" s="11">
        <v>441600883</v>
      </c>
      <c r="G383" s="73">
        <v>44279</v>
      </c>
      <c r="H383" s="73">
        <v>44280</v>
      </c>
      <c r="I383" s="2">
        <v>6660</v>
      </c>
      <c r="J383" s="35">
        <v>651.21</v>
      </c>
      <c r="K383" s="74">
        <f t="shared" si="0"/>
        <v>4337058.6000000006</v>
      </c>
      <c r="M383" s="11">
        <v>441600883</v>
      </c>
      <c r="N383" s="2"/>
      <c r="O383" s="83"/>
      <c r="P383" s="11"/>
      <c r="Q383" s="2"/>
      <c r="R383" s="2"/>
    </row>
    <row r="384" spans="1:18" ht="14.25" customHeight="1">
      <c r="A384" s="2" t="s">
        <v>465</v>
      </c>
      <c r="B384" s="2" t="s">
        <v>439</v>
      </c>
      <c r="C384" s="2" t="s">
        <v>622</v>
      </c>
      <c r="D384" s="2" t="s">
        <v>464</v>
      </c>
      <c r="E384" s="2" t="s">
        <v>436</v>
      </c>
      <c r="F384" s="11">
        <v>442281520</v>
      </c>
      <c r="G384" s="73">
        <v>44262</v>
      </c>
      <c r="H384" s="73">
        <v>44262</v>
      </c>
      <c r="I384" s="2">
        <v>1201</v>
      </c>
      <c r="J384" s="35">
        <v>154.06</v>
      </c>
      <c r="K384" s="74">
        <f t="shared" si="0"/>
        <v>185026.06</v>
      </c>
      <c r="M384" s="11">
        <v>442281520</v>
      </c>
      <c r="N384" s="2"/>
      <c r="O384" s="83"/>
      <c r="P384" s="11"/>
      <c r="Q384" s="2"/>
      <c r="R384" s="2"/>
    </row>
    <row r="385" spans="1:18" ht="14.25" customHeight="1">
      <c r="A385" s="2" t="s">
        <v>444</v>
      </c>
      <c r="B385" s="2" t="s">
        <v>462</v>
      </c>
      <c r="C385" s="2" t="s">
        <v>643</v>
      </c>
      <c r="D385" s="2" t="s">
        <v>475</v>
      </c>
      <c r="E385" s="2" t="s">
        <v>436</v>
      </c>
      <c r="F385" s="11">
        <v>442803370</v>
      </c>
      <c r="G385" s="73">
        <v>44261</v>
      </c>
      <c r="H385" s="73">
        <v>44263</v>
      </c>
      <c r="I385" s="2">
        <v>5595</v>
      </c>
      <c r="J385" s="35">
        <v>81.73</v>
      </c>
      <c r="K385" s="74">
        <f t="shared" si="0"/>
        <v>457279.35000000003</v>
      </c>
      <c r="M385" s="11">
        <v>465397441</v>
      </c>
      <c r="N385" s="2"/>
      <c r="O385" s="83"/>
      <c r="P385" s="11"/>
      <c r="Q385" s="2"/>
      <c r="R385" s="2"/>
    </row>
    <row r="386" spans="1:18" ht="14.25" customHeight="1">
      <c r="A386" s="2" t="s">
        <v>484</v>
      </c>
      <c r="B386" s="2" t="s">
        <v>439</v>
      </c>
      <c r="C386" s="2" t="s">
        <v>470</v>
      </c>
      <c r="D386" s="2" t="s">
        <v>454</v>
      </c>
      <c r="E386" s="2" t="s">
        <v>436</v>
      </c>
      <c r="F386" s="11">
        <v>444336736</v>
      </c>
      <c r="G386" s="73">
        <v>44277</v>
      </c>
      <c r="H386" s="73">
        <v>44278</v>
      </c>
      <c r="I386" s="2">
        <v>1863</v>
      </c>
      <c r="J386" s="35">
        <v>152.58000000000001</v>
      </c>
      <c r="K386" s="74">
        <f t="shared" si="0"/>
        <v>284256.54000000004</v>
      </c>
      <c r="M386" s="11">
        <v>444336736</v>
      </c>
      <c r="N386" s="2"/>
      <c r="O386" s="83"/>
      <c r="P386" s="11"/>
      <c r="Q386" s="2"/>
      <c r="R386" s="2"/>
    </row>
    <row r="387" spans="1:18" ht="14.25" customHeight="1">
      <c r="A387" s="2" t="s">
        <v>458</v>
      </c>
      <c r="B387" s="2" t="s">
        <v>462</v>
      </c>
      <c r="C387" s="2" t="s">
        <v>624</v>
      </c>
      <c r="D387" s="2" t="s">
        <v>477</v>
      </c>
      <c r="E387" s="2" t="s">
        <v>436</v>
      </c>
      <c r="F387" s="11">
        <v>444897210</v>
      </c>
      <c r="G387" s="73">
        <v>44271</v>
      </c>
      <c r="H387" s="73">
        <v>44271</v>
      </c>
      <c r="I387" s="2">
        <v>6098</v>
      </c>
      <c r="J387" s="35">
        <v>668.27</v>
      </c>
      <c r="K387" s="74">
        <f t="shared" si="0"/>
        <v>4075110.46</v>
      </c>
      <c r="M387" s="11">
        <v>444897210</v>
      </c>
      <c r="N387" s="2"/>
      <c r="O387" s="83"/>
      <c r="P387" s="11"/>
      <c r="Q387" s="2"/>
      <c r="R387" s="2"/>
    </row>
    <row r="388" spans="1:18" ht="14.25" customHeight="1">
      <c r="A388" s="2" t="s">
        <v>438</v>
      </c>
      <c r="B388" s="2" t="s">
        <v>433</v>
      </c>
      <c r="C388" s="2" t="s">
        <v>506</v>
      </c>
      <c r="D388" s="2" t="s">
        <v>441</v>
      </c>
      <c r="E388" s="2" t="s">
        <v>436</v>
      </c>
      <c r="F388" s="11">
        <v>448416268</v>
      </c>
      <c r="G388" s="73">
        <v>44249</v>
      </c>
      <c r="H388" s="73">
        <v>44249</v>
      </c>
      <c r="I388" s="2">
        <v>5851</v>
      </c>
      <c r="J388" s="35">
        <v>9.33</v>
      </c>
      <c r="K388" s="74">
        <f t="shared" si="0"/>
        <v>54589.83</v>
      </c>
      <c r="M388" s="11">
        <v>448416268</v>
      </c>
      <c r="N388" s="2"/>
      <c r="O388" s="83"/>
      <c r="P388" s="11"/>
      <c r="Q388" s="2"/>
      <c r="R388" s="2"/>
    </row>
    <row r="389" spans="1:18" ht="14.25" customHeight="1">
      <c r="A389" s="2" t="s">
        <v>448</v>
      </c>
      <c r="B389" s="2" t="s">
        <v>502</v>
      </c>
      <c r="C389" s="2" t="s">
        <v>578</v>
      </c>
      <c r="D389" s="2" t="s">
        <v>450</v>
      </c>
      <c r="E389" s="2" t="s">
        <v>442</v>
      </c>
      <c r="F389" s="11">
        <v>452096688</v>
      </c>
      <c r="G389" s="73">
        <v>44291</v>
      </c>
      <c r="H389" s="73">
        <v>44291</v>
      </c>
      <c r="I389" s="2">
        <v>8699</v>
      </c>
      <c r="J389" s="35">
        <v>205.7</v>
      </c>
      <c r="K389" s="74">
        <f t="shared" si="0"/>
        <v>1789384.2999999998</v>
      </c>
      <c r="M389" s="11">
        <v>452096688</v>
      </c>
      <c r="N389" s="2"/>
      <c r="O389" s="83"/>
      <c r="P389" s="11"/>
      <c r="Q389" s="2"/>
      <c r="R389" s="2"/>
    </row>
    <row r="390" spans="1:18" ht="14.25" customHeight="1">
      <c r="A390" s="2" t="s">
        <v>438</v>
      </c>
      <c r="B390" s="2" t="s">
        <v>452</v>
      </c>
      <c r="C390" s="2" t="s">
        <v>565</v>
      </c>
      <c r="D390" s="2" t="s">
        <v>464</v>
      </c>
      <c r="E390" s="2" t="s">
        <v>442</v>
      </c>
      <c r="F390" s="11">
        <v>453863942</v>
      </c>
      <c r="G390" s="73">
        <v>44289</v>
      </c>
      <c r="H390" s="73">
        <v>44289</v>
      </c>
      <c r="I390" s="2">
        <v>3633</v>
      </c>
      <c r="J390" s="35">
        <v>154.06</v>
      </c>
      <c r="K390" s="74">
        <f t="shared" si="0"/>
        <v>559699.98</v>
      </c>
      <c r="M390" s="11">
        <v>453863942</v>
      </c>
      <c r="N390" s="2"/>
      <c r="O390" s="83"/>
      <c r="P390" s="11"/>
      <c r="Q390" s="2"/>
      <c r="R390" s="2"/>
    </row>
    <row r="391" spans="1:18" ht="14.25" customHeight="1">
      <c r="A391" s="2" t="s">
        <v>448</v>
      </c>
      <c r="B391" s="2" t="s">
        <v>433</v>
      </c>
      <c r="C391" s="2" t="s">
        <v>524</v>
      </c>
      <c r="D391" s="2" t="s">
        <v>446</v>
      </c>
      <c r="E391" s="2" t="s">
        <v>442</v>
      </c>
      <c r="F391" s="11">
        <v>454127442</v>
      </c>
      <c r="G391" s="73">
        <v>44274</v>
      </c>
      <c r="H391" s="73">
        <v>44277</v>
      </c>
      <c r="I391" s="2">
        <v>2783</v>
      </c>
      <c r="J391" s="35">
        <v>437.2</v>
      </c>
      <c r="K391" s="74">
        <f t="shared" si="0"/>
        <v>1216727.5999999999</v>
      </c>
      <c r="M391" s="11">
        <v>454127442</v>
      </c>
      <c r="N391" s="2"/>
      <c r="O391" s="83"/>
      <c r="P391" s="11"/>
      <c r="Q391" s="2"/>
      <c r="R391" s="2"/>
    </row>
    <row r="392" spans="1:18" ht="14.25" customHeight="1">
      <c r="A392" s="2" t="s">
        <v>484</v>
      </c>
      <c r="B392" s="2" t="s">
        <v>433</v>
      </c>
      <c r="C392" s="2" t="s">
        <v>630</v>
      </c>
      <c r="D392" s="2" t="s">
        <v>441</v>
      </c>
      <c r="E392" s="2" t="s">
        <v>442</v>
      </c>
      <c r="F392" s="11">
        <v>456428134</v>
      </c>
      <c r="G392" s="73">
        <v>44263</v>
      </c>
      <c r="H392" s="73">
        <v>44264</v>
      </c>
      <c r="I392" s="2">
        <v>1174</v>
      </c>
      <c r="J392" s="35">
        <v>9.33</v>
      </c>
      <c r="K392" s="74">
        <f t="shared" si="0"/>
        <v>10953.42</v>
      </c>
      <c r="M392" s="11">
        <v>456428134</v>
      </c>
      <c r="N392" s="2"/>
      <c r="O392" s="83"/>
      <c r="P392" s="11"/>
      <c r="Q392" s="2"/>
      <c r="R392" s="2"/>
    </row>
    <row r="393" spans="1:18" ht="14.25" customHeight="1">
      <c r="A393" s="2" t="s">
        <v>472</v>
      </c>
      <c r="B393" s="2" t="s">
        <v>433</v>
      </c>
      <c r="C393" s="2" t="s">
        <v>606</v>
      </c>
      <c r="D393" s="2" t="s">
        <v>446</v>
      </c>
      <c r="E393" s="2" t="s">
        <v>442</v>
      </c>
      <c r="F393" s="11">
        <v>456569755</v>
      </c>
      <c r="G393" s="73">
        <v>44293</v>
      </c>
      <c r="H393" s="73">
        <v>44293</v>
      </c>
      <c r="I393" s="2">
        <v>8569</v>
      </c>
      <c r="J393" s="35">
        <v>437.2</v>
      </c>
      <c r="K393" s="74">
        <f t="shared" si="0"/>
        <v>3746366.8</v>
      </c>
      <c r="M393" s="11">
        <v>456569755</v>
      </c>
      <c r="N393" s="2"/>
      <c r="O393" s="83"/>
      <c r="P393" s="11"/>
      <c r="Q393" s="2"/>
      <c r="R393" s="2"/>
    </row>
    <row r="394" spans="1:18" ht="14.25" customHeight="1">
      <c r="A394" s="2" t="s">
        <v>444</v>
      </c>
      <c r="B394" s="2" t="s">
        <v>502</v>
      </c>
      <c r="C394" s="2" t="s">
        <v>610</v>
      </c>
      <c r="D394" s="2" t="s">
        <v>435</v>
      </c>
      <c r="E394" s="2" t="s">
        <v>442</v>
      </c>
      <c r="F394" s="11">
        <v>457177865</v>
      </c>
      <c r="G394" s="73">
        <v>44280</v>
      </c>
      <c r="H394" s="73">
        <v>44282</v>
      </c>
      <c r="I394" s="2">
        <v>9689</v>
      </c>
      <c r="J394" s="35">
        <v>255.28</v>
      </c>
      <c r="K394" s="74">
        <f t="shared" si="0"/>
        <v>2473407.92</v>
      </c>
      <c r="M394" s="11">
        <v>577526652</v>
      </c>
      <c r="N394" s="2"/>
      <c r="O394" s="83"/>
      <c r="P394" s="11"/>
      <c r="Q394" s="2"/>
      <c r="R394" s="2"/>
    </row>
    <row r="395" spans="1:18" ht="14.25" customHeight="1">
      <c r="A395" s="2" t="s">
        <v>458</v>
      </c>
      <c r="B395" s="2" t="s">
        <v>439</v>
      </c>
      <c r="C395" s="2" t="s">
        <v>530</v>
      </c>
      <c r="D395" s="2" t="s">
        <v>469</v>
      </c>
      <c r="E395" s="2" t="s">
        <v>442</v>
      </c>
      <c r="F395" s="11">
        <v>458289372</v>
      </c>
      <c r="G395" s="73">
        <v>44284</v>
      </c>
      <c r="H395" s="73">
        <v>44286</v>
      </c>
      <c r="I395" s="2">
        <v>3466</v>
      </c>
      <c r="J395" s="35">
        <v>421.89</v>
      </c>
      <c r="K395" s="74">
        <f t="shared" si="0"/>
        <v>1462270.74</v>
      </c>
      <c r="M395" s="11">
        <v>458289372</v>
      </c>
      <c r="N395" s="2"/>
      <c r="O395" s="83"/>
      <c r="P395" s="11"/>
      <c r="Q395" s="2"/>
      <c r="R395" s="2"/>
    </row>
    <row r="396" spans="1:18" ht="14.25" customHeight="1">
      <c r="A396" s="2" t="s">
        <v>451</v>
      </c>
      <c r="B396" s="2" t="s">
        <v>439</v>
      </c>
      <c r="C396" s="2" t="s">
        <v>617</v>
      </c>
      <c r="D396" s="2" t="s">
        <v>454</v>
      </c>
      <c r="E396" s="2" t="s">
        <v>436</v>
      </c>
      <c r="F396" s="11">
        <v>458679473</v>
      </c>
      <c r="G396" s="73">
        <v>44271</v>
      </c>
      <c r="H396" s="73">
        <v>44273</v>
      </c>
      <c r="I396" s="2">
        <v>3713</v>
      </c>
      <c r="J396" s="35">
        <v>152.58000000000001</v>
      </c>
      <c r="K396" s="74">
        <f t="shared" si="0"/>
        <v>566529.54</v>
      </c>
      <c r="M396" s="11">
        <v>458679473</v>
      </c>
      <c r="N396" s="2"/>
      <c r="O396" s="83"/>
      <c r="P396" s="11"/>
      <c r="Q396" s="2"/>
      <c r="R396" s="2"/>
    </row>
    <row r="397" spans="1:18" ht="14.25" customHeight="1">
      <c r="A397" s="2" t="s">
        <v>482</v>
      </c>
      <c r="B397" s="2" t="s">
        <v>467</v>
      </c>
      <c r="C397" s="2" t="s">
        <v>481</v>
      </c>
      <c r="D397" s="2" t="s">
        <v>480</v>
      </c>
      <c r="E397" s="2" t="s">
        <v>436</v>
      </c>
      <c r="F397" s="11">
        <v>460272490</v>
      </c>
      <c r="G397" s="73">
        <v>44277</v>
      </c>
      <c r="H397" s="73">
        <v>44278</v>
      </c>
      <c r="I397" s="2">
        <v>1772</v>
      </c>
      <c r="J397" s="35">
        <v>651.21</v>
      </c>
      <c r="K397" s="74">
        <f t="shared" si="0"/>
        <v>1153944.1200000001</v>
      </c>
      <c r="M397" s="11">
        <v>460272490</v>
      </c>
      <c r="N397" s="2"/>
      <c r="O397" s="83"/>
      <c r="P397" s="11"/>
      <c r="Q397" s="2"/>
      <c r="R397" s="2"/>
    </row>
    <row r="398" spans="1:18" ht="14.25" customHeight="1">
      <c r="A398" s="2" t="s">
        <v>465</v>
      </c>
      <c r="B398" s="2" t="s">
        <v>433</v>
      </c>
      <c r="C398" s="2" t="s">
        <v>571</v>
      </c>
      <c r="D398" s="2" t="s">
        <v>477</v>
      </c>
      <c r="E398" s="2" t="s">
        <v>442</v>
      </c>
      <c r="F398" s="11">
        <v>461467683</v>
      </c>
      <c r="G398" s="73">
        <v>44267</v>
      </c>
      <c r="H398" s="73">
        <v>44268</v>
      </c>
      <c r="I398" s="2">
        <v>9904</v>
      </c>
      <c r="J398" s="35">
        <v>668.27</v>
      </c>
      <c r="K398" s="74">
        <f t="shared" si="0"/>
        <v>6618546.0800000001</v>
      </c>
      <c r="M398" s="11">
        <v>461467683</v>
      </c>
      <c r="N398" s="2"/>
      <c r="O398" s="83"/>
      <c r="P398" s="11"/>
      <c r="Q398" s="2"/>
      <c r="R398" s="2"/>
    </row>
    <row r="399" spans="1:18" ht="14.25" customHeight="1">
      <c r="A399" s="2" t="s">
        <v>451</v>
      </c>
      <c r="B399" s="2" t="s">
        <v>462</v>
      </c>
      <c r="C399" s="2" t="s">
        <v>536</v>
      </c>
      <c r="D399" s="2" t="s">
        <v>477</v>
      </c>
      <c r="E399" s="2" t="s">
        <v>436</v>
      </c>
      <c r="F399" s="11">
        <v>461794698</v>
      </c>
      <c r="G399" s="73">
        <v>44279</v>
      </c>
      <c r="H399" s="73">
        <v>44282</v>
      </c>
      <c r="I399" s="2">
        <v>3299</v>
      </c>
      <c r="J399" s="35">
        <v>668.27</v>
      </c>
      <c r="K399" s="74">
        <f t="shared" si="0"/>
        <v>2204622.73</v>
      </c>
      <c r="M399" s="11">
        <v>461794698</v>
      </c>
      <c r="N399" s="2"/>
      <c r="O399" s="83"/>
      <c r="P399" s="11"/>
      <c r="Q399" s="2"/>
      <c r="R399" s="2"/>
    </row>
    <row r="400" spans="1:18" ht="14.25" customHeight="1">
      <c r="A400" s="2" t="s">
        <v>444</v>
      </c>
      <c r="B400" s="2" t="s">
        <v>439</v>
      </c>
      <c r="C400" s="2" t="s">
        <v>521</v>
      </c>
      <c r="D400" s="2" t="s">
        <v>477</v>
      </c>
      <c r="E400" s="2" t="s">
        <v>442</v>
      </c>
      <c r="F400" s="11">
        <v>462265908</v>
      </c>
      <c r="G400" s="73">
        <v>44283</v>
      </c>
      <c r="H400" s="73">
        <v>44284</v>
      </c>
      <c r="I400" s="2">
        <v>7353</v>
      </c>
      <c r="J400" s="35">
        <v>668.27</v>
      </c>
      <c r="K400" s="74">
        <f t="shared" si="0"/>
        <v>4913789.3099999996</v>
      </c>
      <c r="M400" s="11">
        <v>595138251</v>
      </c>
      <c r="N400" s="2"/>
      <c r="O400" s="83"/>
      <c r="P400" s="11"/>
      <c r="Q400" s="2"/>
      <c r="R400" s="2"/>
    </row>
    <row r="401" spans="1:18" ht="14.25" customHeight="1">
      <c r="A401" s="2" t="s">
        <v>484</v>
      </c>
      <c r="B401" s="2" t="s">
        <v>462</v>
      </c>
      <c r="C401" s="2" t="s">
        <v>634</v>
      </c>
      <c r="D401" s="2" t="s">
        <v>480</v>
      </c>
      <c r="E401" s="2" t="s">
        <v>442</v>
      </c>
      <c r="F401" s="11">
        <v>462449157</v>
      </c>
      <c r="G401" s="73">
        <v>44279</v>
      </c>
      <c r="H401" s="73">
        <v>44282</v>
      </c>
      <c r="I401" s="2">
        <v>6225</v>
      </c>
      <c r="J401" s="35">
        <v>651.21</v>
      </c>
      <c r="K401" s="74">
        <f t="shared" si="0"/>
        <v>4053782.25</v>
      </c>
      <c r="M401" s="11">
        <v>462449157</v>
      </c>
      <c r="N401" s="2"/>
      <c r="O401" s="83"/>
      <c r="P401" s="11"/>
      <c r="Q401" s="2"/>
      <c r="R401" s="2"/>
    </row>
    <row r="402" spans="1:18" ht="14.25" customHeight="1">
      <c r="A402" s="2" t="s">
        <v>438</v>
      </c>
      <c r="B402" s="2" t="s">
        <v>433</v>
      </c>
      <c r="C402" s="2" t="s">
        <v>586</v>
      </c>
      <c r="D402" s="2" t="s">
        <v>435</v>
      </c>
      <c r="E402" s="2" t="s">
        <v>436</v>
      </c>
      <c r="F402" s="11">
        <v>463137519</v>
      </c>
      <c r="G402" s="73">
        <v>44265</v>
      </c>
      <c r="H402" s="73">
        <v>44266</v>
      </c>
      <c r="I402" s="2">
        <v>1604</v>
      </c>
      <c r="J402" s="35">
        <v>255.28</v>
      </c>
      <c r="K402" s="74">
        <f t="shared" si="0"/>
        <v>409469.12</v>
      </c>
      <c r="M402" s="11">
        <v>463137519</v>
      </c>
      <c r="N402" s="2"/>
      <c r="O402" s="83"/>
      <c r="P402" s="11"/>
      <c r="Q402" s="2"/>
      <c r="R402" s="2"/>
    </row>
    <row r="403" spans="1:18" ht="14.25" customHeight="1">
      <c r="A403" s="2" t="s">
        <v>438</v>
      </c>
      <c r="B403" s="2" t="s">
        <v>462</v>
      </c>
      <c r="C403" s="2" t="s">
        <v>631</v>
      </c>
      <c r="D403" s="2" t="s">
        <v>464</v>
      </c>
      <c r="E403" s="2" t="s">
        <v>442</v>
      </c>
      <c r="F403" s="11">
        <v>463209617</v>
      </c>
      <c r="G403" s="73">
        <v>44303</v>
      </c>
      <c r="H403" s="73">
        <v>44306</v>
      </c>
      <c r="I403" s="2">
        <v>6830</v>
      </c>
      <c r="J403" s="35">
        <v>154.06</v>
      </c>
      <c r="K403" s="74">
        <f t="shared" si="0"/>
        <v>1052229.8</v>
      </c>
      <c r="M403" s="11">
        <v>463209617</v>
      </c>
      <c r="N403" s="2"/>
      <c r="O403" s="83"/>
      <c r="P403" s="11"/>
      <c r="Q403" s="2"/>
      <c r="R403" s="2"/>
    </row>
    <row r="404" spans="1:18" ht="14.25" customHeight="1">
      <c r="A404" s="2" t="s">
        <v>465</v>
      </c>
      <c r="B404" s="2" t="s">
        <v>467</v>
      </c>
      <c r="C404" s="2" t="s">
        <v>538</v>
      </c>
      <c r="D404" s="2" t="s">
        <v>477</v>
      </c>
      <c r="E404" s="2" t="s">
        <v>436</v>
      </c>
      <c r="F404" s="11">
        <v>464115130</v>
      </c>
      <c r="G404" s="73">
        <v>44291</v>
      </c>
      <c r="H404" s="73">
        <v>44291</v>
      </c>
      <c r="I404" s="2">
        <v>7261</v>
      </c>
      <c r="J404" s="35">
        <v>668.27</v>
      </c>
      <c r="K404" s="74">
        <f t="shared" si="0"/>
        <v>4852308.47</v>
      </c>
      <c r="M404" s="11">
        <v>464115130</v>
      </c>
      <c r="N404" s="2"/>
      <c r="O404" s="83"/>
      <c r="P404" s="11"/>
      <c r="Q404" s="2"/>
      <c r="R404" s="2"/>
    </row>
    <row r="405" spans="1:18" ht="14.25" customHeight="1">
      <c r="A405" s="2" t="s">
        <v>451</v>
      </c>
      <c r="B405" s="2" t="s">
        <v>439</v>
      </c>
      <c r="C405" s="2" t="s">
        <v>566</v>
      </c>
      <c r="D405" s="2" t="s">
        <v>480</v>
      </c>
      <c r="E405" s="2" t="s">
        <v>436</v>
      </c>
      <c r="F405" s="11">
        <v>464588487</v>
      </c>
      <c r="G405" s="73">
        <v>44303</v>
      </c>
      <c r="H405" s="73">
        <v>44303</v>
      </c>
      <c r="I405" s="2">
        <v>6674</v>
      </c>
      <c r="J405" s="35">
        <v>651.21</v>
      </c>
      <c r="K405" s="74">
        <f t="shared" si="0"/>
        <v>4346175.54</v>
      </c>
      <c r="M405" s="11">
        <v>464588487</v>
      </c>
      <c r="N405" s="2"/>
      <c r="O405" s="83"/>
      <c r="P405" s="11"/>
      <c r="Q405" s="2"/>
      <c r="R405" s="2"/>
    </row>
    <row r="406" spans="1:18" ht="14.25" customHeight="1">
      <c r="A406" s="2" t="s">
        <v>444</v>
      </c>
      <c r="B406" s="2" t="s">
        <v>439</v>
      </c>
      <c r="C406" s="2" t="s">
        <v>530</v>
      </c>
      <c r="D406" s="2" t="s">
        <v>450</v>
      </c>
      <c r="E406" s="2" t="s">
        <v>442</v>
      </c>
      <c r="F406" s="11">
        <v>465397441</v>
      </c>
      <c r="G406" s="73">
        <v>44266</v>
      </c>
      <c r="H406" s="73">
        <v>44267</v>
      </c>
      <c r="I406" s="2">
        <v>4552</v>
      </c>
      <c r="J406" s="35">
        <v>205.7</v>
      </c>
      <c r="K406" s="74">
        <f t="shared" si="0"/>
        <v>936346.39999999991</v>
      </c>
      <c r="M406" s="11">
        <v>608148467</v>
      </c>
      <c r="N406" s="2"/>
      <c r="O406" s="83"/>
      <c r="P406" s="11"/>
      <c r="Q406" s="2"/>
      <c r="R406" s="2"/>
    </row>
    <row r="407" spans="1:18" ht="14.25" customHeight="1">
      <c r="A407" s="2" t="s">
        <v>432</v>
      </c>
      <c r="B407" s="2" t="s">
        <v>452</v>
      </c>
      <c r="C407" s="2" t="s">
        <v>621</v>
      </c>
      <c r="D407" s="2" t="s">
        <v>480</v>
      </c>
      <c r="E407" s="2" t="s">
        <v>436</v>
      </c>
      <c r="F407" s="11">
        <v>466092240</v>
      </c>
      <c r="G407" s="73">
        <v>44300</v>
      </c>
      <c r="H407" s="73">
        <v>44300</v>
      </c>
      <c r="I407" s="2">
        <v>2606</v>
      </c>
      <c r="J407" s="35">
        <v>651.21</v>
      </c>
      <c r="K407" s="74">
        <f t="shared" si="0"/>
        <v>1697053.26</v>
      </c>
      <c r="M407" s="11">
        <v>466092240</v>
      </c>
      <c r="N407" s="2"/>
      <c r="O407" s="83"/>
      <c r="P407" s="11"/>
      <c r="Q407" s="2"/>
      <c r="R407" s="2"/>
    </row>
    <row r="408" spans="1:18" ht="14.25" customHeight="1">
      <c r="A408" s="2" t="s">
        <v>458</v>
      </c>
      <c r="B408" s="2" t="s">
        <v>433</v>
      </c>
      <c r="C408" s="2" t="s">
        <v>570</v>
      </c>
      <c r="D408" s="2" t="s">
        <v>494</v>
      </c>
      <c r="E408" s="2" t="s">
        <v>442</v>
      </c>
      <c r="F408" s="11">
        <v>467821300</v>
      </c>
      <c r="G408" s="73">
        <v>44311</v>
      </c>
      <c r="H408" s="73">
        <v>44311</v>
      </c>
      <c r="I408" s="2">
        <v>703</v>
      </c>
      <c r="J408" s="35">
        <v>47.45</v>
      </c>
      <c r="K408" s="74">
        <f t="shared" si="0"/>
        <v>33357.35</v>
      </c>
      <c r="M408" s="11">
        <v>467821300</v>
      </c>
      <c r="N408" s="2"/>
      <c r="O408" s="83"/>
      <c r="P408" s="11"/>
      <c r="Q408" s="2"/>
      <c r="R408" s="2"/>
    </row>
    <row r="409" spans="1:18" ht="14.25" customHeight="1">
      <c r="A409" s="2" t="s">
        <v>451</v>
      </c>
      <c r="B409" s="2" t="s">
        <v>462</v>
      </c>
      <c r="C409" s="2" t="s">
        <v>598</v>
      </c>
      <c r="D409" s="2" t="s">
        <v>454</v>
      </c>
      <c r="E409" s="2" t="s">
        <v>442</v>
      </c>
      <c r="F409" s="11">
        <v>468951261</v>
      </c>
      <c r="G409" s="73">
        <v>44275</v>
      </c>
      <c r="H409" s="73">
        <v>44277</v>
      </c>
      <c r="I409" s="2">
        <v>3131</v>
      </c>
      <c r="J409" s="35">
        <v>152.58000000000001</v>
      </c>
      <c r="K409" s="74">
        <f t="shared" si="0"/>
        <v>477727.98000000004</v>
      </c>
      <c r="M409" s="11">
        <v>468973577</v>
      </c>
      <c r="N409" s="2"/>
      <c r="O409" s="83"/>
      <c r="P409" s="11"/>
      <c r="Q409" s="2"/>
      <c r="R409" s="2"/>
    </row>
    <row r="410" spans="1:18" ht="14.25" customHeight="1">
      <c r="A410" s="2" t="s">
        <v>458</v>
      </c>
      <c r="B410" s="2" t="s">
        <v>462</v>
      </c>
      <c r="C410" s="2" t="s">
        <v>478</v>
      </c>
      <c r="D410" s="2" t="s">
        <v>464</v>
      </c>
      <c r="E410" s="2" t="s">
        <v>442</v>
      </c>
      <c r="F410" s="11">
        <v>468973577</v>
      </c>
      <c r="G410" s="73">
        <v>44281</v>
      </c>
      <c r="H410" s="73">
        <v>44282</v>
      </c>
      <c r="I410" s="2">
        <v>7715</v>
      </c>
      <c r="J410" s="35">
        <v>154.06</v>
      </c>
      <c r="K410" s="74">
        <f t="shared" si="0"/>
        <v>1188572.8999999999</v>
      </c>
      <c r="M410" s="11">
        <v>468951261</v>
      </c>
      <c r="N410" s="2"/>
      <c r="O410" s="83"/>
      <c r="P410" s="11"/>
      <c r="Q410" s="2"/>
      <c r="R410" s="2"/>
    </row>
    <row r="411" spans="1:18" ht="14.25" customHeight="1">
      <c r="A411" s="2" t="s">
        <v>432</v>
      </c>
      <c r="B411" s="2" t="s">
        <v>439</v>
      </c>
      <c r="C411" s="2" t="s">
        <v>625</v>
      </c>
      <c r="D411" s="2" t="s">
        <v>464</v>
      </c>
      <c r="E411" s="2" t="s">
        <v>436</v>
      </c>
      <c r="F411" s="11">
        <v>469746911</v>
      </c>
      <c r="G411" s="73">
        <v>44280</v>
      </c>
      <c r="H411" s="73">
        <v>44281</v>
      </c>
      <c r="I411" s="2">
        <v>5616</v>
      </c>
      <c r="J411" s="35">
        <v>154.06</v>
      </c>
      <c r="K411" s="74">
        <f t="shared" si="0"/>
        <v>865200.96</v>
      </c>
      <c r="M411" s="11">
        <v>469746911</v>
      </c>
      <c r="N411" s="2"/>
      <c r="O411" s="83"/>
      <c r="P411" s="11"/>
      <c r="Q411" s="2"/>
      <c r="R411" s="2"/>
    </row>
    <row r="412" spans="1:18" ht="14.25" customHeight="1">
      <c r="A412" s="2" t="s">
        <v>451</v>
      </c>
      <c r="B412" s="2" t="s">
        <v>439</v>
      </c>
      <c r="C412" s="2" t="s">
        <v>507</v>
      </c>
      <c r="D412" s="2" t="s">
        <v>477</v>
      </c>
      <c r="E412" s="2" t="s">
        <v>442</v>
      </c>
      <c r="F412" s="11">
        <v>469912993</v>
      </c>
      <c r="G412" s="73">
        <v>44269</v>
      </c>
      <c r="H412" s="73">
        <v>44272</v>
      </c>
      <c r="I412" s="2">
        <v>9139</v>
      </c>
      <c r="J412" s="35">
        <v>668.27</v>
      </c>
      <c r="K412" s="74">
        <f t="shared" si="0"/>
        <v>6107319.5300000003</v>
      </c>
      <c r="M412" s="11">
        <v>469912993</v>
      </c>
      <c r="N412" s="2"/>
      <c r="O412" s="83"/>
      <c r="P412" s="11"/>
      <c r="Q412" s="2"/>
      <c r="R412" s="2"/>
    </row>
    <row r="413" spans="1:18" ht="14.25" customHeight="1">
      <c r="A413" s="2" t="s">
        <v>458</v>
      </c>
      <c r="B413" s="2" t="s">
        <v>467</v>
      </c>
      <c r="C413" s="2" t="s">
        <v>538</v>
      </c>
      <c r="D413" s="2" t="s">
        <v>477</v>
      </c>
      <c r="E413" s="2" t="s">
        <v>436</v>
      </c>
      <c r="F413" s="11">
        <v>469914281</v>
      </c>
      <c r="G413" s="73">
        <v>44276</v>
      </c>
      <c r="H413" s="73">
        <v>44276</v>
      </c>
      <c r="I413" s="2">
        <v>4765</v>
      </c>
      <c r="J413" s="35">
        <v>668.27</v>
      </c>
      <c r="K413" s="74">
        <f t="shared" si="0"/>
        <v>3184306.55</v>
      </c>
      <c r="M413" s="11">
        <v>469914281</v>
      </c>
      <c r="N413" s="2"/>
      <c r="O413" s="83"/>
      <c r="P413" s="11"/>
      <c r="Q413" s="2"/>
      <c r="R413" s="2"/>
    </row>
    <row r="414" spans="1:18" ht="14.25" customHeight="1">
      <c r="A414" s="2" t="s">
        <v>484</v>
      </c>
      <c r="B414" s="2" t="s">
        <v>433</v>
      </c>
      <c r="C414" s="2" t="s">
        <v>520</v>
      </c>
      <c r="D414" s="2" t="s">
        <v>456</v>
      </c>
      <c r="E414" s="2" t="s">
        <v>442</v>
      </c>
      <c r="F414" s="11">
        <v>472285783</v>
      </c>
      <c r="G414" s="73">
        <v>44314</v>
      </c>
      <c r="H414" s="73">
        <v>44314</v>
      </c>
      <c r="I414" s="2">
        <v>6775</v>
      </c>
      <c r="J414" s="35">
        <v>109.28</v>
      </c>
      <c r="K414" s="74">
        <f t="shared" si="0"/>
        <v>740372</v>
      </c>
      <c r="M414" s="11">
        <v>472285783</v>
      </c>
      <c r="N414" s="2"/>
      <c r="O414" s="83"/>
      <c r="P414" s="11"/>
      <c r="Q414" s="2"/>
      <c r="R414" s="2"/>
    </row>
    <row r="415" spans="1:18" ht="14.25" customHeight="1">
      <c r="A415" s="2" t="s">
        <v>465</v>
      </c>
      <c r="B415" s="2" t="s">
        <v>462</v>
      </c>
      <c r="C415" s="2" t="s">
        <v>517</v>
      </c>
      <c r="D415" s="2" t="s">
        <v>477</v>
      </c>
      <c r="E415" s="2" t="s">
        <v>436</v>
      </c>
      <c r="F415" s="11">
        <v>472535550</v>
      </c>
      <c r="G415" s="73">
        <v>44297</v>
      </c>
      <c r="H415" s="73">
        <v>44298</v>
      </c>
      <c r="I415" s="2">
        <v>3669</v>
      </c>
      <c r="J415" s="35">
        <v>668.27</v>
      </c>
      <c r="K415" s="74">
        <f t="shared" si="0"/>
        <v>2451882.63</v>
      </c>
      <c r="M415" s="11">
        <v>472535550</v>
      </c>
      <c r="N415" s="2"/>
      <c r="O415" s="83"/>
      <c r="P415" s="11"/>
      <c r="Q415" s="2"/>
      <c r="R415" s="2"/>
    </row>
    <row r="416" spans="1:18" ht="14.25" customHeight="1">
      <c r="A416" s="2" t="s">
        <v>438</v>
      </c>
      <c r="B416" s="2" t="s">
        <v>433</v>
      </c>
      <c r="C416" s="2" t="s">
        <v>524</v>
      </c>
      <c r="D416" s="2" t="s">
        <v>469</v>
      </c>
      <c r="E416" s="2" t="s">
        <v>436</v>
      </c>
      <c r="F416" s="11">
        <v>472555720</v>
      </c>
      <c r="G416" s="73">
        <v>44275</v>
      </c>
      <c r="H416" s="73">
        <v>44277</v>
      </c>
      <c r="I416" s="2">
        <v>8527</v>
      </c>
      <c r="J416" s="35">
        <v>421.89</v>
      </c>
      <c r="K416" s="74">
        <f t="shared" si="0"/>
        <v>3597456.03</v>
      </c>
      <c r="M416" s="11">
        <v>472555720</v>
      </c>
      <c r="N416" s="2"/>
      <c r="O416" s="83"/>
      <c r="P416" s="11"/>
      <c r="Q416" s="2"/>
      <c r="R416" s="2"/>
    </row>
    <row r="417" spans="1:18" ht="14.25" customHeight="1">
      <c r="A417" s="2" t="s">
        <v>484</v>
      </c>
      <c r="B417" s="2" t="s">
        <v>433</v>
      </c>
      <c r="C417" s="2" t="s">
        <v>461</v>
      </c>
      <c r="D417" s="2" t="s">
        <v>450</v>
      </c>
      <c r="E417" s="2" t="s">
        <v>442</v>
      </c>
      <c r="F417" s="11">
        <v>477249372</v>
      </c>
      <c r="G417" s="73">
        <v>44318</v>
      </c>
      <c r="H417" s="73">
        <v>44318</v>
      </c>
      <c r="I417" s="2">
        <v>8767</v>
      </c>
      <c r="J417" s="35">
        <v>205.7</v>
      </c>
      <c r="K417" s="74">
        <f t="shared" si="0"/>
        <v>1803371.9</v>
      </c>
      <c r="M417" s="11">
        <v>477249372</v>
      </c>
      <c r="N417" s="2"/>
      <c r="O417" s="83"/>
      <c r="P417" s="11"/>
      <c r="Q417" s="2"/>
      <c r="R417" s="2"/>
    </row>
    <row r="418" spans="1:18" ht="14.25" customHeight="1">
      <c r="A418" s="2" t="s">
        <v>432</v>
      </c>
      <c r="B418" s="2" t="s">
        <v>467</v>
      </c>
      <c r="C418" s="2" t="s">
        <v>538</v>
      </c>
      <c r="D418" s="2" t="s">
        <v>469</v>
      </c>
      <c r="E418" s="2" t="s">
        <v>436</v>
      </c>
      <c r="F418" s="11">
        <v>477304303</v>
      </c>
      <c r="G418" s="73">
        <v>44293</v>
      </c>
      <c r="H418" s="73">
        <v>44294</v>
      </c>
      <c r="I418" s="2">
        <v>1605</v>
      </c>
      <c r="J418" s="35">
        <v>421.89</v>
      </c>
      <c r="K418" s="74">
        <f t="shared" si="0"/>
        <v>677133.45</v>
      </c>
      <c r="M418" s="11">
        <v>477304303</v>
      </c>
      <c r="N418" s="2"/>
      <c r="O418" s="83"/>
      <c r="P418" s="11"/>
      <c r="Q418" s="2"/>
      <c r="R418" s="2"/>
    </row>
    <row r="419" spans="1:18" ht="14.25" customHeight="1">
      <c r="A419" s="2" t="s">
        <v>472</v>
      </c>
      <c r="B419" s="2" t="s">
        <v>433</v>
      </c>
      <c r="C419" s="2" t="s">
        <v>523</v>
      </c>
      <c r="D419" s="2" t="s">
        <v>475</v>
      </c>
      <c r="E419" s="2" t="s">
        <v>442</v>
      </c>
      <c r="F419" s="11">
        <v>477683675</v>
      </c>
      <c r="G419" s="73">
        <v>44278</v>
      </c>
      <c r="H419" s="73">
        <v>44280</v>
      </c>
      <c r="I419" s="2">
        <v>4751</v>
      </c>
      <c r="J419" s="35">
        <v>81.73</v>
      </c>
      <c r="K419" s="74">
        <f t="shared" si="0"/>
        <v>388299.23000000004</v>
      </c>
      <c r="M419" s="11">
        <v>477683675</v>
      </c>
      <c r="N419" s="2"/>
      <c r="O419" s="83"/>
      <c r="P419" s="11"/>
      <c r="Q419" s="2"/>
      <c r="R419" s="2"/>
    </row>
    <row r="420" spans="1:18" ht="14.25" customHeight="1">
      <c r="A420" s="2" t="s">
        <v>451</v>
      </c>
      <c r="B420" s="2" t="s">
        <v>433</v>
      </c>
      <c r="C420" s="2" t="s">
        <v>488</v>
      </c>
      <c r="D420" s="2" t="s">
        <v>441</v>
      </c>
      <c r="E420" s="2" t="s">
        <v>442</v>
      </c>
      <c r="F420" s="11">
        <v>477748906</v>
      </c>
      <c r="G420" s="73">
        <v>44296</v>
      </c>
      <c r="H420" s="73">
        <v>44296</v>
      </c>
      <c r="I420" s="2">
        <v>6116</v>
      </c>
      <c r="J420" s="35">
        <v>9.33</v>
      </c>
      <c r="K420" s="74">
        <f t="shared" si="0"/>
        <v>57062.28</v>
      </c>
      <c r="M420" s="11">
        <v>477748906</v>
      </c>
      <c r="N420" s="2"/>
      <c r="O420" s="83"/>
      <c r="P420" s="11"/>
      <c r="Q420" s="2"/>
      <c r="R420" s="2"/>
    </row>
    <row r="421" spans="1:18" ht="14.25" customHeight="1">
      <c r="A421" s="2" t="s">
        <v>458</v>
      </c>
      <c r="B421" s="2" t="s">
        <v>462</v>
      </c>
      <c r="C421" s="2" t="s">
        <v>497</v>
      </c>
      <c r="D421" s="2" t="s">
        <v>450</v>
      </c>
      <c r="E421" s="2" t="s">
        <v>442</v>
      </c>
      <c r="F421" s="11">
        <v>477993524</v>
      </c>
      <c r="G421" s="73">
        <v>44291</v>
      </c>
      <c r="H421" s="73">
        <v>44294</v>
      </c>
      <c r="I421" s="2">
        <v>2875</v>
      </c>
      <c r="J421" s="35">
        <v>205.7</v>
      </c>
      <c r="K421" s="74">
        <f t="shared" si="0"/>
        <v>591387.5</v>
      </c>
      <c r="M421" s="11">
        <v>477993524</v>
      </c>
      <c r="N421" s="2"/>
      <c r="O421" s="83"/>
      <c r="P421" s="11"/>
      <c r="Q421" s="2"/>
      <c r="R421" s="2"/>
    </row>
    <row r="422" spans="1:18" ht="14.25" customHeight="1">
      <c r="A422" s="2" t="s">
        <v>444</v>
      </c>
      <c r="B422" s="2" t="s">
        <v>452</v>
      </c>
      <c r="C422" s="2" t="s">
        <v>544</v>
      </c>
      <c r="D422" s="2" t="s">
        <v>454</v>
      </c>
      <c r="E422" s="2" t="s">
        <v>436</v>
      </c>
      <c r="F422" s="11">
        <v>481168830</v>
      </c>
      <c r="G422" s="73">
        <v>44296</v>
      </c>
      <c r="H422" s="73">
        <v>44296</v>
      </c>
      <c r="I422" s="2">
        <v>1825</v>
      </c>
      <c r="J422" s="35">
        <v>152.58000000000001</v>
      </c>
      <c r="K422" s="74">
        <f t="shared" si="0"/>
        <v>278458.5</v>
      </c>
      <c r="M422" s="11">
        <v>648580729</v>
      </c>
      <c r="N422" s="2"/>
      <c r="O422" s="83"/>
      <c r="P422" s="11"/>
      <c r="Q422" s="2"/>
      <c r="R422" s="2"/>
    </row>
    <row r="423" spans="1:18" ht="14.25" customHeight="1">
      <c r="A423" s="2" t="s">
        <v>484</v>
      </c>
      <c r="B423" s="2" t="s">
        <v>452</v>
      </c>
      <c r="C423" s="2" t="s">
        <v>565</v>
      </c>
      <c r="D423" s="2" t="s">
        <v>456</v>
      </c>
      <c r="E423" s="2" t="s">
        <v>436</v>
      </c>
      <c r="F423" s="11">
        <v>484756553</v>
      </c>
      <c r="G423" s="73">
        <v>44330</v>
      </c>
      <c r="H423" s="73">
        <v>44330</v>
      </c>
      <c r="I423" s="2">
        <v>2707</v>
      </c>
      <c r="J423" s="35">
        <v>109.28</v>
      </c>
      <c r="K423" s="74">
        <f t="shared" si="0"/>
        <v>295820.96000000002</v>
      </c>
      <c r="M423" s="11">
        <v>484756553</v>
      </c>
      <c r="N423" s="2"/>
      <c r="O423" s="83"/>
      <c r="P423" s="11"/>
      <c r="Q423" s="2"/>
      <c r="R423" s="2"/>
    </row>
    <row r="424" spans="1:18" ht="14.25" customHeight="1">
      <c r="A424" s="2" t="s">
        <v>438</v>
      </c>
      <c r="B424" s="2" t="s">
        <v>462</v>
      </c>
      <c r="C424" s="2" t="s">
        <v>536</v>
      </c>
      <c r="D424" s="2" t="s">
        <v>480</v>
      </c>
      <c r="E424" s="2" t="s">
        <v>436</v>
      </c>
      <c r="F424" s="11">
        <v>485770642</v>
      </c>
      <c r="G424" s="73">
        <v>44289</v>
      </c>
      <c r="H424" s="73">
        <v>44290</v>
      </c>
      <c r="I424" s="2">
        <v>3228</v>
      </c>
      <c r="J424" s="35">
        <v>651.21</v>
      </c>
      <c r="K424" s="74">
        <f t="shared" si="0"/>
        <v>2102105.88</v>
      </c>
      <c r="M424" s="11">
        <v>485770642</v>
      </c>
      <c r="N424" s="2"/>
      <c r="O424" s="83"/>
      <c r="P424" s="11"/>
      <c r="Q424" s="2"/>
      <c r="R424" s="2"/>
    </row>
    <row r="425" spans="1:18" ht="14.25" customHeight="1">
      <c r="A425" s="2" t="s">
        <v>472</v>
      </c>
      <c r="B425" s="2" t="s">
        <v>452</v>
      </c>
      <c r="C425" s="2" t="s">
        <v>544</v>
      </c>
      <c r="D425" s="2" t="s">
        <v>464</v>
      </c>
      <c r="E425" s="2" t="s">
        <v>442</v>
      </c>
      <c r="F425" s="11">
        <v>485921704</v>
      </c>
      <c r="G425" s="73">
        <v>44315</v>
      </c>
      <c r="H425" s="73">
        <v>44316</v>
      </c>
      <c r="I425" s="2">
        <v>1548</v>
      </c>
      <c r="J425" s="35">
        <v>154.06</v>
      </c>
      <c r="K425" s="74">
        <f t="shared" si="0"/>
        <v>238484.88</v>
      </c>
      <c r="M425" s="11">
        <v>485921704</v>
      </c>
      <c r="N425" s="2"/>
      <c r="O425" s="83"/>
      <c r="P425" s="11"/>
      <c r="Q425" s="2"/>
      <c r="R425" s="2"/>
    </row>
    <row r="426" spans="1:18" ht="14.25" customHeight="1">
      <c r="A426" s="2" t="s">
        <v>438</v>
      </c>
      <c r="B426" s="2" t="s">
        <v>462</v>
      </c>
      <c r="C426" s="2" t="s">
        <v>605</v>
      </c>
      <c r="D426" s="2" t="s">
        <v>494</v>
      </c>
      <c r="E426" s="2" t="s">
        <v>436</v>
      </c>
      <c r="F426" s="11">
        <v>487630593</v>
      </c>
      <c r="G426" s="73">
        <v>44299</v>
      </c>
      <c r="H426" s="73">
        <v>44301</v>
      </c>
      <c r="I426" s="2">
        <v>6702</v>
      </c>
      <c r="J426" s="35">
        <v>47.45</v>
      </c>
      <c r="K426" s="74">
        <f t="shared" si="0"/>
        <v>318009.90000000002</v>
      </c>
      <c r="M426" s="11">
        <v>487630593</v>
      </c>
      <c r="N426" s="2"/>
      <c r="O426" s="83"/>
      <c r="P426" s="11"/>
      <c r="Q426" s="2"/>
      <c r="R426" s="2"/>
    </row>
    <row r="427" spans="1:18" ht="14.25" customHeight="1">
      <c r="A427" s="2" t="s">
        <v>444</v>
      </c>
      <c r="B427" s="2" t="s">
        <v>467</v>
      </c>
      <c r="C427" s="2" t="s">
        <v>609</v>
      </c>
      <c r="D427" s="2" t="s">
        <v>441</v>
      </c>
      <c r="E427" s="2" t="s">
        <v>442</v>
      </c>
      <c r="F427" s="11">
        <v>489209020</v>
      </c>
      <c r="G427" s="73">
        <v>44289</v>
      </c>
      <c r="H427" s="73">
        <v>44290</v>
      </c>
      <c r="I427" s="2">
        <v>3501</v>
      </c>
      <c r="J427" s="35">
        <v>9.33</v>
      </c>
      <c r="K427" s="74">
        <f t="shared" si="0"/>
        <v>32664.33</v>
      </c>
      <c r="M427" s="11">
        <v>673877179</v>
      </c>
      <c r="N427" s="2"/>
      <c r="O427" s="83"/>
      <c r="P427" s="11"/>
      <c r="Q427" s="2"/>
      <c r="R427" s="2"/>
    </row>
    <row r="428" spans="1:18" ht="14.25" customHeight="1">
      <c r="A428" s="2" t="s">
        <v>484</v>
      </c>
      <c r="B428" s="2" t="s">
        <v>462</v>
      </c>
      <c r="C428" s="2" t="s">
        <v>634</v>
      </c>
      <c r="D428" s="2" t="s">
        <v>494</v>
      </c>
      <c r="E428" s="2" t="s">
        <v>436</v>
      </c>
      <c r="F428" s="11">
        <v>489661777</v>
      </c>
      <c r="G428" s="73">
        <v>44321</v>
      </c>
      <c r="H428" s="73">
        <v>44321</v>
      </c>
      <c r="I428" s="2">
        <v>1366</v>
      </c>
      <c r="J428" s="35">
        <v>47.45</v>
      </c>
      <c r="K428" s="74">
        <f t="shared" si="0"/>
        <v>64816.700000000004</v>
      </c>
      <c r="M428" s="11">
        <v>489661777</v>
      </c>
      <c r="N428" s="2"/>
      <c r="O428" s="83"/>
      <c r="P428" s="11"/>
      <c r="Q428" s="2"/>
      <c r="R428" s="2"/>
    </row>
    <row r="429" spans="1:18" ht="14.25" customHeight="1">
      <c r="A429" s="2" t="s">
        <v>444</v>
      </c>
      <c r="B429" s="2" t="s">
        <v>462</v>
      </c>
      <c r="C429" s="2" t="s">
        <v>497</v>
      </c>
      <c r="D429" s="2" t="s">
        <v>494</v>
      </c>
      <c r="E429" s="2" t="s">
        <v>436</v>
      </c>
      <c r="F429" s="11">
        <v>489902532</v>
      </c>
      <c r="G429" s="73">
        <v>44333</v>
      </c>
      <c r="H429" s="73">
        <v>44333</v>
      </c>
      <c r="I429" s="2">
        <v>9740</v>
      </c>
      <c r="J429" s="35">
        <v>47.45</v>
      </c>
      <c r="K429" s="74">
        <f t="shared" si="0"/>
        <v>462163</v>
      </c>
      <c r="M429" s="11">
        <v>783052527</v>
      </c>
      <c r="N429" s="2"/>
      <c r="O429" s="83"/>
      <c r="P429" s="11"/>
      <c r="Q429" s="2"/>
      <c r="R429" s="2"/>
    </row>
    <row r="430" spans="1:18" ht="14.25" customHeight="1">
      <c r="A430" s="2" t="s">
        <v>448</v>
      </c>
      <c r="B430" s="2" t="s">
        <v>433</v>
      </c>
      <c r="C430" s="2" t="s">
        <v>434</v>
      </c>
      <c r="D430" s="2" t="s">
        <v>454</v>
      </c>
      <c r="E430" s="2" t="s">
        <v>436</v>
      </c>
      <c r="F430" s="11">
        <v>489918839</v>
      </c>
      <c r="G430" s="73">
        <v>44307</v>
      </c>
      <c r="H430" s="73">
        <v>44307</v>
      </c>
      <c r="I430" s="2">
        <v>6727</v>
      </c>
      <c r="J430" s="35">
        <v>152.58000000000001</v>
      </c>
      <c r="K430" s="74">
        <f t="shared" si="0"/>
        <v>1026405.66</v>
      </c>
      <c r="M430" s="11">
        <v>489918839</v>
      </c>
      <c r="N430" s="2"/>
      <c r="O430" s="83"/>
      <c r="P430" s="11"/>
      <c r="Q430" s="2"/>
      <c r="R430" s="2"/>
    </row>
    <row r="431" spans="1:18" ht="14.25" customHeight="1">
      <c r="A431" s="2" t="s">
        <v>432</v>
      </c>
      <c r="B431" s="2" t="s">
        <v>433</v>
      </c>
      <c r="C431" s="2" t="s">
        <v>612</v>
      </c>
      <c r="D431" s="2" t="s">
        <v>475</v>
      </c>
      <c r="E431" s="2" t="s">
        <v>442</v>
      </c>
      <c r="F431" s="11">
        <v>492007529</v>
      </c>
      <c r="G431" s="73">
        <v>44316</v>
      </c>
      <c r="H431" s="73">
        <v>44317</v>
      </c>
      <c r="I431" s="2">
        <v>7248</v>
      </c>
      <c r="J431" s="35">
        <v>81.73</v>
      </c>
      <c r="K431" s="74">
        <f t="shared" si="0"/>
        <v>592379.04</v>
      </c>
      <c r="M431" s="11">
        <v>492007529</v>
      </c>
      <c r="N431" s="2"/>
      <c r="O431" s="83"/>
      <c r="P431" s="11"/>
      <c r="Q431" s="2"/>
      <c r="R431" s="2"/>
    </row>
    <row r="432" spans="1:18" ht="14.25" customHeight="1">
      <c r="A432" s="2" t="s">
        <v>448</v>
      </c>
      <c r="B432" s="2" t="s">
        <v>433</v>
      </c>
      <c r="C432" s="2" t="s">
        <v>564</v>
      </c>
      <c r="D432" s="2" t="s">
        <v>480</v>
      </c>
      <c r="E432" s="2" t="s">
        <v>436</v>
      </c>
      <c r="F432" s="11">
        <v>492341411</v>
      </c>
      <c r="G432" s="73">
        <v>44347</v>
      </c>
      <c r="H432" s="73">
        <v>44348</v>
      </c>
      <c r="I432" s="2">
        <v>7837</v>
      </c>
      <c r="J432" s="35">
        <v>651.21</v>
      </c>
      <c r="K432" s="74">
        <f t="shared" si="0"/>
        <v>5103532.7700000005</v>
      </c>
      <c r="M432" s="11">
        <v>492341411</v>
      </c>
      <c r="N432" s="2"/>
      <c r="O432" s="83"/>
      <c r="P432" s="11"/>
      <c r="Q432" s="2"/>
      <c r="R432" s="2"/>
    </row>
    <row r="433" spans="1:18" ht="14.25" customHeight="1">
      <c r="A433" s="2" t="s">
        <v>458</v>
      </c>
      <c r="B433" s="2" t="s">
        <v>433</v>
      </c>
      <c r="C433" s="2" t="s">
        <v>434</v>
      </c>
      <c r="D433" s="2" t="s">
        <v>477</v>
      </c>
      <c r="E433" s="2" t="s">
        <v>442</v>
      </c>
      <c r="F433" s="11">
        <v>492524659</v>
      </c>
      <c r="G433" s="73">
        <v>44345</v>
      </c>
      <c r="H433" s="73">
        <v>44347</v>
      </c>
      <c r="I433" s="2">
        <v>7765</v>
      </c>
      <c r="J433" s="35">
        <v>668.27</v>
      </c>
      <c r="K433" s="74">
        <f t="shared" si="0"/>
        <v>5189116.55</v>
      </c>
      <c r="M433" s="11">
        <v>492524659</v>
      </c>
      <c r="N433" s="2"/>
      <c r="O433" s="83"/>
      <c r="P433" s="11"/>
      <c r="Q433" s="2"/>
      <c r="R433" s="2"/>
    </row>
    <row r="434" spans="1:18" ht="14.25" customHeight="1">
      <c r="A434" s="2" t="s">
        <v>451</v>
      </c>
      <c r="B434" s="2" t="s">
        <v>433</v>
      </c>
      <c r="C434" s="2" t="s">
        <v>613</v>
      </c>
      <c r="D434" s="2" t="s">
        <v>477</v>
      </c>
      <c r="E434" s="2" t="s">
        <v>442</v>
      </c>
      <c r="F434" s="11">
        <v>493361937</v>
      </c>
      <c r="G434" s="73">
        <v>44339</v>
      </c>
      <c r="H434" s="73">
        <v>44340</v>
      </c>
      <c r="I434" s="2">
        <v>7924</v>
      </c>
      <c r="J434" s="35">
        <v>668.27</v>
      </c>
      <c r="K434" s="74">
        <f t="shared" si="0"/>
        <v>5295371.4799999995</v>
      </c>
      <c r="M434" s="11">
        <v>493361937</v>
      </c>
      <c r="N434" s="2"/>
      <c r="O434" s="83"/>
      <c r="P434" s="11"/>
      <c r="Q434" s="2"/>
      <c r="R434" s="2"/>
    </row>
    <row r="435" spans="1:18" ht="14.25" customHeight="1">
      <c r="A435" s="2" t="s">
        <v>482</v>
      </c>
      <c r="B435" s="2" t="s">
        <v>452</v>
      </c>
      <c r="C435" s="2" t="s">
        <v>556</v>
      </c>
      <c r="D435" s="2" t="s">
        <v>480</v>
      </c>
      <c r="E435" s="2" t="s">
        <v>442</v>
      </c>
      <c r="F435" s="11">
        <v>493988502</v>
      </c>
      <c r="G435" s="73">
        <v>44347</v>
      </c>
      <c r="H435" s="73">
        <v>44348</v>
      </c>
      <c r="I435" s="2">
        <v>9000</v>
      </c>
      <c r="J435" s="35">
        <v>651.21</v>
      </c>
      <c r="K435" s="74">
        <f t="shared" si="0"/>
        <v>5860890</v>
      </c>
      <c r="M435" s="11">
        <v>493988502</v>
      </c>
      <c r="N435" s="2"/>
      <c r="O435" s="83"/>
      <c r="P435" s="11"/>
      <c r="Q435" s="2"/>
      <c r="R435" s="2"/>
    </row>
    <row r="436" spans="1:18" ht="14.25" customHeight="1">
      <c r="A436" s="2" t="s">
        <v>438</v>
      </c>
      <c r="B436" s="2" t="s">
        <v>467</v>
      </c>
      <c r="C436" s="2" t="s">
        <v>476</v>
      </c>
      <c r="D436" s="2" t="s">
        <v>477</v>
      </c>
      <c r="E436" s="2" t="s">
        <v>436</v>
      </c>
      <c r="F436" s="11">
        <v>494221532</v>
      </c>
      <c r="G436" s="73">
        <v>44342</v>
      </c>
      <c r="H436" s="73">
        <v>44345</v>
      </c>
      <c r="I436" s="2">
        <v>9880</v>
      </c>
      <c r="J436" s="35">
        <v>668.27</v>
      </c>
      <c r="K436" s="74">
        <f t="shared" si="0"/>
        <v>6602507.5999999996</v>
      </c>
      <c r="M436" s="11">
        <v>494225394</v>
      </c>
      <c r="N436" s="2"/>
      <c r="O436" s="83"/>
      <c r="P436" s="11"/>
      <c r="Q436" s="2"/>
      <c r="R436" s="2"/>
    </row>
    <row r="437" spans="1:18" ht="14.25" customHeight="1">
      <c r="A437" s="2" t="s">
        <v>448</v>
      </c>
      <c r="B437" s="2" t="s">
        <v>433</v>
      </c>
      <c r="C437" s="2" t="s">
        <v>560</v>
      </c>
      <c r="D437" s="2" t="s">
        <v>480</v>
      </c>
      <c r="E437" s="2" t="s">
        <v>442</v>
      </c>
      <c r="F437" s="11">
        <v>494225394</v>
      </c>
      <c r="G437" s="73">
        <v>44340</v>
      </c>
      <c r="H437" s="73">
        <v>44343</v>
      </c>
      <c r="I437" s="2">
        <v>864</v>
      </c>
      <c r="J437" s="35">
        <v>651.21</v>
      </c>
      <c r="K437" s="74">
        <f t="shared" si="0"/>
        <v>562645.44000000006</v>
      </c>
      <c r="M437" s="11">
        <v>494221532</v>
      </c>
      <c r="N437" s="2"/>
      <c r="O437" s="83"/>
      <c r="P437" s="11"/>
      <c r="Q437" s="2"/>
      <c r="R437" s="2"/>
    </row>
    <row r="438" spans="1:18" ht="14.25" customHeight="1">
      <c r="A438" s="2" t="s">
        <v>472</v>
      </c>
      <c r="B438" s="2" t="s">
        <v>433</v>
      </c>
      <c r="C438" s="2" t="s">
        <v>525</v>
      </c>
      <c r="D438" s="2" t="s">
        <v>450</v>
      </c>
      <c r="E438" s="2" t="s">
        <v>442</v>
      </c>
      <c r="F438" s="11">
        <v>494945085</v>
      </c>
      <c r="G438" s="73">
        <v>44323</v>
      </c>
      <c r="H438" s="73">
        <v>44326</v>
      </c>
      <c r="I438" s="2">
        <v>9110</v>
      </c>
      <c r="J438" s="35">
        <v>205.7</v>
      </c>
      <c r="K438" s="74">
        <f t="shared" si="0"/>
        <v>1873927</v>
      </c>
      <c r="M438" s="11">
        <v>494945085</v>
      </c>
      <c r="N438" s="2"/>
      <c r="O438" s="83"/>
      <c r="P438" s="11"/>
      <c r="Q438" s="2"/>
      <c r="R438" s="2"/>
    </row>
    <row r="439" spans="1:18" ht="14.25" customHeight="1">
      <c r="A439" s="2" t="s">
        <v>438</v>
      </c>
      <c r="B439" s="2" t="s">
        <v>462</v>
      </c>
      <c r="C439" s="2" t="s">
        <v>490</v>
      </c>
      <c r="D439" s="2" t="s">
        <v>456</v>
      </c>
      <c r="E439" s="2" t="s">
        <v>442</v>
      </c>
      <c r="F439" s="11">
        <v>497138059</v>
      </c>
      <c r="G439" s="73">
        <v>44341</v>
      </c>
      <c r="H439" s="73">
        <v>44343</v>
      </c>
      <c r="I439" s="2">
        <v>9115</v>
      </c>
      <c r="J439" s="35">
        <v>109.28</v>
      </c>
      <c r="K439" s="74">
        <f t="shared" si="0"/>
        <v>996087.2</v>
      </c>
      <c r="M439" s="11">
        <v>497138059</v>
      </c>
      <c r="N439" s="2"/>
      <c r="O439" s="83"/>
      <c r="P439" s="11"/>
      <c r="Q439" s="2"/>
      <c r="R439" s="2"/>
    </row>
    <row r="440" spans="1:18" ht="14.25" customHeight="1">
      <c r="A440" s="2" t="s">
        <v>458</v>
      </c>
      <c r="B440" s="2" t="s">
        <v>502</v>
      </c>
      <c r="C440" s="2" t="s">
        <v>610</v>
      </c>
      <c r="D440" s="2" t="s">
        <v>450</v>
      </c>
      <c r="E440" s="2" t="s">
        <v>436</v>
      </c>
      <c r="F440" s="11">
        <v>497225606</v>
      </c>
      <c r="G440" s="73">
        <v>44320</v>
      </c>
      <c r="H440" s="73">
        <v>44323</v>
      </c>
      <c r="I440" s="2">
        <v>1212</v>
      </c>
      <c r="J440" s="35">
        <v>205.7</v>
      </c>
      <c r="K440" s="74">
        <f t="shared" si="0"/>
        <v>249308.4</v>
      </c>
      <c r="M440" s="11">
        <v>497225606</v>
      </c>
      <c r="N440" s="2"/>
      <c r="O440" s="83"/>
      <c r="P440" s="11"/>
      <c r="Q440" s="2"/>
      <c r="R440" s="2"/>
    </row>
    <row r="441" spans="1:18" ht="14.25" customHeight="1">
      <c r="A441" s="2" t="s">
        <v>472</v>
      </c>
      <c r="B441" s="2" t="s">
        <v>452</v>
      </c>
      <c r="C441" s="2" t="s">
        <v>453</v>
      </c>
      <c r="D441" s="2" t="s">
        <v>435</v>
      </c>
      <c r="E441" s="2" t="s">
        <v>436</v>
      </c>
      <c r="F441" s="11">
        <v>498232400</v>
      </c>
      <c r="G441" s="73">
        <v>44348</v>
      </c>
      <c r="H441" s="73">
        <v>44350</v>
      </c>
      <c r="I441" s="2">
        <v>6070</v>
      </c>
      <c r="J441" s="35">
        <v>255.28</v>
      </c>
      <c r="K441" s="74">
        <f t="shared" si="0"/>
        <v>1549549.6</v>
      </c>
      <c r="M441" s="11">
        <v>498232400</v>
      </c>
      <c r="N441" s="2"/>
      <c r="O441" s="83"/>
      <c r="P441" s="11"/>
      <c r="Q441" s="2"/>
      <c r="R441" s="2"/>
    </row>
    <row r="442" spans="1:18" ht="14.25" customHeight="1">
      <c r="A442" s="2" t="s">
        <v>432</v>
      </c>
      <c r="B442" s="2" t="s">
        <v>433</v>
      </c>
      <c r="C442" s="2" t="s">
        <v>533</v>
      </c>
      <c r="D442" s="2" t="s">
        <v>454</v>
      </c>
      <c r="E442" s="2" t="s">
        <v>436</v>
      </c>
      <c r="F442" s="11">
        <v>498774850</v>
      </c>
      <c r="G442" s="73">
        <v>44342</v>
      </c>
      <c r="H442" s="73">
        <v>44345</v>
      </c>
      <c r="I442" s="2">
        <v>5893</v>
      </c>
      <c r="J442" s="35">
        <v>152.58000000000001</v>
      </c>
      <c r="K442" s="74">
        <f t="shared" si="0"/>
        <v>899153.94000000006</v>
      </c>
      <c r="M442" s="11">
        <v>498774850</v>
      </c>
      <c r="N442" s="2"/>
      <c r="O442" s="83"/>
      <c r="P442" s="11"/>
      <c r="Q442" s="2"/>
      <c r="R442" s="2"/>
    </row>
    <row r="443" spans="1:18" ht="14.25" customHeight="1">
      <c r="A443" s="2" t="s">
        <v>438</v>
      </c>
      <c r="B443" s="2" t="s">
        <v>452</v>
      </c>
      <c r="C443" s="2" t="s">
        <v>580</v>
      </c>
      <c r="D443" s="2" t="s">
        <v>446</v>
      </c>
      <c r="E443" s="2" t="s">
        <v>436</v>
      </c>
      <c r="F443" s="11">
        <v>498863685</v>
      </c>
      <c r="G443" s="73">
        <v>44332</v>
      </c>
      <c r="H443" s="73">
        <v>44333</v>
      </c>
      <c r="I443" s="2">
        <v>790</v>
      </c>
      <c r="J443" s="35">
        <v>437.2</v>
      </c>
      <c r="K443" s="74">
        <f t="shared" si="0"/>
        <v>345388</v>
      </c>
      <c r="M443" s="11">
        <v>498863685</v>
      </c>
      <c r="N443" s="2"/>
      <c r="O443" s="83"/>
      <c r="P443" s="11"/>
      <c r="Q443" s="2"/>
      <c r="R443" s="2"/>
    </row>
    <row r="444" spans="1:18" ht="14.25" customHeight="1">
      <c r="A444" s="2" t="s">
        <v>465</v>
      </c>
      <c r="B444" s="2" t="s">
        <v>462</v>
      </c>
      <c r="C444" s="2" t="s">
        <v>478</v>
      </c>
      <c r="D444" s="2" t="s">
        <v>494</v>
      </c>
      <c r="E444" s="2" t="s">
        <v>442</v>
      </c>
      <c r="F444" s="11">
        <v>498948657</v>
      </c>
      <c r="G444" s="73">
        <v>44324</v>
      </c>
      <c r="H444" s="73">
        <v>44324</v>
      </c>
      <c r="I444" s="2">
        <v>1723</v>
      </c>
      <c r="J444" s="35">
        <v>47.45</v>
      </c>
      <c r="K444" s="74">
        <f t="shared" si="0"/>
        <v>81756.350000000006</v>
      </c>
      <c r="M444" s="11">
        <v>498948657</v>
      </c>
      <c r="N444" s="2"/>
      <c r="O444" s="83"/>
      <c r="P444" s="11"/>
      <c r="Q444" s="2"/>
      <c r="R444" s="2"/>
    </row>
    <row r="445" spans="1:18" ht="14.25" customHeight="1">
      <c r="A445" s="2" t="s">
        <v>432</v>
      </c>
      <c r="B445" s="2" t="s">
        <v>433</v>
      </c>
      <c r="C445" s="2" t="s">
        <v>630</v>
      </c>
      <c r="D445" s="2" t="s">
        <v>435</v>
      </c>
      <c r="E445" s="2" t="s">
        <v>436</v>
      </c>
      <c r="F445" s="11">
        <v>500025403</v>
      </c>
      <c r="G445" s="73">
        <v>44360</v>
      </c>
      <c r="H445" s="73">
        <v>44363</v>
      </c>
      <c r="I445" s="2">
        <v>9876</v>
      </c>
      <c r="J445" s="35">
        <v>255.28</v>
      </c>
      <c r="K445" s="74">
        <f t="shared" si="0"/>
        <v>2521145.2799999998</v>
      </c>
      <c r="M445" s="11">
        <v>500025403</v>
      </c>
      <c r="N445" s="2"/>
      <c r="O445" s="83"/>
      <c r="P445" s="11"/>
      <c r="Q445" s="2"/>
      <c r="R445" s="2"/>
    </row>
    <row r="446" spans="1:18" ht="14.25" customHeight="1">
      <c r="A446" s="2" t="s">
        <v>458</v>
      </c>
      <c r="B446" s="2" t="s">
        <v>439</v>
      </c>
      <c r="C446" s="2" t="s">
        <v>559</v>
      </c>
      <c r="D446" s="2" t="s">
        <v>456</v>
      </c>
      <c r="E446" s="2" t="s">
        <v>442</v>
      </c>
      <c r="F446" s="11">
        <v>500550687</v>
      </c>
      <c r="G446" s="73">
        <v>44315</v>
      </c>
      <c r="H446" s="73">
        <v>44317</v>
      </c>
      <c r="I446" s="2">
        <v>754</v>
      </c>
      <c r="J446" s="35">
        <v>109.28</v>
      </c>
      <c r="K446" s="74">
        <f t="shared" si="0"/>
        <v>82397.119999999995</v>
      </c>
      <c r="M446" s="11">
        <v>500550687</v>
      </c>
      <c r="N446" s="2"/>
      <c r="O446" s="83"/>
      <c r="P446" s="11"/>
      <c r="Q446" s="2"/>
      <c r="R446" s="2"/>
    </row>
    <row r="447" spans="1:18" ht="14.25" customHeight="1">
      <c r="A447" s="2" t="s">
        <v>458</v>
      </c>
      <c r="B447" s="2" t="s">
        <v>433</v>
      </c>
      <c r="C447" s="2" t="s">
        <v>512</v>
      </c>
      <c r="D447" s="2" t="s">
        <v>441</v>
      </c>
      <c r="E447" s="2" t="s">
        <v>436</v>
      </c>
      <c r="F447" s="11">
        <v>501440322</v>
      </c>
      <c r="G447" s="73">
        <v>44327</v>
      </c>
      <c r="H447" s="73">
        <v>44327</v>
      </c>
      <c r="I447" s="2">
        <v>5191</v>
      </c>
      <c r="J447" s="35">
        <v>9.33</v>
      </c>
      <c r="K447" s="74">
        <f t="shared" si="0"/>
        <v>48432.03</v>
      </c>
      <c r="M447" s="11">
        <v>501440322</v>
      </c>
      <c r="N447" s="2"/>
      <c r="O447" s="83"/>
      <c r="P447" s="11"/>
      <c r="Q447" s="2"/>
      <c r="R447" s="2"/>
    </row>
    <row r="448" spans="1:18" ht="14.25" customHeight="1">
      <c r="A448" s="2" t="s">
        <v>482</v>
      </c>
      <c r="B448" s="2" t="s">
        <v>452</v>
      </c>
      <c r="C448" s="2" t="s">
        <v>539</v>
      </c>
      <c r="D448" s="2" t="s">
        <v>456</v>
      </c>
      <c r="E448" s="2" t="s">
        <v>436</v>
      </c>
      <c r="F448" s="11">
        <v>503644883</v>
      </c>
      <c r="G448" s="73">
        <v>44327</v>
      </c>
      <c r="H448" s="73">
        <v>44327</v>
      </c>
      <c r="I448" s="2">
        <v>7397</v>
      </c>
      <c r="J448" s="35">
        <v>109.28</v>
      </c>
      <c r="K448" s="74">
        <f t="shared" si="0"/>
        <v>808344.16</v>
      </c>
      <c r="M448" s="11">
        <v>503644883</v>
      </c>
      <c r="N448" s="2"/>
      <c r="O448" s="83"/>
      <c r="P448" s="11"/>
      <c r="Q448" s="2"/>
      <c r="R448" s="2"/>
    </row>
    <row r="449" spans="1:18" ht="14.25" customHeight="1">
      <c r="A449" s="2" t="s">
        <v>432</v>
      </c>
      <c r="B449" s="2" t="s">
        <v>467</v>
      </c>
      <c r="C449" s="2" t="s">
        <v>519</v>
      </c>
      <c r="D449" s="2" t="s">
        <v>450</v>
      </c>
      <c r="E449" s="2" t="s">
        <v>442</v>
      </c>
      <c r="F449" s="11">
        <v>505354201</v>
      </c>
      <c r="G449" s="73">
        <v>44350</v>
      </c>
      <c r="H449" s="73">
        <v>44352</v>
      </c>
      <c r="I449" s="2">
        <v>2678</v>
      </c>
      <c r="J449" s="35">
        <v>205.7</v>
      </c>
      <c r="K449" s="74">
        <f t="shared" si="0"/>
        <v>550864.6</v>
      </c>
      <c r="M449" s="11">
        <v>505354201</v>
      </c>
      <c r="N449" s="2"/>
      <c r="O449" s="83"/>
      <c r="P449" s="11"/>
      <c r="Q449" s="2"/>
      <c r="R449" s="2"/>
    </row>
    <row r="450" spans="1:18" ht="14.25" customHeight="1">
      <c r="A450" s="2" t="s">
        <v>451</v>
      </c>
      <c r="B450" s="2" t="s">
        <v>433</v>
      </c>
      <c r="C450" s="2" t="s">
        <v>575</v>
      </c>
      <c r="D450" s="2" t="s">
        <v>480</v>
      </c>
      <c r="E450" s="2" t="s">
        <v>442</v>
      </c>
      <c r="F450" s="11">
        <v>505433166</v>
      </c>
      <c r="G450" s="73">
        <v>44359</v>
      </c>
      <c r="H450" s="73">
        <v>44361</v>
      </c>
      <c r="I450" s="2">
        <v>3333</v>
      </c>
      <c r="J450" s="35">
        <v>651.21</v>
      </c>
      <c r="K450" s="74">
        <f t="shared" si="0"/>
        <v>2170482.9300000002</v>
      </c>
      <c r="M450" s="11">
        <v>505433166</v>
      </c>
      <c r="N450" s="2"/>
      <c r="O450" s="83"/>
      <c r="P450" s="11"/>
      <c r="Q450" s="2"/>
      <c r="R450" s="2"/>
    </row>
    <row r="451" spans="1:18" ht="14.25" customHeight="1">
      <c r="A451" s="2" t="s">
        <v>432</v>
      </c>
      <c r="B451" s="2" t="s">
        <v>502</v>
      </c>
      <c r="C451" s="2" t="s">
        <v>578</v>
      </c>
      <c r="D451" s="2" t="s">
        <v>480</v>
      </c>
      <c r="E451" s="2" t="s">
        <v>442</v>
      </c>
      <c r="F451" s="11">
        <v>506900441</v>
      </c>
      <c r="G451" s="73">
        <v>44366</v>
      </c>
      <c r="H451" s="73">
        <v>44369</v>
      </c>
      <c r="I451" s="2">
        <v>718</v>
      </c>
      <c r="J451" s="35">
        <v>651.21</v>
      </c>
      <c r="K451" s="74">
        <f t="shared" si="0"/>
        <v>467568.78</v>
      </c>
      <c r="M451" s="11">
        <v>506900441</v>
      </c>
      <c r="N451" s="2"/>
      <c r="O451" s="83"/>
      <c r="P451" s="11"/>
      <c r="Q451" s="2"/>
      <c r="R451" s="2"/>
    </row>
    <row r="452" spans="1:18" ht="14.25" customHeight="1">
      <c r="A452" s="2" t="s">
        <v>444</v>
      </c>
      <c r="B452" s="2" t="s">
        <v>452</v>
      </c>
      <c r="C452" s="2" t="s">
        <v>616</v>
      </c>
      <c r="D452" s="2" t="s">
        <v>441</v>
      </c>
      <c r="E452" s="2" t="s">
        <v>436</v>
      </c>
      <c r="F452" s="11">
        <v>507386672</v>
      </c>
      <c r="G452" s="73">
        <v>44336</v>
      </c>
      <c r="H452" s="73">
        <v>44338</v>
      </c>
      <c r="I452" s="2">
        <v>9354</v>
      </c>
      <c r="J452" s="35">
        <v>9.33</v>
      </c>
      <c r="K452" s="74">
        <f t="shared" si="0"/>
        <v>87272.82</v>
      </c>
      <c r="M452" s="11">
        <v>862552344</v>
      </c>
      <c r="N452" s="2"/>
      <c r="O452" s="83"/>
      <c r="P452" s="11"/>
      <c r="Q452" s="2"/>
      <c r="R452" s="2"/>
    </row>
    <row r="453" spans="1:18" ht="14.25" customHeight="1">
      <c r="A453" s="2" t="s">
        <v>484</v>
      </c>
      <c r="B453" s="2" t="s">
        <v>433</v>
      </c>
      <c r="C453" s="2" t="s">
        <v>635</v>
      </c>
      <c r="D453" s="2" t="s">
        <v>480</v>
      </c>
      <c r="E453" s="2" t="s">
        <v>442</v>
      </c>
      <c r="F453" s="11">
        <v>507809388</v>
      </c>
      <c r="G453" s="73">
        <v>44330</v>
      </c>
      <c r="H453" s="73">
        <v>44333</v>
      </c>
      <c r="I453" s="2">
        <v>1670</v>
      </c>
      <c r="J453" s="35">
        <v>651.21</v>
      </c>
      <c r="K453" s="74">
        <f t="shared" si="0"/>
        <v>1087520.7</v>
      </c>
      <c r="M453" s="11">
        <v>507809388</v>
      </c>
      <c r="N453" s="2"/>
      <c r="O453" s="83"/>
      <c r="P453" s="11"/>
      <c r="Q453" s="2"/>
      <c r="R453" s="2"/>
    </row>
    <row r="454" spans="1:18" ht="14.25" customHeight="1">
      <c r="A454" s="2" t="s">
        <v>458</v>
      </c>
      <c r="B454" s="2" t="s">
        <v>433</v>
      </c>
      <c r="C454" s="2" t="s">
        <v>636</v>
      </c>
      <c r="D454" s="2" t="s">
        <v>477</v>
      </c>
      <c r="E454" s="2" t="s">
        <v>442</v>
      </c>
      <c r="F454" s="11">
        <v>508005511</v>
      </c>
      <c r="G454" s="73">
        <v>44333</v>
      </c>
      <c r="H454" s="73">
        <v>44334</v>
      </c>
      <c r="I454" s="2">
        <v>1268</v>
      </c>
      <c r="J454" s="35">
        <v>668.27</v>
      </c>
      <c r="K454" s="74">
        <f t="shared" si="0"/>
        <v>847366.36</v>
      </c>
      <c r="M454" s="11">
        <v>508005511</v>
      </c>
      <c r="N454" s="2"/>
      <c r="O454" s="83"/>
      <c r="P454" s="11"/>
      <c r="Q454" s="2"/>
      <c r="R454" s="2"/>
    </row>
    <row r="455" spans="1:18" ht="14.25" customHeight="1">
      <c r="A455" s="2" t="s">
        <v>432</v>
      </c>
      <c r="B455" s="2" t="s">
        <v>433</v>
      </c>
      <c r="C455" s="2" t="s">
        <v>516</v>
      </c>
      <c r="D455" s="2" t="s">
        <v>494</v>
      </c>
      <c r="E455" s="2" t="s">
        <v>442</v>
      </c>
      <c r="F455" s="11">
        <v>508827769</v>
      </c>
      <c r="G455" s="73">
        <v>44338</v>
      </c>
      <c r="H455" s="73">
        <v>44338</v>
      </c>
      <c r="I455" s="2">
        <v>6281</v>
      </c>
      <c r="J455" s="35">
        <v>47.45</v>
      </c>
      <c r="K455" s="74">
        <f t="shared" si="0"/>
        <v>298033.45</v>
      </c>
      <c r="M455" s="11">
        <v>508827769</v>
      </c>
      <c r="N455" s="2"/>
      <c r="O455" s="83"/>
      <c r="P455" s="11"/>
      <c r="Q455" s="2"/>
      <c r="R455" s="2"/>
    </row>
    <row r="456" spans="1:18" ht="14.25" customHeight="1">
      <c r="A456" s="2" t="s">
        <v>484</v>
      </c>
      <c r="B456" s="2" t="s">
        <v>433</v>
      </c>
      <c r="C456" s="2" t="s">
        <v>491</v>
      </c>
      <c r="D456" s="2" t="s">
        <v>450</v>
      </c>
      <c r="E456" s="2" t="s">
        <v>442</v>
      </c>
      <c r="F456" s="11">
        <v>510174882</v>
      </c>
      <c r="G456" s="73">
        <v>44364</v>
      </c>
      <c r="H456" s="73">
        <v>44366</v>
      </c>
      <c r="I456" s="2">
        <v>8556</v>
      </c>
      <c r="J456" s="35">
        <v>205.7</v>
      </c>
      <c r="K456" s="74">
        <f t="shared" si="0"/>
        <v>1759969.2</v>
      </c>
      <c r="M456" s="11">
        <v>510174882</v>
      </c>
      <c r="N456" s="2"/>
      <c r="O456" s="83"/>
      <c r="P456" s="11"/>
      <c r="Q456" s="2"/>
      <c r="R456" s="2"/>
    </row>
    <row r="457" spans="1:18" ht="14.25" customHeight="1">
      <c r="A457" s="2" t="s">
        <v>451</v>
      </c>
      <c r="B457" s="2" t="s">
        <v>433</v>
      </c>
      <c r="C457" s="2" t="s">
        <v>597</v>
      </c>
      <c r="D457" s="2" t="s">
        <v>454</v>
      </c>
      <c r="E457" s="2" t="s">
        <v>442</v>
      </c>
      <c r="F457" s="11">
        <v>514738929</v>
      </c>
      <c r="G457" s="73">
        <v>44367</v>
      </c>
      <c r="H457" s="73">
        <v>44368</v>
      </c>
      <c r="I457" s="2">
        <v>6727</v>
      </c>
      <c r="J457" s="35">
        <v>152.58000000000001</v>
      </c>
      <c r="K457" s="74">
        <f t="shared" si="0"/>
        <v>1026405.66</v>
      </c>
      <c r="M457" s="11">
        <v>514738929</v>
      </c>
      <c r="N457" s="2"/>
      <c r="O457" s="83"/>
      <c r="P457" s="11"/>
      <c r="Q457" s="2"/>
      <c r="R457" s="2"/>
    </row>
    <row r="458" spans="1:18" ht="14.25" customHeight="1">
      <c r="A458" s="2" t="s">
        <v>482</v>
      </c>
      <c r="B458" s="2" t="s">
        <v>433</v>
      </c>
      <c r="C458" s="2" t="s">
        <v>597</v>
      </c>
      <c r="D458" s="2" t="s">
        <v>446</v>
      </c>
      <c r="E458" s="2" t="s">
        <v>436</v>
      </c>
      <c r="F458" s="11">
        <v>514905440</v>
      </c>
      <c r="G458" s="73">
        <v>44348</v>
      </c>
      <c r="H458" s="73">
        <v>44348</v>
      </c>
      <c r="I458" s="2">
        <v>936</v>
      </c>
      <c r="J458" s="35">
        <v>437.2</v>
      </c>
      <c r="K458" s="74">
        <f t="shared" si="0"/>
        <v>409219.2</v>
      </c>
      <c r="M458" s="11">
        <v>514905440</v>
      </c>
      <c r="N458" s="2"/>
      <c r="O458" s="83"/>
      <c r="P458" s="11"/>
      <c r="Q458" s="2"/>
      <c r="R458" s="2"/>
    </row>
    <row r="459" spans="1:18" ht="14.25" customHeight="1">
      <c r="A459" s="2" t="s">
        <v>472</v>
      </c>
      <c r="B459" s="2" t="s">
        <v>462</v>
      </c>
      <c r="C459" s="2" t="s">
        <v>490</v>
      </c>
      <c r="D459" s="2" t="s">
        <v>454</v>
      </c>
      <c r="E459" s="2" t="s">
        <v>436</v>
      </c>
      <c r="F459" s="11">
        <v>515648305</v>
      </c>
      <c r="G459" s="73">
        <v>44324</v>
      </c>
      <c r="H459" s="73">
        <v>44325</v>
      </c>
      <c r="I459" s="2">
        <v>3543</v>
      </c>
      <c r="J459" s="35">
        <v>152.58000000000001</v>
      </c>
      <c r="K459" s="74">
        <f t="shared" si="0"/>
        <v>540590.94000000006</v>
      </c>
      <c r="M459" s="11">
        <v>515648305</v>
      </c>
      <c r="N459" s="2"/>
      <c r="O459" s="83"/>
      <c r="P459" s="11"/>
      <c r="Q459" s="2"/>
      <c r="R459" s="2"/>
    </row>
    <row r="460" spans="1:18" ht="14.25" customHeight="1">
      <c r="A460" s="2" t="s">
        <v>451</v>
      </c>
      <c r="B460" s="2" t="s">
        <v>433</v>
      </c>
      <c r="C460" s="2" t="s">
        <v>604</v>
      </c>
      <c r="D460" s="2" t="s">
        <v>469</v>
      </c>
      <c r="E460" s="2" t="s">
        <v>442</v>
      </c>
      <c r="F460" s="11">
        <v>515816104</v>
      </c>
      <c r="G460" s="73">
        <v>44340</v>
      </c>
      <c r="H460" s="73">
        <v>44343</v>
      </c>
      <c r="I460" s="2">
        <v>4115</v>
      </c>
      <c r="J460" s="35">
        <v>421.89</v>
      </c>
      <c r="K460" s="74">
        <f t="shared" si="0"/>
        <v>1736077.3499999999</v>
      </c>
      <c r="M460" s="11">
        <v>515816104</v>
      </c>
      <c r="N460" s="2"/>
      <c r="O460" s="83"/>
      <c r="P460" s="11"/>
      <c r="Q460" s="2"/>
      <c r="R460" s="2"/>
    </row>
    <row r="461" spans="1:18" ht="14.25" customHeight="1">
      <c r="A461" s="2" t="s">
        <v>484</v>
      </c>
      <c r="B461" s="2" t="s">
        <v>433</v>
      </c>
      <c r="C461" s="2" t="s">
        <v>537</v>
      </c>
      <c r="D461" s="2" t="s">
        <v>446</v>
      </c>
      <c r="E461" s="2" t="s">
        <v>436</v>
      </c>
      <c r="F461" s="11">
        <v>516319072</v>
      </c>
      <c r="G461" s="73">
        <v>44351</v>
      </c>
      <c r="H461" s="73">
        <v>44354</v>
      </c>
      <c r="I461" s="2">
        <v>5402</v>
      </c>
      <c r="J461" s="35">
        <v>437.2</v>
      </c>
      <c r="K461" s="74">
        <f t="shared" si="0"/>
        <v>2361754.4</v>
      </c>
      <c r="M461" s="11">
        <v>516319072</v>
      </c>
      <c r="N461" s="2"/>
      <c r="O461" s="83"/>
      <c r="P461" s="11"/>
      <c r="Q461" s="2"/>
      <c r="R461" s="2"/>
    </row>
    <row r="462" spans="1:18" ht="14.25" customHeight="1">
      <c r="A462" s="2" t="s">
        <v>438</v>
      </c>
      <c r="B462" s="2" t="s">
        <v>462</v>
      </c>
      <c r="C462" s="2" t="s">
        <v>541</v>
      </c>
      <c r="D462" s="2" t="s">
        <v>480</v>
      </c>
      <c r="E462" s="2" t="s">
        <v>436</v>
      </c>
      <c r="F462" s="11">
        <v>516876542</v>
      </c>
      <c r="G462" s="73">
        <v>44357</v>
      </c>
      <c r="H462" s="73">
        <v>44358</v>
      </c>
      <c r="I462" s="2">
        <v>3507</v>
      </c>
      <c r="J462" s="35">
        <v>651.21</v>
      </c>
      <c r="K462" s="74">
        <f t="shared" si="0"/>
        <v>2283793.4700000002</v>
      </c>
      <c r="M462" s="11">
        <v>516876542</v>
      </c>
      <c r="N462" s="2"/>
      <c r="O462" s="83"/>
      <c r="P462" s="11"/>
      <c r="Q462" s="2"/>
      <c r="R462" s="2"/>
    </row>
    <row r="463" spans="1:18" ht="14.25" customHeight="1">
      <c r="A463" s="2" t="s">
        <v>482</v>
      </c>
      <c r="B463" s="2" t="s">
        <v>433</v>
      </c>
      <c r="C463" s="2" t="s">
        <v>537</v>
      </c>
      <c r="D463" s="2" t="s">
        <v>441</v>
      </c>
      <c r="E463" s="2" t="s">
        <v>442</v>
      </c>
      <c r="F463" s="11">
        <v>518138253</v>
      </c>
      <c r="G463" s="73">
        <v>44354</v>
      </c>
      <c r="H463" s="73">
        <v>44356</v>
      </c>
      <c r="I463" s="2">
        <v>1229</v>
      </c>
      <c r="J463" s="35">
        <v>9.33</v>
      </c>
      <c r="K463" s="74">
        <f t="shared" si="0"/>
        <v>11466.57</v>
      </c>
      <c r="M463" s="11">
        <v>518138253</v>
      </c>
      <c r="N463" s="2"/>
      <c r="O463" s="83"/>
      <c r="P463" s="11"/>
      <c r="Q463" s="2"/>
      <c r="R463" s="2"/>
    </row>
    <row r="464" spans="1:18" ht="14.25" customHeight="1">
      <c r="A464" s="2" t="s">
        <v>438</v>
      </c>
      <c r="B464" s="2" t="s">
        <v>433</v>
      </c>
      <c r="C464" s="2" t="s">
        <v>637</v>
      </c>
      <c r="D464" s="2" t="s">
        <v>477</v>
      </c>
      <c r="E464" s="2" t="s">
        <v>436</v>
      </c>
      <c r="F464" s="11">
        <v>521671903</v>
      </c>
      <c r="G464" s="73">
        <v>44374</v>
      </c>
      <c r="H464" s="73">
        <v>44374</v>
      </c>
      <c r="I464" s="2">
        <v>6894</v>
      </c>
      <c r="J464" s="35">
        <v>668.27</v>
      </c>
      <c r="K464" s="74">
        <f t="shared" si="0"/>
        <v>4607053.38</v>
      </c>
      <c r="M464" s="11">
        <v>521671903</v>
      </c>
      <c r="N464" s="2"/>
      <c r="O464" s="83"/>
      <c r="P464" s="11"/>
      <c r="Q464" s="2"/>
      <c r="R464" s="2"/>
    </row>
    <row r="465" spans="1:18" ht="14.25" customHeight="1">
      <c r="A465" s="2" t="s">
        <v>432</v>
      </c>
      <c r="B465" s="2" t="s">
        <v>433</v>
      </c>
      <c r="C465" s="2" t="s">
        <v>523</v>
      </c>
      <c r="D465" s="2" t="s">
        <v>441</v>
      </c>
      <c r="E465" s="2" t="s">
        <v>436</v>
      </c>
      <c r="F465" s="11">
        <v>521885192</v>
      </c>
      <c r="G465" s="73">
        <v>44356</v>
      </c>
      <c r="H465" s="73">
        <v>44359</v>
      </c>
      <c r="I465" s="2">
        <v>6263</v>
      </c>
      <c r="J465" s="35">
        <v>9.33</v>
      </c>
      <c r="K465" s="74">
        <f t="shared" si="0"/>
        <v>58433.79</v>
      </c>
      <c r="M465" s="11">
        <v>521885192</v>
      </c>
      <c r="N465" s="2"/>
      <c r="O465" s="83"/>
      <c r="P465" s="11"/>
      <c r="Q465" s="2"/>
      <c r="R465" s="2"/>
    </row>
    <row r="466" spans="1:18" ht="14.25" customHeight="1">
      <c r="A466" s="2" t="s">
        <v>458</v>
      </c>
      <c r="B466" s="2" t="s">
        <v>433</v>
      </c>
      <c r="C466" s="2" t="s">
        <v>506</v>
      </c>
      <c r="D466" s="2" t="s">
        <v>475</v>
      </c>
      <c r="E466" s="2" t="s">
        <v>436</v>
      </c>
      <c r="F466" s="11">
        <v>522280871</v>
      </c>
      <c r="G466" s="73">
        <v>44351</v>
      </c>
      <c r="H466" s="73">
        <v>44352</v>
      </c>
      <c r="I466" s="2">
        <v>8306</v>
      </c>
      <c r="J466" s="35">
        <v>81.73</v>
      </c>
      <c r="K466" s="74">
        <f t="shared" si="0"/>
        <v>678849.38</v>
      </c>
      <c r="M466" s="11">
        <v>522280871</v>
      </c>
      <c r="N466" s="2"/>
      <c r="O466" s="83"/>
      <c r="P466" s="11"/>
      <c r="Q466" s="2"/>
      <c r="R466" s="2"/>
    </row>
    <row r="467" spans="1:18" ht="14.25" customHeight="1">
      <c r="A467" s="2" t="s">
        <v>432</v>
      </c>
      <c r="B467" s="2" t="s">
        <v>439</v>
      </c>
      <c r="C467" s="2" t="s">
        <v>521</v>
      </c>
      <c r="D467" s="2" t="s">
        <v>464</v>
      </c>
      <c r="E467" s="2" t="s">
        <v>436</v>
      </c>
      <c r="F467" s="11">
        <v>523235309</v>
      </c>
      <c r="G467" s="73">
        <v>44347</v>
      </c>
      <c r="H467" s="73">
        <v>44347</v>
      </c>
      <c r="I467" s="2">
        <v>7177</v>
      </c>
      <c r="J467" s="35">
        <v>154.06</v>
      </c>
      <c r="K467" s="74">
        <f t="shared" si="0"/>
        <v>1105688.6200000001</v>
      </c>
      <c r="M467" s="11">
        <v>908088529</v>
      </c>
      <c r="N467" s="2"/>
      <c r="O467" s="83"/>
      <c r="P467" s="11"/>
      <c r="Q467" s="2"/>
      <c r="R467" s="2"/>
    </row>
    <row r="468" spans="1:18" ht="14.25" customHeight="1">
      <c r="A468" s="2" t="s">
        <v>444</v>
      </c>
      <c r="B468" s="2" t="s">
        <v>452</v>
      </c>
      <c r="C468" s="2" t="s">
        <v>504</v>
      </c>
      <c r="D468" s="2" t="s">
        <v>456</v>
      </c>
      <c r="E468" s="2" t="s">
        <v>442</v>
      </c>
      <c r="F468" s="11">
        <v>523241317</v>
      </c>
      <c r="G468" s="73">
        <v>44372</v>
      </c>
      <c r="H468" s="73">
        <v>44372</v>
      </c>
      <c r="I468" s="2">
        <v>8257</v>
      </c>
      <c r="J468" s="35">
        <v>109.28</v>
      </c>
      <c r="K468" s="74">
        <f t="shared" si="0"/>
        <v>902324.96</v>
      </c>
      <c r="M468" s="11">
        <v>523235309</v>
      </c>
      <c r="N468" s="2"/>
      <c r="O468" s="83"/>
      <c r="P468" s="11"/>
      <c r="Q468" s="2"/>
      <c r="R468" s="2"/>
    </row>
    <row r="469" spans="1:18" ht="14.25" customHeight="1">
      <c r="A469" s="2" t="s">
        <v>484</v>
      </c>
      <c r="B469" s="2" t="s">
        <v>452</v>
      </c>
      <c r="C469" s="2" t="s">
        <v>603</v>
      </c>
      <c r="D469" s="2" t="s">
        <v>464</v>
      </c>
      <c r="E469" s="2" t="s">
        <v>436</v>
      </c>
      <c r="F469" s="11">
        <v>524310338</v>
      </c>
      <c r="G469" s="73">
        <v>44360</v>
      </c>
      <c r="H469" s="73">
        <v>44362</v>
      </c>
      <c r="I469" s="2">
        <v>585</v>
      </c>
      <c r="J469" s="35">
        <v>154.06</v>
      </c>
      <c r="K469" s="74">
        <f t="shared" si="0"/>
        <v>90125.1</v>
      </c>
      <c r="M469" s="11">
        <v>524310338</v>
      </c>
      <c r="N469" s="2"/>
      <c r="O469" s="83"/>
      <c r="P469" s="11"/>
      <c r="Q469" s="2"/>
      <c r="R469" s="2"/>
    </row>
    <row r="470" spans="1:18" ht="14.25" customHeight="1">
      <c r="A470" s="2" t="s">
        <v>438</v>
      </c>
      <c r="B470" s="2" t="s">
        <v>462</v>
      </c>
      <c r="C470" s="2" t="s">
        <v>624</v>
      </c>
      <c r="D470" s="2" t="s">
        <v>494</v>
      </c>
      <c r="E470" s="2" t="s">
        <v>436</v>
      </c>
      <c r="F470" s="11">
        <v>524612033</v>
      </c>
      <c r="G470" s="73">
        <v>44356</v>
      </c>
      <c r="H470" s="73">
        <v>44359</v>
      </c>
      <c r="I470" s="2">
        <v>6056</v>
      </c>
      <c r="J470" s="35">
        <v>47.45</v>
      </c>
      <c r="K470" s="74">
        <f t="shared" si="0"/>
        <v>287357.2</v>
      </c>
      <c r="M470" s="11">
        <v>524612033</v>
      </c>
      <c r="N470" s="2"/>
      <c r="O470" s="83"/>
      <c r="P470" s="11"/>
      <c r="Q470" s="2"/>
      <c r="R470" s="2"/>
    </row>
    <row r="471" spans="1:18" ht="14.25" customHeight="1">
      <c r="A471" s="2" t="s">
        <v>444</v>
      </c>
      <c r="B471" s="2" t="s">
        <v>452</v>
      </c>
      <c r="C471" s="2" t="s">
        <v>595</v>
      </c>
      <c r="D471" s="2" t="s">
        <v>456</v>
      </c>
      <c r="E471" s="2" t="s">
        <v>436</v>
      </c>
      <c r="F471" s="11">
        <v>524628770</v>
      </c>
      <c r="G471" s="73">
        <v>44341</v>
      </c>
      <c r="H471" s="73">
        <v>44342</v>
      </c>
      <c r="I471" s="2">
        <v>7135</v>
      </c>
      <c r="J471" s="35">
        <v>109.28</v>
      </c>
      <c r="K471" s="74">
        <f t="shared" si="0"/>
        <v>779712.8</v>
      </c>
      <c r="M471" s="11">
        <v>995013129</v>
      </c>
      <c r="N471" s="2"/>
      <c r="O471" s="83"/>
      <c r="P471" s="11"/>
      <c r="Q471" s="2"/>
      <c r="R471" s="2"/>
    </row>
    <row r="472" spans="1:18" ht="14.25" customHeight="1">
      <c r="A472" s="2" t="s">
        <v>444</v>
      </c>
      <c r="B472" s="2" t="s">
        <v>462</v>
      </c>
      <c r="C472" s="2" t="s">
        <v>463</v>
      </c>
      <c r="D472" s="2" t="s">
        <v>480</v>
      </c>
      <c r="E472" s="2" t="s">
        <v>436</v>
      </c>
      <c r="F472" s="11">
        <v>524733912</v>
      </c>
      <c r="G472" s="73">
        <v>44371</v>
      </c>
      <c r="H472" s="73">
        <v>44374</v>
      </c>
      <c r="I472" s="2">
        <v>6861</v>
      </c>
      <c r="J472" s="35">
        <v>651.21</v>
      </c>
      <c r="K472" s="74">
        <f t="shared" si="0"/>
        <v>4467951.8100000005</v>
      </c>
      <c r="M472" s="11">
        <v>156183803</v>
      </c>
      <c r="N472" s="2"/>
      <c r="O472" s="83"/>
      <c r="P472" s="11"/>
      <c r="Q472" s="2"/>
      <c r="R472" s="2"/>
    </row>
    <row r="473" spans="1:18" ht="14.25" customHeight="1">
      <c r="A473" s="2" t="s">
        <v>451</v>
      </c>
      <c r="B473" s="2" t="s">
        <v>462</v>
      </c>
      <c r="C473" s="2" t="s">
        <v>517</v>
      </c>
      <c r="D473" s="2" t="s">
        <v>446</v>
      </c>
      <c r="E473" s="2" t="s">
        <v>442</v>
      </c>
      <c r="F473" s="11">
        <v>525751435</v>
      </c>
      <c r="G473" s="73">
        <v>44369</v>
      </c>
      <c r="H473" s="73">
        <v>44369</v>
      </c>
      <c r="I473" s="2">
        <v>5930</v>
      </c>
      <c r="J473" s="35">
        <v>437.2</v>
      </c>
      <c r="K473" s="74">
        <f t="shared" si="0"/>
        <v>2592596</v>
      </c>
      <c r="M473" s="11">
        <v>525751435</v>
      </c>
      <c r="N473" s="2"/>
      <c r="O473" s="83"/>
      <c r="P473" s="11"/>
      <c r="Q473" s="2"/>
      <c r="R473" s="2"/>
    </row>
    <row r="474" spans="1:18" ht="14.25" customHeight="1">
      <c r="A474" s="2" t="s">
        <v>458</v>
      </c>
      <c r="B474" s="2" t="s">
        <v>462</v>
      </c>
      <c r="C474" s="2" t="s">
        <v>568</v>
      </c>
      <c r="D474" s="2" t="s">
        <v>475</v>
      </c>
      <c r="E474" s="2" t="s">
        <v>442</v>
      </c>
      <c r="F474" s="11">
        <v>525869882</v>
      </c>
      <c r="G474" s="73">
        <v>44343</v>
      </c>
      <c r="H474" s="73">
        <v>44345</v>
      </c>
      <c r="I474" s="2">
        <v>5690</v>
      </c>
      <c r="J474" s="35">
        <v>81.73</v>
      </c>
      <c r="K474" s="74">
        <f t="shared" si="0"/>
        <v>465043.7</v>
      </c>
      <c r="M474" s="11">
        <v>525869882</v>
      </c>
      <c r="N474" s="2"/>
      <c r="O474" s="83"/>
      <c r="P474" s="11"/>
      <c r="Q474" s="2"/>
      <c r="R474" s="2"/>
    </row>
    <row r="475" spans="1:18" ht="14.25" customHeight="1">
      <c r="A475" s="2" t="s">
        <v>432</v>
      </c>
      <c r="B475" s="2" t="s">
        <v>502</v>
      </c>
      <c r="C475" s="2" t="s">
        <v>578</v>
      </c>
      <c r="D475" s="2" t="s">
        <v>469</v>
      </c>
      <c r="E475" s="2" t="s">
        <v>436</v>
      </c>
      <c r="F475" s="11">
        <v>526523911</v>
      </c>
      <c r="G475" s="73">
        <v>44356</v>
      </c>
      <c r="H475" s="73">
        <v>44357</v>
      </c>
      <c r="I475" s="2">
        <v>4857</v>
      </c>
      <c r="J475" s="35">
        <v>421.89</v>
      </c>
      <c r="K475" s="74">
        <f t="shared" si="0"/>
        <v>2049119.73</v>
      </c>
      <c r="M475" s="11">
        <v>526523911</v>
      </c>
      <c r="N475" s="2"/>
      <c r="O475" s="83"/>
      <c r="P475" s="11"/>
      <c r="Q475" s="2"/>
      <c r="R475" s="2"/>
    </row>
    <row r="476" spans="1:18" ht="14.25" customHeight="1">
      <c r="A476" s="2" t="s">
        <v>448</v>
      </c>
      <c r="B476" s="2" t="s">
        <v>433</v>
      </c>
      <c r="C476" s="2" t="s">
        <v>582</v>
      </c>
      <c r="D476" s="2" t="s">
        <v>454</v>
      </c>
      <c r="E476" s="2" t="s">
        <v>442</v>
      </c>
      <c r="F476" s="11">
        <v>527583491</v>
      </c>
      <c r="G476" s="73">
        <v>44354</v>
      </c>
      <c r="H476" s="73">
        <v>44355</v>
      </c>
      <c r="I476" s="2">
        <v>7876</v>
      </c>
      <c r="J476" s="35">
        <v>152.58000000000001</v>
      </c>
      <c r="K476" s="74">
        <f t="shared" si="0"/>
        <v>1201720.08</v>
      </c>
      <c r="M476" s="11">
        <v>527583491</v>
      </c>
      <c r="N476" s="2"/>
      <c r="O476" s="83"/>
      <c r="P476" s="11"/>
      <c r="Q476" s="2"/>
      <c r="R476" s="2"/>
    </row>
    <row r="477" spans="1:18" ht="14.25" customHeight="1">
      <c r="A477" s="2" t="s">
        <v>451</v>
      </c>
      <c r="B477" s="2" t="s">
        <v>462</v>
      </c>
      <c r="C477" s="2" t="s">
        <v>634</v>
      </c>
      <c r="D477" s="2" t="s">
        <v>477</v>
      </c>
      <c r="E477" s="2" t="s">
        <v>436</v>
      </c>
      <c r="F477" s="11">
        <v>527969729</v>
      </c>
      <c r="G477" s="73">
        <v>44380</v>
      </c>
      <c r="H477" s="73">
        <v>44380</v>
      </c>
      <c r="I477" s="2">
        <v>8679</v>
      </c>
      <c r="J477" s="35">
        <v>668.27</v>
      </c>
      <c r="K477" s="74">
        <f t="shared" si="0"/>
        <v>5799915.3300000001</v>
      </c>
      <c r="M477" s="11">
        <v>527969729</v>
      </c>
      <c r="N477" s="2"/>
      <c r="O477" s="83"/>
      <c r="P477" s="11"/>
      <c r="Q477" s="2"/>
      <c r="R477" s="2"/>
    </row>
    <row r="478" spans="1:18" ht="14.25" customHeight="1">
      <c r="A478" s="2" t="s">
        <v>472</v>
      </c>
      <c r="B478" s="2" t="s">
        <v>502</v>
      </c>
      <c r="C478" s="2" t="s">
        <v>610</v>
      </c>
      <c r="D478" s="2" t="s">
        <v>494</v>
      </c>
      <c r="E478" s="2" t="s">
        <v>436</v>
      </c>
      <c r="F478" s="11">
        <v>528205335</v>
      </c>
      <c r="G478" s="73">
        <v>44349</v>
      </c>
      <c r="H478" s="73">
        <v>44351</v>
      </c>
      <c r="I478" s="2">
        <v>4206</v>
      </c>
      <c r="J478" s="35">
        <v>47.45</v>
      </c>
      <c r="K478" s="74">
        <f t="shared" si="0"/>
        <v>199574.7</v>
      </c>
      <c r="M478" s="11">
        <v>528205335</v>
      </c>
      <c r="N478" s="2"/>
      <c r="O478" s="83"/>
      <c r="P478" s="11"/>
      <c r="Q478" s="2"/>
      <c r="R478" s="2"/>
    </row>
    <row r="479" spans="1:18" ht="14.25" customHeight="1">
      <c r="A479" s="2" t="s">
        <v>472</v>
      </c>
      <c r="B479" s="2" t="s">
        <v>433</v>
      </c>
      <c r="C479" s="2" t="s">
        <v>606</v>
      </c>
      <c r="D479" s="2" t="s">
        <v>454</v>
      </c>
      <c r="E479" s="2" t="s">
        <v>442</v>
      </c>
      <c r="F479" s="11">
        <v>528565824</v>
      </c>
      <c r="G479" s="73">
        <v>44366</v>
      </c>
      <c r="H479" s="73">
        <v>44367</v>
      </c>
      <c r="I479" s="2">
        <v>505</v>
      </c>
      <c r="J479" s="35">
        <v>152.58000000000001</v>
      </c>
      <c r="K479" s="74">
        <f t="shared" si="0"/>
        <v>77052.900000000009</v>
      </c>
      <c r="M479" s="11">
        <v>528565824</v>
      </c>
      <c r="N479" s="2"/>
      <c r="O479" s="83"/>
      <c r="P479" s="11"/>
      <c r="Q479" s="2"/>
      <c r="R479" s="2"/>
    </row>
    <row r="480" spans="1:18" ht="14.25" customHeight="1">
      <c r="A480" s="2" t="s">
        <v>458</v>
      </c>
      <c r="B480" s="2" t="s">
        <v>462</v>
      </c>
      <c r="C480" s="2" t="s">
        <v>534</v>
      </c>
      <c r="D480" s="2" t="s">
        <v>480</v>
      </c>
      <c r="E480" s="2" t="s">
        <v>442</v>
      </c>
      <c r="F480" s="11">
        <v>528737914</v>
      </c>
      <c r="G480" s="73">
        <v>44356</v>
      </c>
      <c r="H480" s="73">
        <v>44359</v>
      </c>
      <c r="I480" s="2">
        <v>6704</v>
      </c>
      <c r="J480" s="35">
        <v>651.21</v>
      </c>
      <c r="K480" s="74">
        <f t="shared" si="0"/>
        <v>4365711.84</v>
      </c>
      <c r="M480" s="11">
        <v>528737914</v>
      </c>
      <c r="N480" s="2"/>
      <c r="O480" s="83"/>
      <c r="P480" s="11"/>
      <c r="Q480" s="2"/>
      <c r="R480" s="2"/>
    </row>
    <row r="481" spans="1:18" ht="14.25" customHeight="1">
      <c r="A481" s="2" t="s">
        <v>458</v>
      </c>
      <c r="B481" s="2" t="s">
        <v>439</v>
      </c>
      <c r="C481" s="2" t="s">
        <v>615</v>
      </c>
      <c r="D481" s="2" t="s">
        <v>454</v>
      </c>
      <c r="E481" s="2" t="s">
        <v>442</v>
      </c>
      <c r="F481" s="11">
        <v>529457604</v>
      </c>
      <c r="G481" s="73">
        <v>44371</v>
      </c>
      <c r="H481" s="73">
        <v>44372</v>
      </c>
      <c r="I481" s="2">
        <v>5764</v>
      </c>
      <c r="J481" s="35">
        <v>152.58000000000001</v>
      </c>
      <c r="K481" s="74">
        <f t="shared" si="0"/>
        <v>879471.12000000011</v>
      </c>
      <c r="M481" s="11">
        <v>529457604</v>
      </c>
      <c r="N481" s="2"/>
      <c r="O481" s="83"/>
      <c r="P481" s="11"/>
      <c r="Q481" s="2"/>
      <c r="R481" s="2"/>
    </row>
    <row r="482" spans="1:18" ht="14.25" customHeight="1">
      <c r="A482" s="2" t="s">
        <v>465</v>
      </c>
      <c r="B482" s="2" t="s">
        <v>433</v>
      </c>
      <c r="C482" s="2" t="s">
        <v>584</v>
      </c>
      <c r="D482" s="2" t="s">
        <v>441</v>
      </c>
      <c r="E482" s="2" t="s">
        <v>442</v>
      </c>
      <c r="F482" s="11">
        <v>530560958</v>
      </c>
      <c r="G482" s="73">
        <v>44348</v>
      </c>
      <c r="H482" s="73">
        <v>44349</v>
      </c>
      <c r="I482" s="2">
        <v>3239</v>
      </c>
      <c r="J482" s="35">
        <v>9.33</v>
      </c>
      <c r="K482" s="74">
        <f t="shared" si="0"/>
        <v>30219.87</v>
      </c>
      <c r="M482" s="11">
        <v>530560958</v>
      </c>
      <c r="N482" s="2"/>
      <c r="O482" s="83"/>
      <c r="P482" s="11"/>
      <c r="Q482" s="2"/>
      <c r="R482" s="2"/>
    </row>
    <row r="483" spans="1:18" ht="14.25" customHeight="1">
      <c r="A483" s="2" t="s">
        <v>448</v>
      </c>
      <c r="B483" s="2" t="s">
        <v>439</v>
      </c>
      <c r="C483" s="2" t="s">
        <v>567</v>
      </c>
      <c r="D483" s="2" t="s">
        <v>480</v>
      </c>
      <c r="E483" s="2" t="s">
        <v>436</v>
      </c>
      <c r="F483" s="11">
        <v>531375491</v>
      </c>
      <c r="G483" s="73">
        <v>44368</v>
      </c>
      <c r="H483" s="73">
        <v>44370</v>
      </c>
      <c r="I483" s="2">
        <v>3772</v>
      </c>
      <c r="J483" s="35">
        <v>651.21</v>
      </c>
      <c r="K483" s="74">
        <f t="shared" si="0"/>
        <v>2456364.12</v>
      </c>
      <c r="M483" s="11">
        <v>531375491</v>
      </c>
      <c r="N483" s="2"/>
      <c r="O483" s="83"/>
      <c r="P483" s="11"/>
      <c r="Q483" s="2"/>
      <c r="R483" s="2"/>
    </row>
    <row r="484" spans="1:18" ht="14.25" customHeight="1">
      <c r="A484" s="2" t="s">
        <v>472</v>
      </c>
      <c r="B484" s="2" t="s">
        <v>433</v>
      </c>
      <c r="C484" s="2" t="s">
        <v>564</v>
      </c>
      <c r="D484" s="2" t="s">
        <v>446</v>
      </c>
      <c r="E484" s="2" t="s">
        <v>442</v>
      </c>
      <c r="F484" s="11">
        <v>531473338</v>
      </c>
      <c r="G484" s="73">
        <v>44374</v>
      </c>
      <c r="H484" s="73">
        <v>44375</v>
      </c>
      <c r="I484" s="2">
        <v>3474</v>
      </c>
      <c r="J484" s="35">
        <v>437.2</v>
      </c>
      <c r="K484" s="74">
        <f t="shared" si="0"/>
        <v>1518832.8</v>
      </c>
      <c r="M484" s="11">
        <v>531473338</v>
      </c>
      <c r="N484" s="2"/>
      <c r="O484" s="83"/>
      <c r="P484" s="11"/>
      <c r="Q484" s="2"/>
      <c r="R484" s="2"/>
    </row>
    <row r="485" spans="1:18" ht="14.25" customHeight="1">
      <c r="A485" s="2" t="s">
        <v>472</v>
      </c>
      <c r="B485" s="2" t="s">
        <v>462</v>
      </c>
      <c r="C485" s="2" t="s">
        <v>628</v>
      </c>
      <c r="D485" s="2" t="s">
        <v>469</v>
      </c>
      <c r="E485" s="2" t="s">
        <v>442</v>
      </c>
      <c r="F485" s="11">
        <v>532205045</v>
      </c>
      <c r="G485" s="73">
        <v>44365</v>
      </c>
      <c r="H485" s="73">
        <v>44366</v>
      </c>
      <c r="I485" s="2">
        <v>6626</v>
      </c>
      <c r="J485" s="35">
        <v>421.89</v>
      </c>
      <c r="K485" s="74">
        <f t="shared" si="0"/>
        <v>2795443.14</v>
      </c>
      <c r="M485" s="11">
        <v>532205045</v>
      </c>
      <c r="N485" s="2"/>
      <c r="O485" s="83"/>
      <c r="P485" s="11"/>
      <c r="Q485" s="2"/>
      <c r="R485" s="2"/>
    </row>
    <row r="486" spans="1:18" ht="14.25" customHeight="1">
      <c r="A486" s="2" t="s">
        <v>472</v>
      </c>
      <c r="B486" s="2" t="s">
        <v>452</v>
      </c>
      <c r="C486" s="2" t="s">
        <v>621</v>
      </c>
      <c r="D486" s="2" t="s">
        <v>450</v>
      </c>
      <c r="E486" s="2" t="s">
        <v>436</v>
      </c>
      <c r="F486" s="11">
        <v>533821237</v>
      </c>
      <c r="G486" s="73">
        <v>44388</v>
      </c>
      <c r="H486" s="73">
        <v>44389</v>
      </c>
      <c r="I486" s="2">
        <v>8981</v>
      </c>
      <c r="J486" s="35">
        <v>205.7</v>
      </c>
      <c r="K486" s="74">
        <f t="shared" si="0"/>
        <v>1847391.7</v>
      </c>
      <c r="M486" s="11">
        <v>533821237</v>
      </c>
      <c r="N486" s="2"/>
      <c r="O486" s="83"/>
      <c r="P486" s="11"/>
      <c r="Q486" s="2"/>
      <c r="R486" s="2"/>
    </row>
    <row r="487" spans="1:18" ht="14.25" customHeight="1">
      <c r="A487" s="2" t="s">
        <v>458</v>
      </c>
      <c r="B487" s="2" t="s">
        <v>462</v>
      </c>
      <c r="C487" s="2" t="s">
        <v>7</v>
      </c>
      <c r="D487" s="2" t="s">
        <v>450</v>
      </c>
      <c r="E487" s="2" t="s">
        <v>436</v>
      </c>
      <c r="F487" s="11">
        <v>534113061</v>
      </c>
      <c r="G487" s="73">
        <v>44393</v>
      </c>
      <c r="H487" s="73">
        <v>44396</v>
      </c>
      <c r="I487" s="2">
        <v>5572</v>
      </c>
      <c r="J487" s="35">
        <v>205.7</v>
      </c>
      <c r="K487" s="74">
        <f t="shared" si="0"/>
        <v>1146160.3999999999</v>
      </c>
      <c r="M487" s="11">
        <v>534113061</v>
      </c>
      <c r="N487" s="2"/>
      <c r="O487" s="83"/>
      <c r="P487" s="11"/>
      <c r="Q487" s="2"/>
      <c r="R487" s="2"/>
    </row>
    <row r="488" spans="1:18" ht="14.25" customHeight="1">
      <c r="A488" s="2" t="s">
        <v>432</v>
      </c>
      <c r="B488" s="2" t="s">
        <v>433</v>
      </c>
      <c r="C488" s="2" t="s">
        <v>636</v>
      </c>
      <c r="D488" s="2" t="s">
        <v>469</v>
      </c>
      <c r="E488" s="2" t="s">
        <v>436</v>
      </c>
      <c r="F488" s="11">
        <v>534210479</v>
      </c>
      <c r="G488" s="73">
        <v>44374</v>
      </c>
      <c r="H488" s="73">
        <v>44374</v>
      </c>
      <c r="I488" s="2">
        <v>2874</v>
      </c>
      <c r="J488" s="35">
        <v>421.89</v>
      </c>
      <c r="K488" s="74">
        <f t="shared" si="0"/>
        <v>1212511.8599999999</v>
      </c>
      <c r="M488" s="11">
        <v>534210479</v>
      </c>
      <c r="N488" s="2"/>
      <c r="O488" s="83"/>
      <c r="P488" s="11"/>
      <c r="Q488" s="2"/>
      <c r="R488" s="2"/>
    </row>
    <row r="489" spans="1:18" ht="14.25" customHeight="1">
      <c r="A489" s="2" t="s">
        <v>472</v>
      </c>
      <c r="B489" s="2" t="s">
        <v>433</v>
      </c>
      <c r="C489" s="2" t="s">
        <v>602</v>
      </c>
      <c r="D489" s="2" t="s">
        <v>464</v>
      </c>
      <c r="E489" s="2" t="s">
        <v>442</v>
      </c>
      <c r="F489" s="11">
        <v>534781253</v>
      </c>
      <c r="G489" s="73">
        <v>44360</v>
      </c>
      <c r="H489" s="73">
        <v>44363</v>
      </c>
      <c r="I489" s="2">
        <v>5143</v>
      </c>
      <c r="J489" s="35">
        <v>154.06</v>
      </c>
      <c r="K489" s="74">
        <f t="shared" si="0"/>
        <v>792330.58</v>
      </c>
      <c r="M489" s="11">
        <v>534781253</v>
      </c>
      <c r="N489" s="2"/>
      <c r="O489" s="83"/>
      <c r="P489" s="11"/>
      <c r="Q489" s="2"/>
      <c r="R489" s="2"/>
    </row>
    <row r="490" spans="1:18" ht="14.25" customHeight="1">
      <c r="A490" s="2" t="s">
        <v>451</v>
      </c>
      <c r="B490" s="2" t="s">
        <v>467</v>
      </c>
      <c r="C490" s="2" t="s">
        <v>638</v>
      </c>
      <c r="D490" s="2" t="s">
        <v>456</v>
      </c>
      <c r="E490" s="2" t="s">
        <v>442</v>
      </c>
      <c r="F490" s="11">
        <v>534899270</v>
      </c>
      <c r="G490" s="73">
        <v>44381</v>
      </c>
      <c r="H490" s="73">
        <v>44384</v>
      </c>
      <c r="I490" s="2">
        <v>3489</v>
      </c>
      <c r="J490" s="35">
        <v>109.28</v>
      </c>
      <c r="K490" s="74">
        <f t="shared" si="0"/>
        <v>381277.92</v>
      </c>
      <c r="M490" s="11">
        <v>534899270</v>
      </c>
      <c r="N490" s="2"/>
      <c r="O490" s="83"/>
      <c r="P490" s="11"/>
      <c r="Q490" s="2"/>
      <c r="R490" s="2"/>
    </row>
    <row r="491" spans="1:18" ht="14.25" customHeight="1">
      <c r="A491" s="2" t="s">
        <v>438</v>
      </c>
      <c r="B491" s="2" t="s">
        <v>439</v>
      </c>
      <c r="C491" s="2" t="s">
        <v>543</v>
      </c>
      <c r="D491" s="2" t="s">
        <v>435</v>
      </c>
      <c r="E491" s="2" t="s">
        <v>442</v>
      </c>
      <c r="F491" s="11">
        <v>535151183</v>
      </c>
      <c r="G491" s="73">
        <v>44378</v>
      </c>
      <c r="H491" s="73">
        <v>44378</v>
      </c>
      <c r="I491" s="2">
        <v>154</v>
      </c>
      <c r="J491" s="35">
        <v>255.28</v>
      </c>
      <c r="K491" s="74">
        <f t="shared" si="0"/>
        <v>39313.120000000003</v>
      </c>
      <c r="M491" s="11">
        <v>535151183</v>
      </c>
      <c r="N491" s="2"/>
      <c r="O491" s="83"/>
      <c r="P491" s="11"/>
      <c r="Q491" s="2"/>
      <c r="R491" s="2"/>
    </row>
    <row r="492" spans="1:18" ht="14.25" customHeight="1">
      <c r="A492" s="2" t="s">
        <v>465</v>
      </c>
      <c r="B492" s="2" t="s">
        <v>462</v>
      </c>
      <c r="C492" s="2" t="s">
        <v>473</v>
      </c>
      <c r="D492" s="2" t="s">
        <v>480</v>
      </c>
      <c r="E492" s="2" t="s">
        <v>436</v>
      </c>
      <c r="F492" s="11">
        <v>535506522</v>
      </c>
      <c r="G492" s="73">
        <v>44399</v>
      </c>
      <c r="H492" s="73">
        <v>44401</v>
      </c>
      <c r="I492" s="2">
        <v>245</v>
      </c>
      <c r="J492" s="35">
        <v>651.21</v>
      </c>
      <c r="K492" s="74">
        <f t="shared" si="0"/>
        <v>159546.45000000001</v>
      </c>
      <c r="M492" s="11">
        <v>535506522</v>
      </c>
      <c r="N492" s="2"/>
      <c r="O492" s="83"/>
      <c r="P492" s="11"/>
      <c r="Q492" s="2"/>
      <c r="R492" s="2"/>
    </row>
    <row r="493" spans="1:18" ht="14.25" customHeight="1">
      <c r="A493" s="2" t="s">
        <v>448</v>
      </c>
      <c r="B493" s="2" t="s">
        <v>433</v>
      </c>
      <c r="C493" s="2" t="s">
        <v>571</v>
      </c>
      <c r="D493" s="2" t="s">
        <v>446</v>
      </c>
      <c r="E493" s="2" t="s">
        <v>436</v>
      </c>
      <c r="F493" s="11">
        <v>535594928</v>
      </c>
      <c r="G493" s="73">
        <v>44402</v>
      </c>
      <c r="H493" s="73">
        <v>44404</v>
      </c>
      <c r="I493" s="2">
        <v>912</v>
      </c>
      <c r="J493" s="35">
        <v>437.2</v>
      </c>
      <c r="K493" s="74">
        <f t="shared" si="0"/>
        <v>398726.39999999997</v>
      </c>
      <c r="M493" s="11">
        <v>535594928</v>
      </c>
      <c r="N493" s="2"/>
      <c r="O493" s="83"/>
      <c r="P493" s="11"/>
      <c r="Q493" s="2"/>
      <c r="R493" s="2"/>
    </row>
    <row r="494" spans="1:18" ht="14.25" customHeight="1">
      <c r="A494" s="2" t="s">
        <v>451</v>
      </c>
      <c r="B494" s="2" t="s">
        <v>462</v>
      </c>
      <c r="C494" s="2" t="s">
        <v>611</v>
      </c>
      <c r="D494" s="2" t="s">
        <v>494</v>
      </c>
      <c r="E494" s="2" t="s">
        <v>436</v>
      </c>
      <c r="F494" s="11">
        <v>536178147</v>
      </c>
      <c r="G494" s="73">
        <v>44367</v>
      </c>
      <c r="H494" s="73">
        <v>44368</v>
      </c>
      <c r="I494" s="2">
        <v>5145</v>
      </c>
      <c r="J494" s="35">
        <v>47.45</v>
      </c>
      <c r="K494" s="74">
        <f t="shared" si="0"/>
        <v>244130.25000000003</v>
      </c>
      <c r="M494" s="11">
        <v>536178147</v>
      </c>
      <c r="N494" s="2"/>
      <c r="O494" s="83"/>
      <c r="P494" s="11"/>
      <c r="Q494" s="2"/>
      <c r="R494" s="2"/>
    </row>
    <row r="495" spans="1:18" ht="14.25" customHeight="1">
      <c r="A495" s="2" t="s">
        <v>465</v>
      </c>
      <c r="B495" s="2" t="s">
        <v>433</v>
      </c>
      <c r="C495" s="2" t="s">
        <v>591</v>
      </c>
      <c r="D495" s="2" t="s">
        <v>464</v>
      </c>
      <c r="E495" s="2" t="s">
        <v>436</v>
      </c>
      <c r="F495" s="11">
        <v>536287581</v>
      </c>
      <c r="G495" s="73">
        <v>44382</v>
      </c>
      <c r="H495" s="73">
        <v>44385</v>
      </c>
      <c r="I495" s="2">
        <v>388</v>
      </c>
      <c r="J495" s="35">
        <v>154.06</v>
      </c>
      <c r="K495" s="74">
        <f t="shared" si="0"/>
        <v>59775.28</v>
      </c>
      <c r="M495" s="11">
        <v>536287581</v>
      </c>
      <c r="N495" s="2"/>
      <c r="O495" s="83"/>
      <c r="P495" s="11"/>
      <c r="Q495" s="2"/>
      <c r="R495" s="2"/>
    </row>
    <row r="496" spans="1:18" ht="14.25" customHeight="1">
      <c r="A496" s="2" t="s">
        <v>458</v>
      </c>
      <c r="B496" s="2" t="s">
        <v>467</v>
      </c>
      <c r="C496" s="2" t="s">
        <v>577</v>
      </c>
      <c r="D496" s="2" t="s">
        <v>464</v>
      </c>
      <c r="E496" s="2" t="s">
        <v>436</v>
      </c>
      <c r="F496" s="11">
        <v>536687123</v>
      </c>
      <c r="G496" s="73">
        <v>44411</v>
      </c>
      <c r="H496" s="73">
        <v>44414</v>
      </c>
      <c r="I496" s="2">
        <v>4323</v>
      </c>
      <c r="J496" s="35">
        <v>154.06</v>
      </c>
      <c r="K496" s="74">
        <f t="shared" si="0"/>
        <v>666001.38</v>
      </c>
      <c r="M496" s="11">
        <v>536687123</v>
      </c>
      <c r="N496" s="2"/>
      <c r="O496" s="83"/>
      <c r="P496" s="11"/>
      <c r="Q496" s="2"/>
      <c r="R496" s="2"/>
    </row>
    <row r="497" spans="1:18" ht="14.25" customHeight="1">
      <c r="A497" s="2" t="s">
        <v>482</v>
      </c>
      <c r="B497" s="2" t="s">
        <v>439</v>
      </c>
      <c r="C497" s="2" t="s">
        <v>639</v>
      </c>
      <c r="D497" s="2" t="s">
        <v>446</v>
      </c>
      <c r="E497" s="2" t="s">
        <v>436</v>
      </c>
      <c r="F497" s="11">
        <v>539654290</v>
      </c>
      <c r="G497" s="73">
        <v>44402</v>
      </c>
      <c r="H497" s="73">
        <v>44402</v>
      </c>
      <c r="I497" s="2">
        <v>290</v>
      </c>
      <c r="J497" s="35">
        <v>437.2</v>
      </c>
      <c r="K497" s="74">
        <f t="shared" si="0"/>
        <v>126788</v>
      </c>
      <c r="M497" s="11">
        <v>539654290</v>
      </c>
      <c r="N497" s="2"/>
      <c r="O497" s="83"/>
      <c r="P497" s="11"/>
      <c r="Q497" s="2"/>
      <c r="R497" s="2"/>
    </row>
    <row r="498" spans="1:18" ht="14.25" customHeight="1">
      <c r="A498" s="2" t="s">
        <v>458</v>
      </c>
      <c r="B498" s="2" t="s">
        <v>452</v>
      </c>
      <c r="C498" s="2" t="s">
        <v>565</v>
      </c>
      <c r="D498" s="2" t="s">
        <v>480</v>
      </c>
      <c r="E498" s="2" t="s">
        <v>436</v>
      </c>
      <c r="F498" s="11">
        <v>540046966</v>
      </c>
      <c r="G498" s="73">
        <v>44389</v>
      </c>
      <c r="H498" s="73">
        <v>44392</v>
      </c>
      <c r="I498" s="2">
        <v>9347</v>
      </c>
      <c r="J498" s="35">
        <v>651.21</v>
      </c>
      <c r="K498" s="74">
        <f t="shared" si="0"/>
        <v>6086859.8700000001</v>
      </c>
      <c r="M498" s="11">
        <v>540046966</v>
      </c>
      <c r="N498" s="2"/>
      <c r="O498" s="83"/>
      <c r="P498" s="11"/>
      <c r="Q498" s="2"/>
      <c r="R498" s="2"/>
    </row>
    <row r="499" spans="1:18" ht="14.25" customHeight="1">
      <c r="A499" s="2" t="s">
        <v>465</v>
      </c>
      <c r="B499" s="2" t="s">
        <v>433</v>
      </c>
      <c r="C499" s="2" t="s">
        <v>640</v>
      </c>
      <c r="D499" s="2" t="s">
        <v>446</v>
      </c>
      <c r="E499" s="2" t="s">
        <v>436</v>
      </c>
      <c r="F499" s="11">
        <v>540324628</v>
      </c>
      <c r="G499" s="73">
        <v>44406</v>
      </c>
      <c r="H499" s="73">
        <v>44406</v>
      </c>
      <c r="I499" s="2">
        <v>6103</v>
      </c>
      <c r="J499" s="35">
        <v>437.2</v>
      </c>
      <c r="K499" s="74">
        <f t="shared" si="0"/>
        <v>2668231.6</v>
      </c>
      <c r="M499" s="11">
        <v>540324628</v>
      </c>
      <c r="N499" s="2"/>
      <c r="O499" s="83"/>
      <c r="P499" s="11"/>
      <c r="Q499" s="2"/>
      <c r="R499" s="2"/>
    </row>
    <row r="500" spans="1:18" ht="14.25" customHeight="1">
      <c r="A500" s="2" t="s">
        <v>484</v>
      </c>
      <c r="B500" s="2" t="s">
        <v>439</v>
      </c>
      <c r="C500" s="2" t="s">
        <v>543</v>
      </c>
      <c r="D500" s="2" t="s">
        <v>480</v>
      </c>
      <c r="E500" s="2" t="s">
        <v>436</v>
      </c>
      <c r="F500" s="11">
        <v>540352094</v>
      </c>
      <c r="G500" s="73">
        <v>44405</v>
      </c>
      <c r="H500" s="73">
        <v>44405</v>
      </c>
      <c r="I500" s="2">
        <v>7405</v>
      </c>
      <c r="J500" s="35">
        <v>651.21</v>
      </c>
      <c r="K500" s="74">
        <f t="shared" si="0"/>
        <v>4822210.05</v>
      </c>
      <c r="M500" s="11">
        <v>540352094</v>
      </c>
      <c r="N500" s="2"/>
      <c r="O500" s="83"/>
      <c r="P500" s="11"/>
      <c r="Q500" s="2"/>
      <c r="R500" s="2"/>
    </row>
    <row r="501" spans="1:18" ht="14.25" customHeight="1">
      <c r="A501" s="2" t="s">
        <v>451</v>
      </c>
      <c r="B501" s="2" t="s">
        <v>462</v>
      </c>
      <c r="C501" s="2" t="s">
        <v>479</v>
      </c>
      <c r="D501" s="2" t="s">
        <v>480</v>
      </c>
      <c r="E501" s="2" t="s">
        <v>436</v>
      </c>
      <c r="F501" s="11">
        <v>541034448</v>
      </c>
      <c r="G501" s="73">
        <v>44371</v>
      </c>
      <c r="H501" s="73">
        <v>44372</v>
      </c>
      <c r="I501" s="2">
        <v>5463</v>
      </c>
      <c r="J501" s="35">
        <v>651.21</v>
      </c>
      <c r="K501" s="74">
        <f t="shared" si="0"/>
        <v>3557560.23</v>
      </c>
      <c r="M501" s="11">
        <v>541034448</v>
      </c>
      <c r="N501" s="2"/>
      <c r="O501" s="83"/>
      <c r="P501" s="11"/>
      <c r="Q501" s="2"/>
      <c r="R501" s="2"/>
    </row>
    <row r="502" spans="1:18" ht="14.25" customHeight="1">
      <c r="A502" s="2" t="s">
        <v>472</v>
      </c>
      <c r="B502" s="2" t="s">
        <v>439</v>
      </c>
      <c r="C502" s="2" t="s">
        <v>625</v>
      </c>
      <c r="D502" s="2" t="s">
        <v>441</v>
      </c>
      <c r="E502" s="2" t="s">
        <v>442</v>
      </c>
      <c r="F502" s="11">
        <v>542506015</v>
      </c>
      <c r="G502" s="73">
        <v>44401</v>
      </c>
      <c r="H502" s="73">
        <v>44401</v>
      </c>
      <c r="I502" s="2">
        <v>8602</v>
      </c>
      <c r="J502" s="35">
        <v>9.33</v>
      </c>
      <c r="K502" s="74">
        <f t="shared" si="0"/>
        <v>80256.66</v>
      </c>
      <c r="M502" s="11">
        <v>542506015</v>
      </c>
      <c r="N502" s="2"/>
      <c r="O502" s="83"/>
      <c r="P502" s="11"/>
      <c r="Q502" s="2"/>
      <c r="R502" s="2"/>
    </row>
    <row r="503" spans="1:18" ht="14.25" customHeight="1">
      <c r="A503" s="2" t="s">
        <v>482</v>
      </c>
      <c r="B503" s="2" t="s">
        <v>433</v>
      </c>
      <c r="C503" s="2" t="s">
        <v>525</v>
      </c>
      <c r="D503" s="2" t="s">
        <v>441</v>
      </c>
      <c r="E503" s="2" t="s">
        <v>436</v>
      </c>
      <c r="F503" s="11">
        <v>544463384</v>
      </c>
      <c r="G503" s="73">
        <v>44369</v>
      </c>
      <c r="H503" s="73">
        <v>44369</v>
      </c>
      <c r="I503" s="2">
        <v>6871</v>
      </c>
      <c r="J503" s="35">
        <v>9.33</v>
      </c>
      <c r="K503" s="74">
        <f t="shared" si="0"/>
        <v>64106.43</v>
      </c>
      <c r="M503" s="11">
        <v>544463384</v>
      </c>
      <c r="N503" s="2"/>
      <c r="O503" s="83"/>
      <c r="P503" s="11"/>
      <c r="Q503" s="2"/>
      <c r="R503" s="2"/>
    </row>
    <row r="504" spans="1:18" ht="14.25" customHeight="1">
      <c r="A504" s="2" t="s">
        <v>438</v>
      </c>
      <c r="B504" s="2" t="s">
        <v>462</v>
      </c>
      <c r="C504" s="2" t="s">
        <v>490</v>
      </c>
      <c r="D504" s="2" t="s">
        <v>464</v>
      </c>
      <c r="E504" s="2" t="s">
        <v>442</v>
      </c>
      <c r="F504" s="11">
        <v>544562947</v>
      </c>
      <c r="G504" s="73">
        <v>44391</v>
      </c>
      <c r="H504" s="73">
        <v>44394</v>
      </c>
      <c r="I504" s="2">
        <v>7575</v>
      </c>
      <c r="J504" s="35">
        <v>154.06</v>
      </c>
      <c r="K504" s="74">
        <f t="shared" si="0"/>
        <v>1167004.5</v>
      </c>
      <c r="M504" s="11">
        <v>544562947</v>
      </c>
      <c r="N504" s="2"/>
      <c r="O504" s="83"/>
      <c r="P504" s="11"/>
      <c r="Q504" s="2"/>
      <c r="R504" s="2"/>
    </row>
    <row r="505" spans="1:18" ht="14.25" customHeight="1">
      <c r="A505" s="2" t="s">
        <v>438</v>
      </c>
      <c r="B505" s="2" t="s">
        <v>433</v>
      </c>
      <c r="C505" s="2" t="s">
        <v>585</v>
      </c>
      <c r="D505" s="2" t="s">
        <v>450</v>
      </c>
      <c r="E505" s="2" t="s">
        <v>442</v>
      </c>
      <c r="F505" s="11">
        <v>545612657</v>
      </c>
      <c r="G505" s="73">
        <v>44404</v>
      </c>
      <c r="H505" s="73">
        <v>44407</v>
      </c>
      <c r="I505" s="2">
        <v>6603</v>
      </c>
      <c r="J505" s="35">
        <v>205.7</v>
      </c>
      <c r="K505" s="74">
        <f t="shared" si="0"/>
        <v>1358237.0999999999</v>
      </c>
      <c r="M505" s="11">
        <v>545612657</v>
      </c>
      <c r="N505" s="2"/>
      <c r="O505" s="83"/>
      <c r="P505" s="11"/>
      <c r="Q505" s="2"/>
      <c r="R505" s="2"/>
    </row>
    <row r="506" spans="1:18" ht="14.25" customHeight="1">
      <c r="A506" s="2" t="s">
        <v>482</v>
      </c>
      <c r="B506" s="2" t="s">
        <v>502</v>
      </c>
      <c r="C506" s="2" t="s">
        <v>610</v>
      </c>
      <c r="D506" s="2" t="s">
        <v>480</v>
      </c>
      <c r="E506" s="2" t="s">
        <v>436</v>
      </c>
      <c r="F506" s="11">
        <v>545928943</v>
      </c>
      <c r="G506" s="73">
        <v>44388</v>
      </c>
      <c r="H506" s="73">
        <v>44388</v>
      </c>
      <c r="I506" s="2">
        <v>3520</v>
      </c>
      <c r="J506" s="35">
        <v>651.21</v>
      </c>
      <c r="K506" s="74">
        <f t="shared" si="0"/>
        <v>2292259.2000000002</v>
      </c>
      <c r="M506" s="11">
        <v>545928943</v>
      </c>
      <c r="N506" s="2"/>
      <c r="O506" s="83"/>
      <c r="P506" s="11"/>
      <c r="Q506" s="2"/>
      <c r="R506" s="2"/>
    </row>
    <row r="507" spans="1:18" ht="14.25" customHeight="1">
      <c r="A507" s="2" t="s">
        <v>432</v>
      </c>
      <c r="B507" s="2" t="s">
        <v>462</v>
      </c>
      <c r="C507" s="2" t="s">
        <v>641</v>
      </c>
      <c r="D507" s="2" t="s">
        <v>475</v>
      </c>
      <c r="E507" s="2" t="s">
        <v>436</v>
      </c>
      <c r="F507" s="11">
        <v>546849906</v>
      </c>
      <c r="G507" s="73">
        <v>44412</v>
      </c>
      <c r="H507" s="73">
        <v>44415</v>
      </c>
      <c r="I507" s="2">
        <v>5441</v>
      </c>
      <c r="J507" s="35">
        <v>81.73</v>
      </c>
      <c r="K507" s="74">
        <f t="shared" si="0"/>
        <v>444692.93</v>
      </c>
      <c r="M507" s="11">
        <v>546849906</v>
      </c>
      <c r="N507" s="2"/>
      <c r="O507" s="83"/>
      <c r="P507" s="11"/>
      <c r="Q507" s="2"/>
      <c r="R507" s="2"/>
    </row>
    <row r="508" spans="1:18" ht="14.25" customHeight="1">
      <c r="A508" s="2" t="s">
        <v>451</v>
      </c>
      <c r="B508" s="2" t="s">
        <v>462</v>
      </c>
      <c r="C508" s="2" t="s">
        <v>642</v>
      </c>
      <c r="D508" s="2" t="s">
        <v>446</v>
      </c>
      <c r="E508" s="2" t="s">
        <v>442</v>
      </c>
      <c r="F508" s="11">
        <v>547955834</v>
      </c>
      <c r="G508" s="73">
        <v>44393</v>
      </c>
      <c r="H508" s="73">
        <v>44395</v>
      </c>
      <c r="I508" s="2">
        <v>2300</v>
      </c>
      <c r="J508" s="35">
        <v>437.2</v>
      </c>
      <c r="K508" s="74">
        <f t="shared" si="0"/>
        <v>1005560</v>
      </c>
      <c r="M508" s="11">
        <v>547955834</v>
      </c>
      <c r="N508" s="2"/>
      <c r="O508" s="83"/>
      <c r="P508" s="11"/>
      <c r="Q508" s="2"/>
      <c r="R508" s="2"/>
    </row>
    <row r="509" spans="1:18" ht="14.25" customHeight="1">
      <c r="A509" s="2" t="s">
        <v>458</v>
      </c>
      <c r="B509" s="2" t="s">
        <v>462</v>
      </c>
      <c r="C509" s="2" t="s">
        <v>463</v>
      </c>
      <c r="D509" s="2" t="s">
        <v>494</v>
      </c>
      <c r="E509" s="2" t="s">
        <v>442</v>
      </c>
      <c r="F509" s="11">
        <v>551167190</v>
      </c>
      <c r="G509" s="73">
        <v>44402</v>
      </c>
      <c r="H509" s="73">
        <v>44404</v>
      </c>
      <c r="I509" s="2">
        <v>5331</v>
      </c>
      <c r="J509" s="35">
        <v>47.45</v>
      </c>
      <c r="K509" s="74">
        <f t="shared" si="0"/>
        <v>252955.95</v>
      </c>
      <c r="M509" s="11">
        <v>551167190</v>
      </c>
      <c r="N509" s="2"/>
      <c r="O509" s="83"/>
      <c r="P509" s="11"/>
      <c r="Q509" s="2"/>
      <c r="R509" s="2"/>
    </row>
    <row r="510" spans="1:18" ht="14.25" customHeight="1">
      <c r="A510" s="2" t="s">
        <v>432</v>
      </c>
      <c r="B510" s="2" t="s">
        <v>439</v>
      </c>
      <c r="C510" s="2" t="s">
        <v>615</v>
      </c>
      <c r="D510" s="2" t="s">
        <v>454</v>
      </c>
      <c r="E510" s="2" t="s">
        <v>436</v>
      </c>
      <c r="F510" s="11">
        <v>553562295</v>
      </c>
      <c r="G510" s="73">
        <v>44423</v>
      </c>
      <c r="H510" s="73">
        <v>44426</v>
      </c>
      <c r="I510" s="2">
        <v>8975</v>
      </c>
      <c r="J510" s="35">
        <v>152.58000000000001</v>
      </c>
      <c r="K510" s="74">
        <f t="shared" si="0"/>
        <v>1369405.5</v>
      </c>
      <c r="M510" s="11">
        <v>553562295</v>
      </c>
      <c r="N510" s="2"/>
      <c r="O510" s="83"/>
      <c r="P510" s="11"/>
      <c r="Q510" s="2"/>
      <c r="R510" s="2"/>
    </row>
    <row r="511" spans="1:18" ht="14.25" customHeight="1">
      <c r="A511" s="2" t="s">
        <v>444</v>
      </c>
      <c r="B511" s="2" t="s">
        <v>462</v>
      </c>
      <c r="C511" s="2" t="s">
        <v>557</v>
      </c>
      <c r="D511" s="2" t="s">
        <v>454</v>
      </c>
      <c r="E511" s="2" t="s">
        <v>436</v>
      </c>
      <c r="F511" s="11">
        <v>554439914</v>
      </c>
      <c r="G511" s="73">
        <v>44386</v>
      </c>
      <c r="H511" s="73">
        <v>44386</v>
      </c>
      <c r="I511" s="2">
        <v>7573</v>
      </c>
      <c r="J511" s="35">
        <v>152.58000000000001</v>
      </c>
      <c r="K511" s="74">
        <f t="shared" si="0"/>
        <v>1155488.3400000001</v>
      </c>
      <c r="M511" s="11">
        <v>176491773</v>
      </c>
      <c r="N511" s="2"/>
      <c r="O511" s="83"/>
      <c r="P511" s="11"/>
      <c r="Q511" s="2"/>
      <c r="R511" s="2"/>
    </row>
    <row r="512" spans="1:18" ht="14.25" customHeight="1">
      <c r="A512" s="2" t="s">
        <v>438</v>
      </c>
      <c r="B512" s="2" t="s">
        <v>433</v>
      </c>
      <c r="C512" s="2" t="s">
        <v>570</v>
      </c>
      <c r="D512" s="2" t="s">
        <v>441</v>
      </c>
      <c r="E512" s="2" t="s">
        <v>436</v>
      </c>
      <c r="F512" s="11">
        <v>556136786</v>
      </c>
      <c r="G512" s="73">
        <v>44385</v>
      </c>
      <c r="H512" s="73">
        <v>44385</v>
      </c>
      <c r="I512" s="2">
        <v>915</v>
      </c>
      <c r="J512" s="35">
        <v>9.33</v>
      </c>
      <c r="K512" s="74">
        <f t="shared" si="0"/>
        <v>8536.9500000000007</v>
      </c>
      <c r="M512" s="11">
        <v>556136786</v>
      </c>
      <c r="N512" s="2"/>
      <c r="O512" s="83"/>
      <c r="P512" s="11"/>
      <c r="Q512" s="2"/>
      <c r="R512" s="2"/>
    </row>
    <row r="513" spans="1:18" ht="14.25" customHeight="1">
      <c r="A513" s="2" t="s">
        <v>482</v>
      </c>
      <c r="B513" s="2" t="s">
        <v>439</v>
      </c>
      <c r="C513" s="2" t="s">
        <v>622</v>
      </c>
      <c r="D513" s="2" t="s">
        <v>475</v>
      </c>
      <c r="E513" s="2" t="s">
        <v>436</v>
      </c>
      <c r="F513" s="11">
        <v>556371533</v>
      </c>
      <c r="G513" s="73">
        <v>44375</v>
      </c>
      <c r="H513" s="73">
        <v>44377</v>
      </c>
      <c r="I513" s="2">
        <v>5203</v>
      </c>
      <c r="J513" s="35">
        <v>81.73</v>
      </c>
      <c r="K513" s="74">
        <f t="shared" si="0"/>
        <v>425241.19</v>
      </c>
      <c r="M513" s="11">
        <v>556371533</v>
      </c>
      <c r="N513" s="2"/>
      <c r="O513" s="83"/>
      <c r="P513" s="11"/>
      <c r="Q513" s="2"/>
      <c r="R513" s="2"/>
    </row>
    <row r="514" spans="1:18" ht="14.25" customHeight="1">
      <c r="A514" s="2" t="s">
        <v>444</v>
      </c>
      <c r="B514" s="2" t="s">
        <v>433</v>
      </c>
      <c r="C514" s="2" t="s">
        <v>524</v>
      </c>
      <c r="D514" s="2" t="s">
        <v>475</v>
      </c>
      <c r="E514" s="2" t="s">
        <v>436</v>
      </c>
      <c r="F514" s="11">
        <v>556580960</v>
      </c>
      <c r="G514" s="73">
        <v>44425</v>
      </c>
      <c r="H514" s="73">
        <v>44427</v>
      </c>
      <c r="I514" s="2">
        <v>5771</v>
      </c>
      <c r="J514" s="35">
        <v>81.73</v>
      </c>
      <c r="K514" s="74">
        <f t="shared" si="0"/>
        <v>471663.83</v>
      </c>
      <c r="M514" s="11">
        <v>373641431</v>
      </c>
      <c r="N514" s="2"/>
      <c r="O514" s="83"/>
      <c r="P514" s="11"/>
      <c r="Q514" s="2"/>
      <c r="R514" s="2"/>
    </row>
    <row r="515" spans="1:18" ht="14.25" customHeight="1">
      <c r="A515" s="2" t="s">
        <v>458</v>
      </c>
      <c r="B515" s="2" t="s">
        <v>452</v>
      </c>
      <c r="C515" s="2" t="s">
        <v>504</v>
      </c>
      <c r="D515" s="2" t="s">
        <v>446</v>
      </c>
      <c r="E515" s="2" t="s">
        <v>442</v>
      </c>
      <c r="F515" s="11">
        <v>557446992</v>
      </c>
      <c r="G515" s="73">
        <v>44387</v>
      </c>
      <c r="H515" s="73">
        <v>44389</v>
      </c>
      <c r="I515" s="2">
        <v>6222</v>
      </c>
      <c r="J515" s="35">
        <v>437.2</v>
      </c>
      <c r="K515" s="74">
        <f t="shared" si="0"/>
        <v>2720258.4</v>
      </c>
      <c r="M515" s="11">
        <v>557446992</v>
      </c>
      <c r="N515" s="2"/>
      <c r="O515" s="83"/>
      <c r="P515" s="11"/>
      <c r="Q515" s="2"/>
      <c r="R515" s="2"/>
    </row>
    <row r="516" spans="1:18" ht="14.25" customHeight="1">
      <c r="A516" s="2" t="s">
        <v>448</v>
      </c>
      <c r="B516" s="2" t="s">
        <v>439</v>
      </c>
      <c r="C516" s="2" t="s">
        <v>576</v>
      </c>
      <c r="D516" s="2" t="s">
        <v>464</v>
      </c>
      <c r="E516" s="2" t="s">
        <v>436</v>
      </c>
      <c r="F516" s="11">
        <v>557524669</v>
      </c>
      <c r="G516" s="73">
        <v>44404</v>
      </c>
      <c r="H516" s="73">
        <v>44407</v>
      </c>
      <c r="I516" s="2">
        <v>6531</v>
      </c>
      <c r="J516" s="35">
        <v>154.06</v>
      </c>
      <c r="K516" s="74">
        <f t="shared" si="0"/>
        <v>1006165.86</v>
      </c>
      <c r="M516" s="11">
        <v>557524669</v>
      </c>
      <c r="N516" s="2"/>
      <c r="O516" s="83"/>
      <c r="P516" s="11"/>
      <c r="Q516" s="2"/>
      <c r="R516" s="2"/>
    </row>
    <row r="517" spans="1:18" ht="14.25" customHeight="1">
      <c r="A517" s="2" t="s">
        <v>484</v>
      </c>
      <c r="B517" s="2" t="s">
        <v>467</v>
      </c>
      <c r="C517" s="2" t="s">
        <v>483</v>
      </c>
      <c r="D517" s="2" t="s">
        <v>475</v>
      </c>
      <c r="E517" s="2" t="s">
        <v>442</v>
      </c>
      <c r="F517" s="11">
        <v>557667577</v>
      </c>
      <c r="G517" s="73">
        <v>44408</v>
      </c>
      <c r="H517" s="73">
        <v>44410</v>
      </c>
      <c r="I517" s="2">
        <v>1901</v>
      </c>
      <c r="J517" s="35">
        <v>81.73</v>
      </c>
      <c r="K517" s="74">
        <f t="shared" si="0"/>
        <v>155368.73000000001</v>
      </c>
      <c r="M517" s="11">
        <v>557667577</v>
      </c>
      <c r="N517" s="2"/>
      <c r="O517" s="83"/>
      <c r="P517" s="11"/>
      <c r="Q517" s="2"/>
      <c r="R517" s="2"/>
    </row>
    <row r="518" spans="1:18" ht="14.25" customHeight="1">
      <c r="A518" s="2" t="s">
        <v>451</v>
      </c>
      <c r="B518" s="2" t="s">
        <v>467</v>
      </c>
      <c r="C518" s="2" t="s">
        <v>587</v>
      </c>
      <c r="D518" s="2" t="s">
        <v>464</v>
      </c>
      <c r="E518" s="2" t="s">
        <v>436</v>
      </c>
      <c r="F518" s="11">
        <v>557999742</v>
      </c>
      <c r="G518" s="73">
        <v>44410</v>
      </c>
      <c r="H518" s="73">
        <v>44412</v>
      </c>
      <c r="I518" s="2">
        <v>2555</v>
      </c>
      <c r="J518" s="35">
        <v>154.06</v>
      </c>
      <c r="K518" s="74">
        <f t="shared" si="0"/>
        <v>393623.3</v>
      </c>
      <c r="M518" s="11">
        <v>557999742</v>
      </c>
      <c r="N518" s="2"/>
      <c r="O518" s="83"/>
      <c r="P518" s="11"/>
      <c r="Q518" s="2"/>
      <c r="R518" s="2"/>
    </row>
    <row r="519" spans="1:18" ht="14.25" customHeight="1">
      <c r="A519" s="2" t="s">
        <v>484</v>
      </c>
      <c r="B519" s="2" t="s">
        <v>433</v>
      </c>
      <c r="C519" s="2" t="s">
        <v>619</v>
      </c>
      <c r="D519" s="2" t="s">
        <v>464</v>
      </c>
      <c r="E519" s="2" t="s">
        <v>436</v>
      </c>
      <c r="F519" s="11">
        <v>558649051</v>
      </c>
      <c r="G519" s="73">
        <v>44413</v>
      </c>
      <c r="H519" s="73">
        <v>44413</v>
      </c>
      <c r="I519" s="2">
        <v>8367</v>
      </c>
      <c r="J519" s="35">
        <v>154.06</v>
      </c>
      <c r="K519" s="74">
        <f t="shared" si="0"/>
        <v>1289020.02</v>
      </c>
      <c r="M519" s="11">
        <v>558649051</v>
      </c>
      <c r="N519" s="2"/>
      <c r="O519" s="83"/>
      <c r="P519" s="11"/>
      <c r="Q519" s="2"/>
      <c r="R519" s="2"/>
    </row>
    <row r="520" spans="1:18" ht="14.25" customHeight="1">
      <c r="A520" s="2" t="s">
        <v>472</v>
      </c>
      <c r="B520" s="2" t="s">
        <v>439</v>
      </c>
      <c r="C520" s="2" t="s">
        <v>449</v>
      </c>
      <c r="D520" s="2" t="s">
        <v>450</v>
      </c>
      <c r="E520" s="2" t="s">
        <v>442</v>
      </c>
      <c r="F520" s="11">
        <v>558863198</v>
      </c>
      <c r="G520" s="73">
        <v>44409</v>
      </c>
      <c r="H520" s="73">
        <v>44409</v>
      </c>
      <c r="I520" s="2">
        <v>2800</v>
      </c>
      <c r="J520" s="35">
        <v>205.7</v>
      </c>
      <c r="K520" s="74">
        <f t="shared" si="0"/>
        <v>575960</v>
      </c>
      <c r="M520" s="11">
        <v>558863198</v>
      </c>
      <c r="N520" s="2"/>
      <c r="O520" s="83"/>
      <c r="P520" s="11"/>
      <c r="Q520" s="2"/>
      <c r="R520" s="2"/>
    </row>
    <row r="521" spans="1:18" ht="14.25" customHeight="1">
      <c r="A521" s="2" t="s">
        <v>465</v>
      </c>
      <c r="B521" s="2" t="s">
        <v>439</v>
      </c>
      <c r="C521" s="2" t="s">
        <v>607</v>
      </c>
      <c r="D521" s="2" t="s">
        <v>450</v>
      </c>
      <c r="E521" s="2" t="s">
        <v>442</v>
      </c>
      <c r="F521" s="11">
        <v>559007823</v>
      </c>
      <c r="G521" s="73">
        <v>44396</v>
      </c>
      <c r="H521" s="73">
        <v>44398</v>
      </c>
      <c r="I521" s="2">
        <v>8756</v>
      </c>
      <c r="J521" s="35">
        <v>205.7</v>
      </c>
      <c r="K521" s="74">
        <f t="shared" si="0"/>
        <v>1801109.2</v>
      </c>
      <c r="M521" s="11">
        <v>559007823</v>
      </c>
      <c r="N521" s="2"/>
      <c r="O521" s="83"/>
      <c r="P521" s="11"/>
      <c r="Q521" s="2"/>
      <c r="R521" s="2"/>
    </row>
    <row r="522" spans="1:18" ht="14.25" customHeight="1">
      <c r="A522" s="2" t="s">
        <v>465</v>
      </c>
      <c r="B522" s="2" t="s">
        <v>462</v>
      </c>
      <c r="C522" s="2" t="s">
        <v>623</v>
      </c>
      <c r="D522" s="2" t="s">
        <v>441</v>
      </c>
      <c r="E522" s="2" t="s">
        <v>442</v>
      </c>
      <c r="F522" s="11">
        <v>559327971</v>
      </c>
      <c r="G522" s="73">
        <v>44411</v>
      </c>
      <c r="H522" s="73">
        <v>44411</v>
      </c>
      <c r="I522" s="2">
        <v>2671</v>
      </c>
      <c r="J522" s="35">
        <v>9.33</v>
      </c>
      <c r="K522" s="74">
        <f t="shared" si="0"/>
        <v>24920.43</v>
      </c>
      <c r="M522" s="11">
        <v>559327971</v>
      </c>
      <c r="N522" s="2"/>
      <c r="O522" s="83"/>
      <c r="P522" s="11"/>
      <c r="Q522" s="2"/>
      <c r="R522" s="2"/>
    </row>
    <row r="523" spans="1:18" ht="14.25" customHeight="1">
      <c r="A523" s="2" t="s">
        <v>458</v>
      </c>
      <c r="B523" s="2" t="s">
        <v>433</v>
      </c>
      <c r="C523" s="2" t="s">
        <v>506</v>
      </c>
      <c r="D523" s="2" t="s">
        <v>454</v>
      </c>
      <c r="E523" s="2" t="s">
        <v>442</v>
      </c>
      <c r="F523" s="11">
        <v>559425818</v>
      </c>
      <c r="G523" s="73">
        <v>44410</v>
      </c>
      <c r="H523" s="73">
        <v>44412</v>
      </c>
      <c r="I523" s="2">
        <v>8961</v>
      </c>
      <c r="J523" s="35">
        <v>152.58000000000001</v>
      </c>
      <c r="K523" s="74">
        <f t="shared" si="0"/>
        <v>1367269.3800000001</v>
      </c>
      <c r="M523" s="11">
        <v>559497487</v>
      </c>
      <c r="N523" s="2"/>
      <c r="O523" s="83"/>
      <c r="P523" s="11"/>
      <c r="Q523" s="2"/>
      <c r="R523" s="2"/>
    </row>
    <row r="524" spans="1:18" ht="14.25" customHeight="1">
      <c r="A524" s="2" t="s">
        <v>438</v>
      </c>
      <c r="B524" s="2" t="s">
        <v>433</v>
      </c>
      <c r="C524" s="2" t="s">
        <v>596</v>
      </c>
      <c r="D524" s="2" t="s">
        <v>456</v>
      </c>
      <c r="E524" s="2" t="s">
        <v>442</v>
      </c>
      <c r="F524" s="11">
        <v>559497487</v>
      </c>
      <c r="G524" s="73">
        <v>44413</v>
      </c>
      <c r="H524" s="73">
        <v>44414</v>
      </c>
      <c r="I524" s="2">
        <v>1852</v>
      </c>
      <c r="J524" s="35">
        <v>109.28</v>
      </c>
      <c r="K524" s="74">
        <f t="shared" si="0"/>
        <v>202386.56</v>
      </c>
      <c r="M524" s="11">
        <v>559425818</v>
      </c>
      <c r="N524" s="2"/>
      <c r="O524" s="83"/>
      <c r="P524" s="11"/>
      <c r="Q524" s="2"/>
      <c r="R524" s="2"/>
    </row>
    <row r="525" spans="1:18" ht="14.25" customHeight="1">
      <c r="A525" s="2" t="s">
        <v>432</v>
      </c>
      <c r="B525" s="2" t="s">
        <v>433</v>
      </c>
      <c r="C525" s="2" t="s">
        <v>487</v>
      </c>
      <c r="D525" s="2" t="s">
        <v>454</v>
      </c>
      <c r="E525" s="2" t="s">
        <v>442</v>
      </c>
      <c r="F525" s="11">
        <v>561541974</v>
      </c>
      <c r="G525" s="73">
        <v>44403</v>
      </c>
      <c r="H525" s="73">
        <v>44406</v>
      </c>
      <c r="I525" s="2">
        <v>8910</v>
      </c>
      <c r="J525" s="35">
        <v>152.58000000000001</v>
      </c>
      <c r="K525" s="74">
        <f t="shared" si="0"/>
        <v>1359487.8</v>
      </c>
      <c r="M525" s="11">
        <v>561541974</v>
      </c>
      <c r="N525" s="2"/>
      <c r="O525" s="83"/>
      <c r="P525" s="11"/>
      <c r="Q525" s="2"/>
      <c r="R525" s="2"/>
    </row>
    <row r="526" spans="1:18" ht="14.25" customHeight="1">
      <c r="A526" s="2" t="s">
        <v>432</v>
      </c>
      <c r="B526" s="2" t="s">
        <v>462</v>
      </c>
      <c r="C526" s="2" t="s">
        <v>500</v>
      </c>
      <c r="D526" s="2" t="s">
        <v>446</v>
      </c>
      <c r="E526" s="2" t="s">
        <v>442</v>
      </c>
      <c r="F526" s="11">
        <v>561761701</v>
      </c>
      <c r="G526" s="73">
        <v>44395</v>
      </c>
      <c r="H526" s="73">
        <v>44397</v>
      </c>
      <c r="I526" s="2">
        <v>2075</v>
      </c>
      <c r="J526" s="35">
        <v>437.2</v>
      </c>
      <c r="K526" s="74">
        <f t="shared" si="0"/>
        <v>907190</v>
      </c>
      <c r="M526" s="11">
        <v>561761701</v>
      </c>
      <c r="N526" s="2"/>
      <c r="O526" s="83"/>
      <c r="P526" s="11"/>
      <c r="Q526" s="2"/>
      <c r="R526" s="2"/>
    </row>
    <row r="527" spans="1:18" ht="14.25" customHeight="1">
      <c r="A527" s="2" t="s">
        <v>482</v>
      </c>
      <c r="B527" s="2" t="s">
        <v>433</v>
      </c>
      <c r="C527" s="2" t="s">
        <v>491</v>
      </c>
      <c r="D527" s="2" t="s">
        <v>464</v>
      </c>
      <c r="E527" s="2" t="s">
        <v>436</v>
      </c>
      <c r="F527" s="11">
        <v>562116611</v>
      </c>
      <c r="G527" s="73">
        <v>44416</v>
      </c>
      <c r="H527" s="73">
        <v>44419</v>
      </c>
      <c r="I527" s="2">
        <v>8367</v>
      </c>
      <c r="J527" s="35">
        <v>154.06</v>
      </c>
      <c r="K527" s="74">
        <f t="shared" si="0"/>
        <v>1289020.02</v>
      </c>
      <c r="M527" s="11">
        <v>562116611</v>
      </c>
      <c r="N527" s="2"/>
      <c r="O527" s="83"/>
      <c r="P527" s="11"/>
      <c r="Q527" s="2"/>
      <c r="R527" s="2"/>
    </row>
    <row r="528" spans="1:18" ht="14.25" customHeight="1">
      <c r="A528" s="2" t="s">
        <v>484</v>
      </c>
      <c r="B528" s="2" t="s">
        <v>433</v>
      </c>
      <c r="C528" s="2" t="s">
        <v>491</v>
      </c>
      <c r="D528" s="2" t="s">
        <v>441</v>
      </c>
      <c r="E528" s="2" t="s">
        <v>442</v>
      </c>
      <c r="F528" s="11">
        <v>562583100</v>
      </c>
      <c r="G528" s="73">
        <v>44438</v>
      </c>
      <c r="H528" s="73">
        <v>44438</v>
      </c>
      <c r="I528" s="2">
        <v>4507</v>
      </c>
      <c r="J528" s="35">
        <v>9.33</v>
      </c>
      <c r="K528" s="74">
        <f t="shared" si="0"/>
        <v>42050.31</v>
      </c>
      <c r="M528" s="11">
        <v>562583100</v>
      </c>
      <c r="N528" s="2"/>
      <c r="O528" s="83"/>
      <c r="P528" s="11"/>
      <c r="Q528" s="2"/>
      <c r="R528" s="2"/>
    </row>
    <row r="529" spans="1:18" ht="14.25" customHeight="1">
      <c r="A529" s="2" t="s">
        <v>451</v>
      </c>
      <c r="B529" s="2" t="s">
        <v>433</v>
      </c>
      <c r="C529" s="2" t="s">
        <v>606</v>
      </c>
      <c r="D529" s="2" t="s">
        <v>441</v>
      </c>
      <c r="E529" s="2" t="s">
        <v>442</v>
      </c>
      <c r="F529" s="11">
        <v>562765491</v>
      </c>
      <c r="G529" s="73">
        <v>44434</v>
      </c>
      <c r="H529" s="73">
        <v>44434</v>
      </c>
      <c r="I529" s="2">
        <v>2354</v>
      </c>
      <c r="J529" s="35">
        <v>9.33</v>
      </c>
      <c r="K529" s="74">
        <f t="shared" si="0"/>
        <v>21962.82</v>
      </c>
      <c r="M529" s="11">
        <v>562765491</v>
      </c>
      <c r="N529" s="2"/>
      <c r="O529" s="83"/>
      <c r="P529" s="11"/>
      <c r="Q529" s="2"/>
      <c r="R529" s="2"/>
    </row>
    <row r="530" spans="1:18" ht="14.25" customHeight="1">
      <c r="A530" s="2" t="s">
        <v>448</v>
      </c>
      <c r="B530" s="2" t="s">
        <v>433</v>
      </c>
      <c r="C530" s="2" t="s">
        <v>528</v>
      </c>
      <c r="D530" s="2" t="s">
        <v>464</v>
      </c>
      <c r="E530" s="2" t="s">
        <v>442</v>
      </c>
      <c r="F530" s="11">
        <v>563551700</v>
      </c>
      <c r="G530" s="73">
        <v>44425</v>
      </c>
      <c r="H530" s="73">
        <v>44426</v>
      </c>
      <c r="I530" s="2">
        <v>6531</v>
      </c>
      <c r="J530" s="35">
        <v>154.06</v>
      </c>
      <c r="K530" s="74">
        <f t="shared" si="0"/>
        <v>1006165.86</v>
      </c>
      <c r="M530" s="11">
        <v>563551700</v>
      </c>
      <c r="N530" s="2"/>
      <c r="O530" s="83"/>
      <c r="P530" s="11"/>
      <c r="Q530" s="2"/>
      <c r="R530" s="2"/>
    </row>
    <row r="531" spans="1:18" ht="14.25" customHeight="1">
      <c r="A531" s="2" t="s">
        <v>444</v>
      </c>
      <c r="B531" s="2" t="s">
        <v>433</v>
      </c>
      <c r="C531" s="2" t="s">
        <v>525</v>
      </c>
      <c r="D531" s="2" t="s">
        <v>435</v>
      </c>
      <c r="E531" s="2" t="s">
        <v>436</v>
      </c>
      <c r="F531" s="11">
        <v>563694608</v>
      </c>
      <c r="G531" s="73">
        <v>44431</v>
      </c>
      <c r="H531" s="73">
        <v>44432</v>
      </c>
      <c r="I531" s="2">
        <v>8743</v>
      </c>
      <c r="J531" s="35">
        <v>255.28</v>
      </c>
      <c r="K531" s="74">
        <f t="shared" si="0"/>
        <v>2231913.04</v>
      </c>
      <c r="M531" s="11">
        <v>379511392</v>
      </c>
      <c r="N531" s="2"/>
      <c r="O531" s="83"/>
      <c r="P531" s="11"/>
      <c r="Q531" s="2"/>
      <c r="R531" s="2"/>
    </row>
    <row r="532" spans="1:18" ht="14.25" customHeight="1">
      <c r="A532" s="2" t="s">
        <v>432</v>
      </c>
      <c r="B532" s="2" t="s">
        <v>439</v>
      </c>
      <c r="C532" s="2" t="s">
        <v>527</v>
      </c>
      <c r="D532" s="2" t="s">
        <v>441</v>
      </c>
      <c r="E532" s="2" t="s">
        <v>442</v>
      </c>
      <c r="F532" s="11">
        <v>563757693</v>
      </c>
      <c r="G532" s="73">
        <v>44396</v>
      </c>
      <c r="H532" s="73">
        <v>44397</v>
      </c>
      <c r="I532" s="2">
        <v>17</v>
      </c>
      <c r="J532" s="35">
        <v>9.33</v>
      </c>
      <c r="K532" s="74">
        <f t="shared" si="0"/>
        <v>158.61000000000001</v>
      </c>
      <c r="M532" s="11">
        <v>563757693</v>
      </c>
      <c r="N532" s="2"/>
      <c r="O532" s="83"/>
      <c r="P532" s="11"/>
      <c r="Q532" s="2"/>
      <c r="R532" s="2"/>
    </row>
    <row r="533" spans="1:18" ht="14.25" customHeight="1">
      <c r="A533" s="2" t="s">
        <v>484</v>
      </c>
      <c r="B533" s="2" t="s">
        <v>433</v>
      </c>
      <c r="C533" s="2" t="s">
        <v>525</v>
      </c>
      <c r="D533" s="2" t="s">
        <v>469</v>
      </c>
      <c r="E533" s="2" t="s">
        <v>442</v>
      </c>
      <c r="F533" s="11">
        <v>564245212</v>
      </c>
      <c r="G533" s="73">
        <v>44399</v>
      </c>
      <c r="H533" s="73">
        <v>44400</v>
      </c>
      <c r="I533" s="2">
        <v>8465</v>
      </c>
      <c r="J533" s="35">
        <v>421.89</v>
      </c>
      <c r="K533" s="74">
        <f t="shared" si="0"/>
        <v>3571298.85</v>
      </c>
      <c r="M533" s="11">
        <v>564245212</v>
      </c>
      <c r="N533" s="2"/>
      <c r="O533" s="83"/>
      <c r="P533" s="11"/>
      <c r="Q533" s="2"/>
      <c r="R533" s="2"/>
    </row>
    <row r="534" spans="1:18" ht="14.25" customHeight="1">
      <c r="A534" s="2" t="s">
        <v>458</v>
      </c>
      <c r="B534" s="2" t="s">
        <v>439</v>
      </c>
      <c r="C534" s="2" t="s">
        <v>470</v>
      </c>
      <c r="D534" s="2" t="s">
        <v>450</v>
      </c>
      <c r="E534" s="2" t="s">
        <v>436</v>
      </c>
      <c r="F534" s="11">
        <v>564926707</v>
      </c>
      <c r="G534" s="73">
        <v>44442</v>
      </c>
      <c r="H534" s="73">
        <v>44442</v>
      </c>
      <c r="I534" s="2">
        <v>606</v>
      </c>
      <c r="J534" s="35">
        <v>205.7</v>
      </c>
      <c r="K534" s="74">
        <f t="shared" si="0"/>
        <v>124654.2</v>
      </c>
      <c r="M534" s="11">
        <v>564926707</v>
      </c>
      <c r="N534" s="2"/>
      <c r="O534" s="83"/>
      <c r="P534" s="11"/>
      <c r="Q534" s="2"/>
      <c r="R534" s="2"/>
    </row>
    <row r="535" spans="1:18" ht="14.25" customHeight="1">
      <c r="A535" s="2" t="s">
        <v>432</v>
      </c>
      <c r="B535" s="2" t="s">
        <v>462</v>
      </c>
      <c r="C535" s="2" t="s">
        <v>642</v>
      </c>
      <c r="D535" s="2" t="s">
        <v>469</v>
      </c>
      <c r="E535" s="2" t="s">
        <v>436</v>
      </c>
      <c r="F535" s="11">
        <v>565477311</v>
      </c>
      <c r="G535" s="73">
        <v>44419</v>
      </c>
      <c r="H535" s="73">
        <v>44421</v>
      </c>
      <c r="I535" s="2">
        <v>10</v>
      </c>
      <c r="J535" s="35">
        <v>421.89</v>
      </c>
      <c r="K535" s="74">
        <f t="shared" si="0"/>
        <v>4218.8999999999996</v>
      </c>
      <c r="M535" s="11">
        <v>565477311</v>
      </c>
      <c r="N535" s="2"/>
      <c r="O535" s="83"/>
      <c r="P535" s="11"/>
      <c r="Q535" s="2"/>
      <c r="R535" s="2"/>
    </row>
    <row r="536" spans="1:18" ht="14.25" customHeight="1">
      <c r="A536" s="2" t="s">
        <v>465</v>
      </c>
      <c r="B536" s="2" t="s">
        <v>433</v>
      </c>
      <c r="C536" s="2" t="s">
        <v>637</v>
      </c>
      <c r="D536" s="2" t="s">
        <v>475</v>
      </c>
      <c r="E536" s="2" t="s">
        <v>442</v>
      </c>
      <c r="F536" s="11">
        <v>565668284</v>
      </c>
      <c r="G536" s="73">
        <v>44450</v>
      </c>
      <c r="H536" s="73">
        <v>44451</v>
      </c>
      <c r="I536" s="2">
        <v>6380</v>
      </c>
      <c r="J536" s="35">
        <v>81.73</v>
      </c>
      <c r="K536" s="74">
        <f t="shared" si="0"/>
        <v>521437.4</v>
      </c>
      <c r="M536" s="11">
        <v>565668284</v>
      </c>
      <c r="N536" s="2"/>
      <c r="O536" s="83"/>
      <c r="P536" s="11"/>
      <c r="Q536" s="2"/>
      <c r="R536" s="2"/>
    </row>
    <row r="537" spans="1:18" ht="14.25" customHeight="1">
      <c r="A537" s="2" t="s">
        <v>465</v>
      </c>
      <c r="B537" s="2" t="s">
        <v>462</v>
      </c>
      <c r="C537" s="2" t="s">
        <v>611</v>
      </c>
      <c r="D537" s="2" t="s">
        <v>435</v>
      </c>
      <c r="E537" s="2" t="s">
        <v>442</v>
      </c>
      <c r="F537" s="11">
        <v>566596543</v>
      </c>
      <c r="G537" s="73">
        <v>44426</v>
      </c>
      <c r="H537" s="73">
        <v>44426</v>
      </c>
      <c r="I537" s="2">
        <v>6933</v>
      </c>
      <c r="J537" s="35">
        <v>255.28</v>
      </c>
      <c r="K537" s="74">
        <f t="shared" si="0"/>
        <v>1769856.24</v>
      </c>
      <c r="M537" s="11">
        <v>566596543</v>
      </c>
      <c r="N537" s="2"/>
      <c r="O537" s="83"/>
      <c r="P537" s="11"/>
      <c r="Q537" s="2"/>
      <c r="R537" s="2"/>
    </row>
    <row r="538" spans="1:18" ht="14.25" customHeight="1">
      <c r="A538" s="2" t="s">
        <v>458</v>
      </c>
      <c r="B538" s="2" t="s">
        <v>462</v>
      </c>
      <c r="C538" s="2" t="s">
        <v>547</v>
      </c>
      <c r="D538" s="2" t="s">
        <v>450</v>
      </c>
      <c r="E538" s="2" t="s">
        <v>442</v>
      </c>
      <c r="F538" s="11">
        <v>567429101</v>
      </c>
      <c r="G538" s="73">
        <v>44411</v>
      </c>
      <c r="H538" s="73">
        <v>44413</v>
      </c>
      <c r="I538" s="2">
        <v>647</v>
      </c>
      <c r="J538" s="35">
        <v>205.7</v>
      </c>
      <c r="K538" s="74">
        <f t="shared" si="0"/>
        <v>133087.9</v>
      </c>
      <c r="M538" s="11">
        <v>567429101</v>
      </c>
      <c r="N538" s="2"/>
      <c r="O538" s="83"/>
      <c r="P538" s="11"/>
      <c r="Q538" s="2"/>
      <c r="R538" s="2"/>
    </row>
    <row r="539" spans="1:18" ht="14.25" customHeight="1">
      <c r="A539" s="2" t="s">
        <v>432</v>
      </c>
      <c r="B539" s="2" t="s">
        <v>439</v>
      </c>
      <c r="C539" s="2" t="s">
        <v>449</v>
      </c>
      <c r="D539" s="2" t="s">
        <v>454</v>
      </c>
      <c r="E539" s="2" t="s">
        <v>442</v>
      </c>
      <c r="F539" s="11">
        <v>567838943</v>
      </c>
      <c r="G539" s="73">
        <v>44412</v>
      </c>
      <c r="H539" s="73">
        <v>44413</v>
      </c>
      <c r="I539" s="2">
        <v>3019</v>
      </c>
      <c r="J539" s="35">
        <v>152.58000000000001</v>
      </c>
      <c r="K539" s="74">
        <f t="shared" si="0"/>
        <v>460639.02</v>
      </c>
      <c r="M539" s="11">
        <v>567838943</v>
      </c>
      <c r="N539" s="2"/>
      <c r="O539" s="83"/>
      <c r="P539" s="11"/>
      <c r="Q539" s="2"/>
      <c r="R539" s="2"/>
    </row>
    <row r="540" spans="1:18" ht="14.25" customHeight="1">
      <c r="A540" s="2" t="s">
        <v>482</v>
      </c>
      <c r="B540" s="2" t="s">
        <v>433</v>
      </c>
      <c r="C540" s="2" t="s">
        <v>523</v>
      </c>
      <c r="D540" s="2" t="s">
        <v>477</v>
      </c>
      <c r="E540" s="2" t="s">
        <v>442</v>
      </c>
      <c r="F540" s="11">
        <v>568867623</v>
      </c>
      <c r="G540" s="73">
        <v>44448</v>
      </c>
      <c r="H540" s="73">
        <v>44448</v>
      </c>
      <c r="I540" s="2">
        <v>3529</v>
      </c>
      <c r="J540" s="35">
        <v>668.27</v>
      </c>
      <c r="K540" s="74">
        <f t="shared" si="0"/>
        <v>2358324.83</v>
      </c>
      <c r="M540" s="11">
        <v>568867623</v>
      </c>
      <c r="N540" s="2"/>
      <c r="O540" s="83"/>
      <c r="P540" s="11"/>
      <c r="Q540" s="2"/>
      <c r="R540" s="2"/>
    </row>
    <row r="541" spans="1:18" ht="14.25" customHeight="1">
      <c r="A541" s="2" t="s">
        <v>448</v>
      </c>
      <c r="B541" s="2" t="s">
        <v>462</v>
      </c>
      <c r="C541" s="2" t="s">
        <v>642</v>
      </c>
      <c r="D541" s="2" t="s">
        <v>494</v>
      </c>
      <c r="E541" s="2" t="s">
        <v>442</v>
      </c>
      <c r="F541" s="11">
        <v>570435321</v>
      </c>
      <c r="G541" s="73">
        <v>44410</v>
      </c>
      <c r="H541" s="73">
        <v>44411</v>
      </c>
      <c r="I541" s="2">
        <v>7815</v>
      </c>
      <c r="J541" s="35">
        <v>47.45</v>
      </c>
      <c r="K541" s="74">
        <f t="shared" si="0"/>
        <v>370821.75</v>
      </c>
      <c r="M541" s="11">
        <v>570435321</v>
      </c>
      <c r="N541" s="2"/>
      <c r="O541" s="83"/>
      <c r="P541" s="11"/>
      <c r="Q541" s="2"/>
      <c r="R541" s="2"/>
    </row>
    <row r="542" spans="1:18" ht="14.25" customHeight="1">
      <c r="A542" s="2" t="s">
        <v>482</v>
      </c>
      <c r="B542" s="2" t="s">
        <v>439</v>
      </c>
      <c r="C542" s="2" t="s">
        <v>629</v>
      </c>
      <c r="D542" s="2" t="s">
        <v>494</v>
      </c>
      <c r="E542" s="2" t="s">
        <v>436</v>
      </c>
      <c r="F542" s="11">
        <v>570707833</v>
      </c>
      <c r="G542" s="73">
        <v>44453</v>
      </c>
      <c r="H542" s="73">
        <v>44456</v>
      </c>
      <c r="I542" s="2">
        <v>828</v>
      </c>
      <c r="J542" s="35">
        <v>47.45</v>
      </c>
      <c r="K542" s="74">
        <f t="shared" si="0"/>
        <v>39288.600000000006</v>
      </c>
      <c r="M542" s="11">
        <v>570707833</v>
      </c>
      <c r="N542" s="2"/>
      <c r="O542" s="83"/>
      <c r="P542" s="11"/>
      <c r="Q542" s="2"/>
      <c r="R542" s="2"/>
    </row>
    <row r="543" spans="1:18" ht="14.25" customHeight="1">
      <c r="A543" s="2" t="s">
        <v>484</v>
      </c>
      <c r="B543" s="2" t="s">
        <v>433</v>
      </c>
      <c r="C543" s="2" t="s">
        <v>554</v>
      </c>
      <c r="D543" s="2" t="s">
        <v>475</v>
      </c>
      <c r="E543" s="2" t="s">
        <v>442</v>
      </c>
      <c r="F543" s="11">
        <v>571983277</v>
      </c>
      <c r="G543" s="73">
        <v>44419</v>
      </c>
      <c r="H543" s="73">
        <v>44421</v>
      </c>
      <c r="I543" s="2">
        <v>3343</v>
      </c>
      <c r="J543" s="35">
        <v>81.73</v>
      </c>
      <c r="K543" s="74">
        <f t="shared" si="0"/>
        <v>273223.39</v>
      </c>
      <c r="M543" s="11">
        <v>571983277</v>
      </c>
      <c r="N543" s="2"/>
      <c r="O543" s="83"/>
      <c r="P543" s="11"/>
      <c r="Q543" s="2"/>
      <c r="R543" s="2"/>
    </row>
    <row r="544" spans="1:18" ht="14.25" customHeight="1">
      <c r="A544" s="2" t="s">
        <v>484</v>
      </c>
      <c r="B544" s="2" t="s">
        <v>433</v>
      </c>
      <c r="C544" s="2" t="s">
        <v>434</v>
      </c>
      <c r="D544" s="2" t="s">
        <v>480</v>
      </c>
      <c r="E544" s="2" t="s">
        <v>436</v>
      </c>
      <c r="F544" s="11">
        <v>572084128</v>
      </c>
      <c r="G544" s="73">
        <v>44417</v>
      </c>
      <c r="H544" s="73">
        <v>44420</v>
      </c>
      <c r="I544" s="2">
        <v>8568</v>
      </c>
      <c r="J544" s="35">
        <v>651.21</v>
      </c>
      <c r="K544" s="74">
        <f t="shared" si="0"/>
        <v>5579567.2800000003</v>
      </c>
      <c r="M544" s="11">
        <v>572084128</v>
      </c>
      <c r="N544" s="2"/>
      <c r="O544" s="83"/>
      <c r="P544" s="11"/>
      <c r="Q544" s="2"/>
      <c r="R544" s="2"/>
    </row>
    <row r="545" spans="1:18" ht="14.25" customHeight="1">
      <c r="A545" s="2" t="s">
        <v>448</v>
      </c>
      <c r="B545" s="2" t="s">
        <v>433</v>
      </c>
      <c r="C545" s="2" t="s">
        <v>520</v>
      </c>
      <c r="D545" s="2" t="s">
        <v>450</v>
      </c>
      <c r="E545" s="2" t="s">
        <v>436</v>
      </c>
      <c r="F545" s="11">
        <v>572198283</v>
      </c>
      <c r="G545" s="73">
        <v>44437</v>
      </c>
      <c r="H545" s="73">
        <v>44437</v>
      </c>
      <c r="I545" s="2">
        <v>6314</v>
      </c>
      <c r="J545" s="35">
        <v>205.7</v>
      </c>
      <c r="K545" s="74">
        <f t="shared" si="0"/>
        <v>1298789.7999999998</v>
      </c>
      <c r="M545" s="11">
        <v>572198283</v>
      </c>
      <c r="N545" s="2"/>
      <c r="O545" s="83"/>
      <c r="P545" s="11"/>
      <c r="Q545" s="2"/>
      <c r="R545" s="2"/>
    </row>
    <row r="546" spans="1:18" ht="14.25" customHeight="1">
      <c r="A546" s="2" t="s">
        <v>448</v>
      </c>
      <c r="B546" s="2" t="s">
        <v>467</v>
      </c>
      <c r="C546" s="2" t="s">
        <v>590</v>
      </c>
      <c r="D546" s="2" t="s">
        <v>454</v>
      </c>
      <c r="E546" s="2" t="s">
        <v>436</v>
      </c>
      <c r="F546" s="11">
        <v>572249782</v>
      </c>
      <c r="G546" s="73">
        <v>44441</v>
      </c>
      <c r="H546" s="73">
        <v>44444</v>
      </c>
      <c r="I546" s="2">
        <v>9464</v>
      </c>
      <c r="J546" s="35">
        <v>152.58000000000001</v>
      </c>
      <c r="K546" s="74">
        <f t="shared" si="0"/>
        <v>1444017.12</v>
      </c>
      <c r="M546" s="11">
        <v>572249782</v>
      </c>
      <c r="N546" s="2"/>
      <c r="O546" s="83"/>
      <c r="P546" s="11"/>
      <c r="Q546" s="2"/>
      <c r="R546" s="2"/>
    </row>
    <row r="547" spans="1:18" ht="14.25" customHeight="1">
      <c r="A547" s="2" t="s">
        <v>458</v>
      </c>
      <c r="B547" s="2" t="s">
        <v>433</v>
      </c>
      <c r="C547" s="2" t="s">
        <v>597</v>
      </c>
      <c r="D547" s="2" t="s">
        <v>450</v>
      </c>
      <c r="E547" s="2" t="s">
        <v>436</v>
      </c>
      <c r="F547" s="11">
        <v>573358285</v>
      </c>
      <c r="G547" s="73">
        <v>44441</v>
      </c>
      <c r="H547" s="73">
        <v>44442</v>
      </c>
      <c r="I547" s="2">
        <v>1545</v>
      </c>
      <c r="J547" s="35">
        <v>205.7</v>
      </c>
      <c r="K547" s="74">
        <f t="shared" si="0"/>
        <v>317806.5</v>
      </c>
      <c r="M547" s="11">
        <v>573358285</v>
      </c>
      <c r="N547" s="2"/>
      <c r="O547" s="83"/>
      <c r="P547" s="11"/>
      <c r="Q547" s="2"/>
      <c r="R547" s="2"/>
    </row>
    <row r="548" spans="1:18" ht="14.25" customHeight="1">
      <c r="A548" s="2" t="s">
        <v>482</v>
      </c>
      <c r="B548" s="2" t="s">
        <v>462</v>
      </c>
      <c r="C548" s="2" t="s">
        <v>642</v>
      </c>
      <c r="D548" s="2" t="s">
        <v>475</v>
      </c>
      <c r="E548" s="2" t="s">
        <v>442</v>
      </c>
      <c r="F548" s="11">
        <v>573768556</v>
      </c>
      <c r="G548" s="73">
        <v>44439</v>
      </c>
      <c r="H548" s="73">
        <v>44442</v>
      </c>
      <c r="I548" s="2">
        <v>9142</v>
      </c>
      <c r="J548" s="35">
        <v>81.73</v>
      </c>
      <c r="K548" s="74">
        <f t="shared" si="0"/>
        <v>747175.66</v>
      </c>
      <c r="M548" s="11">
        <v>573768556</v>
      </c>
      <c r="N548" s="2"/>
      <c r="O548" s="83"/>
      <c r="P548" s="11"/>
      <c r="Q548" s="2"/>
      <c r="R548" s="2"/>
    </row>
    <row r="549" spans="1:18" ht="14.25" customHeight="1">
      <c r="A549" s="2" t="s">
        <v>472</v>
      </c>
      <c r="B549" s="2" t="s">
        <v>462</v>
      </c>
      <c r="C549" s="2" t="s">
        <v>627</v>
      </c>
      <c r="D549" s="2" t="s">
        <v>441</v>
      </c>
      <c r="E549" s="2" t="s">
        <v>442</v>
      </c>
      <c r="F549" s="11">
        <v>574051368</v>
      </c>
      <c r="G549" s="73">
        <v>44419</v>
      </c>
      <c r="H549" s="73">
        <v>44421</v>
      </c>
      <c r="I549" s="2">
        <v>7732</v>
      </c>
      <c r="J549" s="35">
        <v>9.33</v>
      </c>
      <c r="K549" s="74">
        <f t="shared" si="0"/>
        <v>72139.56</v>
      </c>
      <c r="M549" s="11">
        <v>574051368</v>
      </c>
      <c r="N549" s="2"/>
      <c r="O549" s="83"/>
      <c r="P549" s="11"/>
      <c r="Q549" s="2"/>
      <c r="R549" s="2"/>
    </row>
    <row r="550" spans="1:18" ht="14.25" customHeight="1">
      <c r="A550" s="2" t="s">
        <v>482</v>
      </c>
      <c r="B550" s="2" t="s">
        <v>433</v>
      </c>
      <c r="C550" s="2" t="s">
        <v>550</v>
      </c>
      <c r="D550" s="2" t="s">
        <v>469</v>
      </c>
      <c r="E550" s="2" t="s">
        <v>442</v>
      </c>
      <c r="F550" s="11">
        <v>575233256</v>
      </c>
      <c r="G550" s="73">
        <v>44422</v>
      </c>
      <c r="H550" s="73">
        <v>44424</v>
      </c>
      <c r="I550" s="2">
        <v>5017</v>
      </c>
      <c r="J550" s="35">
        <v>421.89</v>
      </c>
      <c r="K550" s="74">
        <f t="shared" si="0"/>
        <v>2116622.13</v>
      </c>
      <c r="M550" s="11">
        <v>575233256</v>
      </c>
      <c r="N550" s="2"/>
      <c r="O550" s="83"/>
      <c r="P550" s="11"/>
      <c r="Q550" s="2"/>
      <c r="R550" s="2"/>
    </row>
    <row r="551" spans="1:18" ht="14.25" customHeight="1">
      <c r="A551" s="2" t="s">
        <v>438</v>
      </c>
      <c r="B551" s="2" t="s">
        <v>433</v>
      </c>
      <c r="C551" s="2" t="s">
        <v>518</v>
      </c>
      <c r="D551" s="2" t="s">
        <v>454</v>
      </c>
      <c r="E551" s="2" t="s">
        <v>442</v>
      </c>
      <c r="F551" s="11">
        <v>575428092</v>
      </c>
      <c r="G551" s="73">
        <v>44411</v>
      </c>
      <c r="H551" s="73">
        <v>44414</v>
      </c>
      <c r="I551" s="2">
        <v>4709</v>
      </c>
      <c r="J551" s="35">
        <v>152.58000000000001</v>
      </c>
      <c r="K551" s="74">
        <f t="shared" si="0"/>
        <v>718499.22000000009</v>
      </c>
      <c r="M551" s="11">
        <v>575428092</v>
      </c>
      <c r="N551" s="2"/>
      <c r="O551" s="83"/>
      <c r="P551" s="11"/>
      <c r="Q551" s="2"/>
      <c r="R551" s="2"/>
    </row>
    <row r="552" spans="1:18" ht="14.25" customHeight="1">
      <c r="A552" s="2" t="s">
        <v>482</v>
      </c>
      <c r="B552" s="2" t="s">
        <v>467</v>
      </c>
      <c r="C552" s="2" t="s">
        <v>590</v>
      </c>
      <c r="D552" s="2" t="s">
        <v>494</v>
      </c>
      <c r="E552" s="2" t="s">
        <v>436</v>
      </c>
      <c r="F552" s="11">
        <v>577306497</v>
      </c>
      <c r="G552" s="73">
        <v>44452</v>
      </c>
      <c r="H552" s="73">
        <v>44452</v>
      </c>
      <c r="I552" s="2">
        <v>6944</v>
      </c>
      <c r="J552" s="35">
        <v>47.45</v>
      </c>
      <c r="K552" s="74">
        <f t="shared" si="0"/>
        <v>329492.80000000005</v>
      </c>
      <c r="M552" s="11">
        <v>577306497</v>
      </c>
      <c r="N552" s="2"/>
      <c r="O552" s="83"/>
      <c r="P552" s="11"/>
      <c r="Q552" s="2"/>
      <c r="R552" s="2"/>
    </row>
    <row r="553" spans="1:18" ht="14.25" customHeight="1">
      <c r="A553" s="2" t="s">
        <v>444</v>
      </c>
      <c r="B553" s="2" t="s">
        <v>439</v>
      </c>
      <c r="C553" s="2" t="s">
        <v>622</v>
      </c>
      <c r="D553" s="2" t="s">
        <v>475</v>
      </c>
      <c r="E553" s="2" t="s">
        <v>442</v>
      </c>
      <c r="F553" s="11">
        <v>577526652</v>
      </c>
      <c r="G553" s="73">
        <v>44418</v>
      </c>
      <c r="H553" s="73">
        <v>44421</v>
      </c>
      <c r="I553" s="2">
        <v>3686</v>
      </c>
      <c r="J553" s="35">
        <v>81.73</v>
      </c>
      <c r="K553" s="74">
        <f t="shared" si="0"/>
        <v>301256.78000000003</v>
      </c>
      <c r="M553" s="11">
        <v>481168830</v>
      </c>
      <c r="N553" s="2"/>
      <c r="O553" s="83"/>
      <c r="P553" s="11"/>
      <c r="Q553" s="2"/>
      <c r="R553" s="2"/>
    </row>
    <row r="554" spans="1:18" ht="14.25" customHeight="1">
      <c r="A554" s="2" t="s">
        <v>465</v>
      </c>
      <c r="B554" s="2" t="s">
        <v>467</v>
      </c>
      <c r="C554" s="2" t="s">
        <v>583</v>
      </c>
      <c r="D554" s="2" t="s">
        <v>475</v>
      </c>
      <c r="E554" s="2" t="s">
        <v>442</v>
      </c>
      <c r="F554" s="11">
        <v>577808177</v>
      </c>
      <c r="G554" s="73">
        <v>44433</v>
      </c>
      <c r="H554" s="73">
        <v>44434</v>
      </c>
      <c r="I554" s="2">
        <v>965</v>
      </c>
      <c r="J554" s="35">
        <v>81.73</v>
      </c>
      <c r="K554" s="74">
        <f t="shared" si="0"/>
        <v>78869.45</v>
      </c>
      <c r="M554" s="11">
        <v>577811181</v>
      </c>
      <c r="N554" s="2"/>
      <c r="O554" s="83"/>
      <c r="P554" s="11"/>
      <c r="Q554" s="2"/>
      <c r="R554" s="2"/>
    </row>
    <row r="555" spans="1:18" ht="14.25" customHeight="1">
      <c r="A555" s="2" t="s">
        <v>438</v>
      </c>
      <c r="B555" s="2" t="s">
        <v>433</v>
      </c>
      <c r="C555" s="2" t="s">
        <v>613</v>
      </c>
      <c r="D555" s="2" t="s">
        <v>464</v>
      </c>
      <c r="E555" s="2" t="s">
        <v>436</v>
      </c>
      <c r="F555" s="11">
        <v>577811181</v>
      </c>
      <c r="G555" s="73">
        <v>44426</v>
      </c>
      <c r="H555" s="73">
        <v>44426</v>
      </c>
      <c r="I555" s="2">
        <v>1684</v>
      </c>
      <c r="J555" s="35">
        <v>154.06</v>
      </c>
      <c r="K555" s="74">
        <f t="shared" si="0"/>
        <v>259437.04</v>
      </c>
      <c r="M555" s="11">
        <v>577808177</v>
      </c>
      <c r="N555" s="2"/>
      <c r="O555" s="83"/>
      <c r="P555" s="11"/>
      <c r="Q555" s="2"/>
      <c r="R555" s="2"/>
    </row>
    <row r="556" spans="1:18" ht="14.25" customHeight="1">
      <c r="A556" s="2" t="s">
        <v>448</v>
      </c>
      <c r="B556" s="2" t="s">
        <v>433</v>
      </c>
      <c r="C556" s="2" t="s">
        <v>606</v>
      </c>
      <c r="D556" s="2" t="s">
        <v>446</v>
      </c>
      <c r="E556" s="2" t="s">
        <v>436</v>
      </c>
      <c r="F556" s="11">
        <v>578006875</v>
      </c>
      <c r="G556" s="73">
        <v>44428</v>
      </c>
      <c r="H556" s="73">
        <v>44430</v>
      </c>
      <c r="I556" s="2">
        <v>3912</v>
      </c>
      <c r="J556" s="35">
        <v>437.2</v>
      </c>
      <c r="K556" s="74">
        <f t="shared" si="0"/>
        <v>1710326.4</v>
      </c>
      <c r="M556" s="11">
        <v>578006875</v>
      </c>
      <c r="N556" s="2"/>
      <c r="O556" s="83"/>
      <c r="P556" s="11"/>
      <c r="Q556" s="2"/>
      <c r="R556" s="2"/>
    </row>
    <row r="557" spans="1:18" ht="14.25" customHeight="1">
      <c r="A557" s="2" t="s">
        <v>451</v>
      </c>
      <c r="B557" s="2" t="s">
        <v>433</v>
      </c>
      <c r="C557" s="2" t="s">
        <v>640</v>
      </c>
      <c r="D557" s="2" t="s">
        <v>475</v>
      </c>
      <c r="E557" s="2" t="s">
        <v>442</v>
      </c>
      <c r="F557" s="11">
        <v>579580581</v>
      </c>
      <c r="G557" s="73">
        <v>44440</v>
      </c>
      <c r="H557" s="73">
        <v>44442</v>
      </c>
      <c r="I557" s="2">
        <v>8917</v>
      </c>
      <c r="J557" s="35">
        <v>81.73</v>
      </c>
      <c r="K557" s="74">
        <f t="shared" si="0"/>
        <v>728786.41</v>
      </c>
      <c r="M557" s="11">
        <v>579580581</v>
      </c>
      <c r="N557" s="2"/>
      <c r="O557" s="83"/>
      <c r="P557" s="11"/>
      <c r="Q557" s="2"/>
      <c r="R557" s="2"/>
    </row>
    <row r="558" spans="1:18" ht="14.25" customHeight="1">
      <c r="A558" s="2" t="s">
        <v>458</v>
      </c>
      <c r="B558" s="2" t="s">
        <v>467</v>
      </c>
      <c r="C558" s="2" t="s">
        <v>588</v>
      </c>
      <c r="D558" s="2" t="s">
        <v>435</v>
      </c>
      <c r="E558" s="2" t="s">
        <v>442</v>
      </c>
      <c r="F558" s="11">
        <v>579687440</v>
      </c>
      <c r="G558" s="73">
        <v>44465</v>
      </c>
      <c r="H558" s="73">
        <v>44465</v>
      </c>
      <c r="I558" s="2">
        <v>8848</v>
      </c>
      <c r="J558" s="35">
        <v>255.28</v>
      </c>
      <c r="K558" s="74">
        <f t="shared" si="0"/>
        <v>2258717.44</v>
      </c>
      <c r="M558" s="11">
        <v>579687440</v>
      </c>
      <c r="N558" s="2"/>
      <c r="O558" s="83"/>
      <c r="P558" s="11"/>
      <c r="Q558" s="2"/>
      <c r="R558" s="2"/>
    </row>
    <row r="559" spans="1:18" ht="14.25" customHeight="1">
      <c r="A559" s="2" t="s">
        <v>438</v>
      </c>
      <c r="B559" s="2" t="s">
        <v>439</v>
      </c>
      <c r="C559" s="2" t="s">
        <v>470</v>
      </c>
      <c r="D559" s="2" t="s">
        <v>446</v>
      </c>
      <c r="E559" s="2" t="s">
        <v>436</v>
      </c>
      <c r="F559" s="11">
        <v>579996430</v>
      </c>
      <c r="G559" s="73">
        <v>44434</v>
      </c>
      <c r="H559" s="73">
        <v>44437</v>
      </c>
      <c r="I559" s="2">
        <v>6290</v>
      </c>
      <c r="J559" s="35">
        <v>437.2</v>
      </c>
      <c r="K559" s="74">
        <f t="shared" si="0"/>
        <v>2749988</v>
      </c>
      <c r="M559" s="11">
        <v>579996430</v>
      </c>
      <c r="N559" s="2"/>
      <c r="O559" s="83"/>
      <c r="P559" s="11"/>
      <c r="Q559" s="2"/>
      <c r="R559" s="2"/>
    </row>
    <row r="560" spans="1:18" ht="14.25" customHeight="1">
      <c r="A560" s="2" t="s">
        <v>448</v>
      </c>
      <c r="B560" s="2" t="s">
        <v>462</v>
      </c>
      <c r="C560" s="2" t="s">
        <v>643</v>
      </c>
      <c r="D560" s="2" t="s">
        <v>464</v>
      </c>
      <c r="E560" s="2" t="s">
        <v>436</v>
      </c>
      <c r="F560" s="11">
        <v>580819976</v>
      </c>
      <c r="G560" s="73">
        <v>44464</v>
      </c>
      <c r="H560" s="73">
        <v>44465</v>
      </c>
      <c r="I560" s="2">
        <v>3653</v>
      </c>
      <c r="J560" s="35">
        <v>154.06</v>
      </c>
      <c r="K560" s="74">
        <f t="shared" si="0"/>
        <v>562781.18000000005</v>
      </c>
      <c r="M560" s="11">
        <v>580819976</v>
      </c>
      <c r="N560" s="2"/>
      <c r="O560" s="83"/>
      <c r="P560" s="11"/>
      <c r="Q560" s="2"/>
      <c r="R560" s="2"/>
    </row>
    <row r="561" spans="1:18" ht="14.25" customHeight="1">
      <c r="A561" s="2" t="s">
        <v>458</v>
      </c>
      <c r="B561" s="2" t="s">
        <v>462</v>
      </c>
      <c r="C561" s="2" t="s">
        <v>547</v>
      </c>
      <c r="D561" s="2" t="s">
        <v>477</v>
      </c>
      <c r="E561" s="2" t="s">
        <v>442</v>
      </c>
      <c r="F561" s="11">
        <v>581910884</v>
      </c>
      <c r="G561" s="73">
        <v>44459</v>
      </c>
      <c r="H561" s="73">
        <v>44459</v>
      </c>
      <c r="I561" s="2">
        <v>7030</v>
      </c>
      <c r="J561" s="35">
        <v>668.27</v>
      </c>
      <c r="K561" s="74">
        <f t="shared" si="0"/>
        <v>4697938.0999999996</v>
      </c>
      <c r="M561" s="11">
        <v>581910884</v>
      </c>
      <c r="N561" s="2"/>
      <c r="O561" s="83"/>
      <c r="P561" s="11"/>
      <c r="Q561" s="2"/>
      <c r="R561" s="2"/>
    </row>
    <row r="562" spans="1:18" ht="14.25" customHeight="1">
      <c r="A562" s="2" t="s">
        <v>444</v>
      </c>
      <c r="B562" s="2" t="s">
        <v>433</v>
      </c>
      <c r="C562" s="2" t="s">
        <v>526</v>
      </c>
      <c r="D562" s="2" t="s">
        <v>477</v>
      </c>
      <c r="E562" s="2" t="s">
        <v>436</v>
      </c>
      <c r="F562" s="11">
        <v>583842074</v>
      </c>
      <c r="G562" s="73">
        <v>44464</v>
      </c>
      <c r="H562" s="73">
        <v>44467</v>
      </c>
      <c r="I562" s="2">
        <v>8628</v>
      </c>
      <c r="J562" s="35">
        <v>668.27</v>
      </c>
      <c r="K562" s="74">
        <f t="shared" si="0"/>
        <v>5765833.5599999996</v>
      </c>
      <c r="M562" s="11">
        <v>507386672</v>
      </c>
      <c r="N562" s="2"/>
      <c r="O562" s="83"/>
      <c r="P562" s="11"/>
      <c r="Q562" s="2"/>
      <c r="R562" s="2"/>
    </row>
    <row r="563" spans="1:18" ht="14.25" customHeight="1">
      <c r="A563" s="2" t="s">
        <v>438</v>
      </c>
      <c r="B563" s="2" t="s">
        <v>433</v>
      </c>
      <c r="C563" s="2" t="s">
        <v>585</v>
      </c>
      <c r="D563" s="2" t="s">
        <v>469</v>
      </c>
      <c r="E563" s="2" t="s">
        <v>442</v>
      </c>
      <c r="F563" s="11">
        <v>583977258</v>
      </c>
      <c r="G563" s="73">
        <v>44437</v>
      </c>
      <c r="H563" s="73">
        <v>44438</v>
      </c>
      <c r="I563" s="2">
        <v>7476</v>
      </c>
      <c r="J563" s="35">
        <v>421.89</v>
      </c>
      <c r="K563" s="74">
        <f t="shared" si="0"/>
        <v>3154049.64</v>
      </c>
      <c r="M563" s="11">
        <v>583977258</v>
      </c>
      <c r="N563" s="2"/>
      <c r="O563" s="83"/>
      <c r="P563" s="11"/>
      <c r="Q563" s="2"/>
      <c r="R563" s="2"/>
    </row>
    <row r="564" spans="1:18" ht="14.25" customHeight="1">
      <c r="A564" s="2" t="s">
        <v>444</v>
      </c>
      <c r="B564" s="2" t="s">
        <v>502</v>
      </c>
      <c r="C564" s="2" t="s">
        <v>578</v>
      </c>
      <c r="D564" s="2" t="s">
        <v>435</v>
      </c>
      <c r="E564" s="2" t="s">
        <v>436</v>
      </c>
      <c r="F564" s="11">
        <v>586978328</v>
      </c>
      <c r="G564" s="73">
        <v>44442</v>
      </c>
      <c r="H564" s="73">
        <v>44443</v>
      </c>
      <c r="I564" s="2">
        <v>1280</v>
      </c>
      <c r="J564" s="35">
        <v>255.28</v>
      </c>
      <c r="K564" s="74">
        <f t="shared" si="0"/>
        <v>326758.40000000002</v>
      </c>
      <c r="M564" s="11">
        <v>523241317</v>
      </c>
      <c r="N564" s="2"/>
      <c r="O564" s="83"/>
      <c r="P564" s="11"/>
      <c r="Q564" s="2"/>
      <c r="R564" s="2"/>
    </row>
    <row r="565" spans="1:18" ht="14.25" customHeight="1">
      <c r="A565" s="2" t="s">
        <v>438</v>
      </c>
      <c r="B565" s="2" t="s">
        <v>433</v>
      </c>
      <c r="C565" s="2" t="s">
        <v>525</v>
      </c>
      <c r="D565" s="2" t="s">
        <v>441</v>
      </c>
      <c r="E565" s="2" t="s">
        <v>442</v>
      </c>
      <c r="F565" s="11">
        <v>588117730</v>
      </c>
      <c r="G565" s="73">
        <v>44471</v>
      </c>
      <c r="H565" s="73">
        <v>44474</v>
      </c>
      <c r="I565" s="2">
        <v>9806</v>
      </c>
      <c r="J565" s="35">
        <v>9.33</v>
      </c>
      <c r="K565" s="74">
        <f t="shared" si="0"/>
        <v>91489.98</v>
      </c>
      <c r="M565" s="11">
        <v>588117730</v>
      </c>
      <c r="N565" s="2"/>
      <c r="O565" s="83"/>
      <c r="P565" s="11"/>
      <c r="Q565" s="2"/>
      <c r="R565" s="2"/>
    </row>
    <row r="566" spans="1:18" ht="14.25" customHeight="1">
      <c r="A566" s="2" t="s">
        <v>472</v>
      </c>
      <c r="B566" s="2" t="s">
        <v>467</v>
      </c>
      <c r="C566" s="2" t="s">
        <v>468</v>
      </c>
      <c r="D566" s="2" t="s">
        <v>494</v>
      </c>
      <c r="E566" s="2" t="s">
        <v>436</v>
      </c>
      <c r="F566" s="11">
        <v>588242185</v>
      </c>
      <c r="G566" s="73">
        <v>44440</v>
      </c>
      <c r="H566" s="73">
        <v>44440</v>
      </c>
      <c r="I566" s="2">
        <v>6944</v>
      </c>
      <c r="J566" s="35">
        <v>47.45</v>
      </c>
      <c r="K566" s="74">
        <f t="shared" si="0"/>
        <v>329492.80000000005</v>
      </c>
      <c r="M566" s="11">
        <v>588242185</v>
      </c>
      <c r="N566" s="2"/>
      <c r="O566" s="83"/>
      <c r="P566" s="11"/>
      <c r="Q566" s="2"/>
      <c r="R566" s="2"/>
    </row>
    <row r="567" spans="1:18" ht="14.25" customHeight="1">
      <c r="A567" s="2" t="s">
        <v>465</v>
      </c>
      <c r="B567" s="2" t="s">
        <v>433</v>
      </c>
      <c r="C567" s="2" t="s">
        <v>562</v>
      </c>
      <c r="D567" s="2" t="s">
        <v>480</v>
      </c>
      <c r="E567" s="2" t="s">
        <v>442</v>
      </c>
      <c r="F567" s="11">
        <v>591134679</v>
      </c>
      <c r="G567" s="73">
        <v>44478</v>
      </c>
      <c r="H567" s="73">
        <v>44479</v>
      </c>
      <c r="I567" s="2">
        <v>8663</v>
      </c>
      <c r="J567" s="35">
        <v>651.21</v>
      </c>
      <c r="K567" s="74">
        <f t="shared" si="0"/>
        <v>5641432.2300000004</v>
      </c>
      <c r="M567" s="11">
        <v>591134679</v>
      </c>
      <c r="N567" s="2"/>
      <c r="O567" s="83"/>
      <c r="P567" s="11"/>
      <c r="Q567" s="2"/>
      <c r="R567" s="2"/>
    </row>
    <row r="568" spans="1:18" ht="14.25" customHeight="1">
      <c r="A568" s="2" t="s">
        <v>438</v>
      </c>
      <c r="B568" s="2" t="s">
        <v>433</v>
      </c>
      <c r="C568" s="2" t="s">
        <v>474</v>
      </c>
      <c r="D568" s="2" t="s">
        <v>450</v>
      </c>
      <c r="E568" s="2" t="s">
        <v>436</v>
      </c>
      <c r="F568" s="11">
        <v>591169440</v>
      </c>
      <c r="G568" s="73">
        <v>44457</v>
      </c>
      <c r="H568" s="73">
        <v>44459</v>
      </c>
      <c r="I568" s="2">
        <v>8402</v>
      </c>
      <c r="J568" s="35">
        <v>205.7</v>
      </c>
      <c r="K568" s="74">
        <f t="shared" si="0"/>
        <v>1728291.4</v>
      </c>
      <c r="M568" s="11">
        <v>591169440</v>
      </c>
      <c r="N568" s="2"/>
      <c r="O568" s="83"/>
      <c r="P568" s="11"/>
      <c r="Q568" s="2"/>
      <c r="R568" s="2"/>
    </row>
    <row r="569" spans="1:18" ht="14.25" customHeight="1">
      <c r="A569" s="2" t="s">
        <v>484</v>
      </c>
      <c r="B569" s="2" t="s">
        <v>433</v>
      </c>
      <c r="C569" s="2" t="s">
        <v>528</v>
      </c>
      <c r="D569" s="2" t="s">
        <v>477</v>
      </c>
      <c r="E569" s="2" t="s">
        <v>436</v>
      </c>
      <c r="F569" s="11">
        <v>593969666</v>
      </c>
      <c r="G569" s="73">
        <v>44448</v>
      </c>
      <c r="H569" s="73">
        <v>44449</v>
      </c>
      <c r="I569" s="2">
        <v>7281</v>
      </c>
      <c r="J569" s="35">
        <v>668.27</v>
      </c>
      <c r="K569" s="74">
        <f t="shared" si="0"/>
        <v>4865673.87</v>
      </c>
      <c r="M569" s="11">
        <v>593969666</v>
      </c>
      <c r="N569" s="2"/>
      <c r="O569" s="83"/>
      <c r="P569" s="11"/>
      <c r="Q569" s="2"/>
      <c r="R569" s="2"/>
    </row>
    <row r="570" spans="1:18" ht="14.25" customHeight="1">
      <c r="A570" s="2" t="s">
        <v>444</v>
      </c>
      <c r="B570" s="2" t="s">
        <v>439</v>
      </c>
      <c r="C570" s="2" t="s">
        <v>559</v>
      </c>
      <c r="D570" s="2" t="s">
        <v>475</v>
      </c>
      <c r="E570" s="2" t="s">
        <v>436</v>
      </c>
      <c r="F570" s="11">
        <v>595138251</v>
      </c>
      <c r="G570" s="73">
        <v>44466</v>
      </c>
      <c r="H570" s="73">
        <v>44466</v>
      </c>
      <c r="I570" s="2">
        <v>6275</v>
      </c>
      <c r="J570" s="35">
        <v>81.73</v>
      </c>
      <c r="K570" s="74">
        <f t="shared" si="0"/>
        <v>512855.75</v>
      </c>
      <c r="M570" s="11">
        <v>524628770</v>
      </c>
      <c r="N570" s="2"/>
      <c r="O570" s="83"/>
      <c r="P570" s="11"/>
      <c r="Q570" s="2"/>
      <c r="R570" s="2"/>
    </row>
    <row r="571" spans="1:18" ht="14.25" customHeight="1">
      <c r="A571" s="2" t="s">
        <v>484</v>
      </c>
      <c r="B571" s="2" t="s">
        <v>462</v>
      </c>
      <c r="C571" s="2" t="s">
        <v>611</v>
      </c>
      <c r="D571" s="2" t="s">
        <v>494</v>
      </c>
      <c r="E571" s="2" t="s">
        <v>436</v>
      </c>
      <c r="F571" s="11">
        <v>595350253</v>
      </c>
      <c r="G571" s="73">
        <v>44451</v>
      </c>
      <c r="H571" s="73">
        <v>44454</v>
      </c>
      <c r="I571" s="2">
        <v>8226</v>
      </c>
      <c r="J571" s="35">
        <v>47.45</v>
      </c>
      <c r="K571" s="74">
        <f t="shared" si="0"/>
        <v>390323.7</v>
      </c>
      <c r="M571" s="11">
        <v>595350253</v>
      </c>
      <c r="N571" s="2"/>
      <c r="O571" s="83"/>
      <c r="P571" s="11"/>
      <c r="Q571" s="2"/>
      <c r="R571" s="2"/>
    </row>
    <row r="572" spans="1:18" ht="14.25" customHeight="1">
      <c r="A572" s="2" t="s">
        <v>432</v>
      </c>
      <c r="B572" s="2" t="s">
        <v>452</v>
      </c>
      <c r="C572" s="2" t="s">
        <v>608</v>
      </c>
      <c r="D572" s="2" t="s">
        <v>435</v>
      </c>
      <c r="E572" s="2" t="s">
        <v>442</v>
      </c>
      <c r="F572" s="11">
        <v>595835196</v>
      </c>
      <c r="G572" s="73">
        <v>44434</v>
      </c>
      <c r="H572" s="73">
        <v>44435</v>
      </c>
      <c r="I572" s="2">
        <v>3076</v>
      </c>
      <c r="J572" s="35">
        <v>255.28</v>
      </c>
      <c r="K572" s="74">
        <f t="shared" si="0"/>
        <v>785241.28</v>
      </c>
      <c r="M572" s="11">
        <v>595835196</v>
      </c>
      <c r="N572" s="2"/>
      <c r="O572" s="83"/>
      <c r="P572" s="11"/>
      <c r="Q572" s="2"/>
      <c r="R572" s="2"/>
    </row>
    <row r="573" spans="1:18" ht="14.25" customHeight="1">
      <c r="A573" s="2" t="s">
        <v>444</v>
      </c>
      <c r="B573" s="2" t="s">
        <v>433</v>
      </c>
      <c r="C573" s="2" t="s">
        <v>528</v>
      </c>
      <c r="D573" s="2" t="s">
        <v>450</v>
      </c>
      <c r="E573" s="2" t="s">
        <v>442</v>
      </c>
      <c r="F573" s="11">
        <v>596766889</v>
      </c>
      <c r="G573" s="73">
        <v>44460</v>
      </c>
      <c r="H573" s="73">
        <v>44463</v>
      </c>
      <c r="I573" s="2">
        <v>7293</v>
      </c>
      <c r="J573" s="35">
        <v>205.7</v>
      </c>
      <c r="K573" s="74">
        <f t="shared" si="0"/>
        <v>1500170.0999999999</v>
      </c>
      <c r="M573" s="11">
        <v>816709744</v>
      </c>
      <c r="N573" s="2"/>
      <c r="O573" s="83"/>
      <c r="P573" s="11"/>
      <c r="Q573" s="2"/>
      <c r="R573" s="2"/>
    </row>
    <row r="574" spans="1:18" ht="14.25" customHeight="1">
      <c r="A574" s="2" t="s">
        <v>448</v>
      </c>
      <c r="B574" s="2" t="s">
        <v>467</v>
      </c>
      <c r="C574" s="2" t="s">
        <v>588</v>
      </c>
      <c r="D574" s="2" t="s">
        <v>446</v>
      </c>
      <c r="E574" s="2" t="s">
        <v>436</v>
      </c>
      <c r="F574" s="11">
        <v>596980178</v>
      </c>
      <c r="G574" s="73">
        <v>44447</v>
      </c>
      <c r="H574" s="73">
        <v>44447</v>
      </c>
      <c r="I574" s="2">
        <v>5460</v>
      </c>
      <c r="J574" s="35">
        <v>437.2</v>
      </c>
      <c r="K574" s="74">
        <f t="shared" si="0"/>
        <v>2387112</v>
      </c>
      <c r="M574" s="11">
        <v>596980178</v>
      </c>
      <c r="N574" s="2"/>
      <c r="O574" s="83"/>
      <c r="P574" s="11"/>
      <c r="Q574" s="2"/>
      <c r="R574" s="2"/>
    </row>
    <row r="575" spans="1:18" ht="14.25" customHeight="1">
      <c r="A575" s="2" t="s">
        <v>472</v>
      </c>
      <c r="B575" s="2" t="s">
        <v>462</v>
      </c>
      <c r="C575" s="2" t="s">
        <v>546</v>
      </c>
      <c r="D575" s="2" t="s">
        <v>446</v>
      </c>
      <c r="E575" s="2" t="s">
        <v>436</v>
      </c>
      <c r="F575" s="11">
        <v>597047984</v>
      </c>
      <c r="G575" s="73">
        <v>44446</v>
      </c>
      <c r="H575" s="73">
        <v>44446</v>
      </c>
      <c r="I575" s="2">
        <v>6028</v>
      </c>
      <c r="J575" s="35">
        <v>437.2</v>
      </c>
      <c r="K575" s="74">
        <f t="shared" si="0"/>
        <v>2635441.6</v>
      </c>
      <c r="M575" s="11">
        <v>597047984</v>
      </c>
      <c r="N575" s="2"/>
      <c r="O575" s="83"/>
      <c r="P575" s="11"/>
      <c r="Q575" s="2"/>
      <c r="R575" s="2"/>
    </row>
    <row r="576" spans="1:18" ht="14.25" customHeight="1">
      <c r="A576" s="2" t="s">
        <v>484</v>
      </c>
      <c r="B576" s="2" t="s">
        <v>433</v>
      </c>
      <c r="C576" s="2" t="s">
        <v>492</v>
      </c>
      <c r="D576" s="2" t="s">
        <v>469</v>
      </c>
      <c r="E576" s="2" t="s">
        <v>436</v>
      </c>
      <c r="F576" s="11">
        <v>598490369</v>
      </c>
      <c r="G576" s="73">
        <v>44440</v>
      </c>
      <c r="H576" s="73">
        <v>44440</v>
      </c>
      <c r="I576" s="2">
        <v>7489</v>
      </c>
      <c r="J576" s="35">
        <v>421.89</v>
      </c>
      <c r="K576" s="74">
        <f t="shared" si="0"/>
        <v>3159534.21</v>
      </c>
      <c r="M576" s="11">
        <v>598490369</v>
      </c>
      <c r="N576" s="2"/>
      <c r="O576" s="83"/>
      <c r="P576" s="11"/>
      <c r="Q576" s="2"/>
      <c r="R576" s="2"/>
    </row>
    <row r="577" spans="1:18" ht="14.25" customHeight="1">
      <c r="A577" s="2" t="s">
        <v>451</v>
      </c>
      <c r="B577" s="2" t="s">
        <v>467</v>
      </c>
      <c r="C577" s="2" t="s">
        <v>468</v>
      </c>
      <c r="D577" s="2" t="s">
        <v>469</v>
      </c>
      <c r="E577" s="2" t="s">
        <v>436</v>
      </c>
      <c r="F577" s="11">
        <v>600137031</v>
      </c>
      <c r="G577" s="73">
        <v>44442</v>
      </c>
      <c r="H577" s="73">
        <v>44444</v>
      </c>
      <c r="I577" s="2">
        <v>6353</v>
      </c>
      <c r="J577" s="35">
        <v>421.89</v>
      </c>
      <c r="K577" s="74">
        <f t="shared" si="0"/>
        <v>2680267.17</v>
      </c>
      <c r="M577" s="11">
        <v>600137031</v>
      </c>
      <c r="N577" s="2"/>
      <c r="O577" s="83"/>
      <c r="P577" s="11"/>
      <c r="Q577" s="2"/>
      <c r="R577" s="2"/>
    </row>
    <row r="578" spans="1:18" ht="14.25" customHeight="1">
      <c r="A578" s="2" t="s">
        <v>484</v>
      </c>
      <c r="B578" s="2" t="s">
        <v>433</v>
      </c>
      <c r="C578" s="2" t="s">
        <v>562</v>
      </c>
      <c r="D578" s="2" t="s">
        <v>477</v>
      </c>
      <c r="E578" s="2" t="s">
        <v>442</v>
      </c>
      <c r="F578" s="11">
        <v>600245177</v>
      </c>
      <c r="G578" s="73">
        <v>44472</v>
      </c>
      <c r="H578" s="73">
        <v>44475</v>
      </c>
      <c r="I578" s="2">
        <v>3887</v>
      </c>
      <c r="J578" s="35">
        <v>668.27</v>
      </c>
      <c r="K578" s="74">
        <f t="shared" si="0"/>
        <v>2597565.4899999998</v>
      </c>
      <c r="M578" s="11">
        <v>600245177</v>
      </c>
      <c r="N578" s="2"/>
      <c r="O578" s="83"/>
      <c r="P578" s="11"/>
      <c r="Q578" s="2"/>
      <c r="R578" s="2"/>
    </row>
    <row r="579" spans="1:18" ht="14.25" customHeight="1">
      <c r="A579" s="2" t="s">
        <v>458</v>
      </c>
      <c r="B579" s="2" t="s">
        <v>439</v>
      </c>
      <c r="C579" s="2" t="s">
        <v>567</v>
      </c>
      <c r="D579" s="2" t="s">
        <v>450</v>
      </c>
      <c r="E579" s="2" t="s">
        <v>442</v>
      </c>
      <c r="F579" s="11">
        <v>600340449</v>
      </c>
      <c r="G579" s="73">
        <v>44436</v>
      </c>
      <c r="H579" s="73">
        <v>44438</v>
      </c>
      <c r="I579" s="2">
        <v>9882</v>
      </c>
      <c r="J579" s="35">
        <v>205.7</v>
      </c>
      <c r="K579" s="74">
        <f t="shared" si="0"/>
        <v>2032727.4</v>
      </c>
      <c r="M579" s="11">
        <v>600340449</v>
      </c>
      <c r="N579" s="2"/>
      <c r="O579" s="83"/>
      <c r="P579" s="11"/>
      <c r="Q579" s="2"/>
      <c r="R579" s="2"/>
    </row>
    <row r="580" spans="1:18" ht="14.25" customHeight="1">
      <c r="A580" s="2" t="s">
        <v>438</v>
      </c>
      <c r="B580" s="2" t="s">
        <v>433</v>
      </c>
      <c r="C580" s="2" t="s">
        <v>508</v>
      </c>
      <c r="D580" s="2" t="s">
        <v>446</v>
      </c>
      <c r="E580" s="2" t="s">
        <v>442</v>
      </c>
      <c r="F580" s="11">
        <v>603117930</v>
      </c>
      <c r="G580" s="73">
        <v>44477</v>
      </c>
      <c r="H580" s="73">
        <v>44478</v>
      </c>
      <c r="I580" s="2">
        <v>3293</v>
      </c>
      <c r="J580" s="35">
        <v>437.2</v>
      </c>
      <c r="K580" s="74">
        <f t="shared" si="0"/>
        <v>1439699.5999999999</v>
      </c>
      <c r="M580" s="11">
        <v>603117930</v>
      </c>
      <c r="N580" s="2"/>
      <c r="O580" s="83"/>
      <c r="P580" s="11"/>
      <c r="Q580" s="2"/>
      <c r="R580" s="2"/>
    </row>
    <row r="581" spans="1:18" ht="14.25" customHeight="1">
      <c r="A581" s="2" t="s">
        <v>432</v>
      </c>
      <c r="B581" s="2" t="s">
        <v>433</v>
      </c>
      <c r="C581" s="2" t="s">
        <v>564</v>
      </c>
      <c r="D581" s="2" t="s">
        <v>477</v>
      </c>
      <c r="E581" s="2" t="s">
        <v>442</v>
      </c>
      <c r="F581" s="11">
        <v>603323495</v>
      </c>
      <c r="G581" s="73">
        <v>44441</v>
      </c>
      <c r="H581" s="73">
        <v>44442</v>
      </c>
      <c r="I581" s="2">
        <v>3516</v>
      </c>
      <c r="J581" s="35">
        <v>668.27</v>
      </c>
      <c r="K581" s="74">
        <f t="shared" si="0"/>
        <v>2349637.3199999998</v>
      </c>
      <c r="M581" s="11">
        <v>603323495</v>
      </c>
      <c r="N581" s="2"/>
      <c r="O581" s="83"/>
      <c r="P581" s="11"/>
      <c r="Q581" s="2"/>
      <c r="R581" s="2"/>
    </row>
    <row r="582" spans="1:18" ht="14.25" customHeight="1">
      <c r="A582" s="2" t="s">
        <v>482</v>
      </c>
      <c r="B582" s="2" t="s">
        <v>462</v>
      </c>
      <c r="C582" s="2" t="s">
        <v>626</v>
      </c>
      <c r="D582" s="2" t="s">
        <v>477</v>
      </c>
      <c r="E582" s="2" t="s">
        <v>436</v>
      </c>
      <c r="F582" s="11">
        <v>603914010</v>
      </c>
      <c r="G582" s="73">
        <v>44448</v>
      </c>
      <c r="H582" s="73">
        <v>44448</v>
      </c>
      <c r="I582" s="2">
        <v>8972</v>
      </c>
      <c r="J582" s="35">
        <v>668.27</v>
      </c>
      <c r="K582" s="74">
        <f t="shared" si="0"/>
        <v>5995718.4399999995</v>
      </c>
      <c r="M582" s="11">
        <v>603914010</v>
      </c>
      <c r="N582" s="2"/>
      <c r="O582" s="83"/>
      <c r="P582" s="11"/>
      <c r="Q582" s="2"/>
      <c r="R582" s="2"/>
    </row>
    <row r="583" spans="1:18" ht="14.25" customHeight="1">
      <c r="A583" s="2" t="s">
        <v>458</v>
      </c>
      <c r="B583" s="2" t="s">
        <v>462</v>
      </c>
      <c r="C583" s="2" t="s">
        <v>546</v>
      </c>
      <c r="D583" s="2" t="s">
        <v>454</v>
      </c>
      <c r="E583" s="2" t="s">
        <v>436</v>
      </c>
      <c r="F583" s="11">
        <v>606725823</v>
      </c>
      <c r="G583" s="73">
        <v>44450</v>
      </c>
      <c r="H583" s="73">
        <v>44450</v>
      </c>
      <c r="I583" s="2">
        <v>9321</v>
      </c>
      <c r="J583" s="35">
        <v>152.58000000000001</v>
      </c>
      <c r="K583" s="74">
        <f t="shared" si="0"/>
        <v>1422198.1800000002</v>
      </c>
      <c r="M583" s="11">
        <v>606725823</v>
      </c>
      <c r="N583" s="2"/>
      <c r="O583" s="83"/>
      <c r="P583" s="11"/>
      <c r="Q583" s="2"/>
      <c r="R583" s="2"/>
    </row>
    <row r="584" spans="1:18" ht="14.25" customHeight="1">
      <c r="A584" s="2" t="s">
        <v>444</v>
      </c>
      <c r="B584" s="2" t="s">
        <v>439</v>
      </c>
      <c r="C584" s="2" t="s">
        <v>629</v>
      </c>
      <c r="D584" s="2" t="s">
        <v>456</v>
      </c>
      <c r="E584" s="2" t="s">
        <v>436</v>
      </c>
      <c r="F584" s="11">
        <v>608148467</v>
      </c>
      <c r="G584" s="73">
        <v>44491</v>
      </c>
      <c r="H584" s="73">
        <v>44493</v>
      </c>
      <c r="I584" s="2">
        <v>7417</v>
      </c>
      <c r="J584" s="35">
        <v>109.28</v>
      </c>
      <c r="K584" s="74">
        <f t="shared" si="0"/>
        <v>810529.76</v>
      </c>
      <c r="M584" s="11">
        <v>861686313</v>
      </c>
      <c r="N584" s="2"/>
      <c r="O584" s="83"/>
      <c r="P584" s="11"/>
      <c r="Q584" s="2"/>
      <c r="R584" s="2"/>
    </row>
    <row r="585" spans="1:18" ht="14.25" customHeight="1">
      <c r="A585" s="2" t="s">
        <v>451</v>
      </c>
      <c r="B585" s="2" t="s">
        <v>433</v>
      </c>
      <c r="C585" s="2" t="s">
        <v>501</v>
      </c>
      <c r="D585" s="2" t="s">
        <v>456</v>
      </c>
      <c r="E585" s="2" t="s">
        <v>436</v>
      </c>
      <c r="F585" s="11">
        <v>608166062</v>
      </c>
      <c r="G585" s="73">
        <v>44457</v>
      </c>
      <c r="H585" s="73">
        <v>44460</v>
      </c>
      <c r="I585" s="2">
        <v>4311</v>
      </c>
      <c r="J585" s="35">
        <v>109.28</v>
      </c>
      <c r="K585" s="74">
        <f t="shared" si="0"/>
        <v>471106.08</v>
      </c>
      <c r="M585" s="11">
        <v>608166062</v>
      </c>
      <c r="N585" s="2"/>
      <c r="O585" s="83"/>
      <c r="P585" s="11"/>
      <c r="Q585" s="2"/>
      <c r="R585" s="2"/>
    </row>
    <row r="586" spans="1:18" ht="14.25" customHeight="1">
      <c r="A586" s="2" t="s">
        <v>465</v>
      </c>
      <c r="B586" s="2" t="s">
        <v>462</v>
      </c>
      <c r="C586" s="2" t="s">
        <v>485</v>
      </c>
      <c r="D586" s="2" t="s">
        <v>441</v>
      </c>
      <c r="E586" s="2" t="s">
        <v>436</v>
      </c>
      <c r="F586" s="11">
        <v>609466397</v>
      </c>
      <c r="G586" s="73">
        <v>44464</v>
      </c>
      <c r="H586" s="73">
        <v>44466</v>
      </c>
      <c r="I586" s="2">
        <v>1973</v>
      </c>
      <c r="J586" s="35">
        <v>9.33</v>
      </c>
      <c r="K586" s="74">
        <f t="shared" si="0"/>
        <v>18408.09</v>
      </c>
      <c r="M586" s="11">
        <v>609466397</v>
      </c>
      <c r="N586" s="2"/>
      <c r="O586" s="83"/>
      <c r="P586" s="11"/>
      <c r="Q586" s="2"/>
      <c r="R586" s="2"/>
    </row>
    <row r="587" spans="1:18" ht="14.25" customHeight="1">
      <c r="A587" s="2" t="s">
        <v>451</v>
      </c>
      <c r="B587" s="2" t="s">
        <v>462</v>
      </c>
      <c r="C587" s="2" t="s">
        <v>623</v>
      </c>
      <c r="D587" s="2" t="s">
        <v>450</v>
      </c>
      <c r="E587" s="2" t="s">
        <v>436</v>
      </c>
      <c r="F587" s="11">
        <v>610542714</v>
      </c>
      <c r="G587" s="73">
        <v>44492</v>
      </c>
      <c r="H587" s="73">
        <v>44493</v>
      </c>
      <c r="I587" s="2">
        <v>3001</v>
      </c>
      <c r="J587" s="35">
        <v>205.7</v>
      </c>
      <c r="K587" s="74">
        <f t="shared" si="0"/>
        <v>617305.69999999995</v>
      </c>
      <c r="M587" s="11">
        <v>610542714</v>
      </c>
      <c r="N587" s="2"/>
      <c r="O587" s="83"/>
      <c r="P587" s="11"/>
      <c r="Q587" s="2"/>
      <c r="R587" s="2"/>
    </row>
    <row r="588" spans="1:18" ht="14.25" customHeight="1">
      <c r="A588" s="2" t="s">
        <v>448</v>
      </c>
      <c r="B588" s="2" t="s">
        <v>467</v>
      </c>
      <c r="C588" s="2" t="s">
        <v>638</v>
      </c>
      <c r="D588" s="2" t="s">
        <v>494</v>
      </c>
      <c r="E588" s="2" t="s">
        <v>436</v>
      </c>
      <c r="F588" s="11">
        <v>612782037</v>
      </c>
      <c r="G588" s="73">
        <v>44481</v>
      </c>
      <c r="H588" s="73">
        <v>44484</v>
      </c>
      <c r="I588" s="2">
        <v>8743</v>
      </c>
      <c r="J588" s="35">
        <v>47.45</v>
      </c>
      <c r="K588" s="74">
        <f t="shared" si="0"/>
        <v>414855.35000000003</v>
      </c>
      <c r="M588" s="11">
        <v>612782037</v>
      </c>
      <c r="N588" s="2"/>
      <c r="O588" s="83"/>
      <c r="P588" s="11"/>
      <c r="Q588" s="2"/>
      <c r="R588" s="2"/>
    </row>
    <row r="589" spans="1:18" ht="14.25" customHeight="1">
      <c r="A589" s="2" t="s">
        <v>472</v>
      </c>
      <c r="B589" s="2" t="s">
        <v>462</v>
      </c>
      <c r="C589" s="2" t="s">
        <v>497</v>
      </c>
      <c r="D589" s="2" t="s">
        <v>494</v>
      </c>
      <c r="E589" s="2" t="s">
        <v>436</v>
      </c>
      <c r="F589" s="11">
        <v>613790118</v>
      </c>
      <c r="G589" s="73">
        <v>44485</v>
      </c>
      <c r="H589" s="73">
        <v>44485</v>
      </c>
      <c r="I589" s="2">
        <v>1464</v>
      </c>
      <c r="J589" s="35">
        <v>47.45</v>
      </c>
      <c r="K589" s="74">
        <f t="shared" si="0"/>
        <v>69466.8</v>
      </c>
      <c r="M589" s="11">
        <v>613790118</v>
      </c>
      <c r="N589" s="2"/>
      <c r="O589" s="83"/>
      <c r="P589" s="11"/>
      <c r="Q589" s="2"/>
      <c r="R589" s="2"/>
    </row>
    <row r="590" spans="1:18" ht="14.25" customHeight="1">
      <c r="A590" s="2" t="s">
        <v>432</v>
      </c>
      <c r="B590" s="2" t="s">
        <v>462</v>
      </c>
      <c r="C590" s="2" t="s">
        <v>574</v>
      </c>
      <c r="D590" s="2" t="s">
        <v>494</v>
      </c>
      <c r="E590" s="2" t="s">
        <v>436</v>
      </c>
      <c r="F590" s="11">
        <v>615925586</v>
      </c>
      <c r="G590" s="73">
        <v>44485</v>
      </c>
      <c r="H590" s="73">
        <v>44485</v>
      </c>
      <c r="I590" s="2">
        <v>8981</v>
      </c>
      <c r="J590" s="35">
        <v>47.45</v>
      </c>
      <c r="K590" s="74">
        <f t="shared" si="0"/>
        <v>426148.45</v>
      </c>
      <c r="M590" s="11">
        <v>615925586</v>
      </c>
      <c r="N590" s="2"/>
      <c r="O590" s="83"/>
      <c r="P590" s="11"/>
      <c r="Q590" s="2"/>
      <c r="R590" s="2"/>
    </row>
    <row r="591" spans="1:18" ht="14.25" customHeight="1">
      <c r="A591" s="2" t="s">
        <v>438</v>
      </c>
      <c r="B591" s="2" t="s">
        <v>433</v>
      </c>
      <c r="C591" s="2" t="s">
        <v>555</v>
      </c>
      <c r="D591" s="2" t="s">
        <v>446</v>
      </c>
      <c r="E591" s="2" t="s">
        <v>442</v>
      </c>
      <c r="F591" s="11">
        <v>616064631</v>
      </c>
      <c r="G591" s="73">
        <v>44488</v>
      </c>
      <c r="H591" s="73">
        <v>44490</v>
      </c>
      <c r="I591" s="2">
        <v>6847</v>
      </c>
      <c r="J591" s="35">
        <v>437.2</v>
      </c>
      <c r="K591" s="74">
        <f t="shared" si="0"/>
        <v>2993508.4</v>
      </c>
      <c r="M591" s="11">
        <v>616064631</v>
      </c>
      <c r="N591" s="2"/>
      <c r="O591" s="83"/>
      <c r="P591" s="11"/>
      <c r="Q591" s="2"/>
      <c r="R591" s="2"/>
    </row>
    <row r="592" spans="1:18" ht="14.25" customHeight="1">
      <c r="A592" s="2" t="s">
        <v>472</v>
      </c>
      <c r="B592" s="2" t="s">
        <v>502</v>
      </c>
      <c r="C592" s="2" t="s">
        <v>563</v>
      </c>
      <c r="D592" s="2" t="s">
        <v>464</v>
      </c>
      <c r="E592" s="2" t="s">
        <v>436</v>
      </c>
      <c r="F592" s="11">
        <v>617476546</v>
      </c>
      <c r="G592" s="73">
        <v>44473</v>
      </c>
      <c r="H592" s="73">
        <v>44473</v>
      </c>
      <c r="I592" s="2">
        <v>4816</v>
      </c>
      <c r="J592" s="35">
        <v>154.06</v>
      </c>
      <c r="K592" s="74">
        <f t="shared" si="0"/>
        <v>741952.96</v>
      </c>
      <c r="M592" s="11">
        <v>617476546</v>
      </c>
      <c r="N592" s="2"/>
      <c r="O592" s="83"/>
      <c r="P592" s="11"/>
      <c r="Q592" s="2"/>
      <c r="R592" s="2"/>
    </row>
    <row r="593" spans="1:18" ht="14.25" customHeight="1">
      <c r="A593" s="2" t="s">
        <v>484</v>
      </c>
      <c r="B593" s="2" t="s">
        <v>433</v>
      </c>
      <c r="C593" s="2" t="s">
        <v>596</v>
      </c>
      <c r="D593" s="2" t="s">
        <v>475</v>
      </c>
      <c r="E593" s="2" t="s">
        <v>442</v>
      </c>
      <c r="F593" s="11">
        <v>617521607</v>
      </c>
      <c r="G593" s="73">
        <v>44475</v>
      </c>
      <c r="H593" s="73">
        <v>44477</v>
      </c>
      <c r="I593" s="2">
        <v>1917</v>
      </c>
      <c r="J593" s="35">
        <v>81.73</v>
      </c>
      <c r="K593" s="74">
        <f t="shared" si="0"/>
        <v>156676.41</v>
      </c>
      <c r="M593" s="11">
        <v>617521607</v>
      </c>
      <c r="N593" s="2"/>
      <c r="O593" s="83"/>
      <c r="P593" s="11"/>
      <c r="Q593" s="2"/>
      <c r="R593" s="2"/>
    </row>
    <row r="594" spans="1:18" ht="14.25" customHeight="1">
      <c r="A594" s="2" t="s">
        <v>458</v>
      </c>
      <c r="B594" s="2" t="s">
        <v>439</v>
      </c>
      <c r="C594" s="2" t="s">
        <v>509</v>
      </c>
      <c r="D594" s="2" t="s">
        <v>456</v>
      </c>
      <c r="E594" s="2" t="s">
        <v>442</v>
      </c>
      <c r="F594" s="11">
        <v>617944324</v>
      </c>
      <c r="G594" s="73">
        <v>44501</v>
      </c>
      <c r="H594" s="73">
        <v>44503</v>
      </c>
      <c r="I594" s="2">
        <v>7284</v>
      </c>
      <c r="J594" s="35">
        <v>109.28</v>
      </c>
      <c r="K594" s="74">
        <f t="shared" si="0"/>
        <v>795995.52</v>
      </c>
      <c r="M594" s="11">
        <v>617944324</v>
      </c>
      <c r="N594" s="2"/>
      <c r="O594" s="83"/>
      <c r="P594" s="11"/>
      <c r="Q594" s="2"/>
      <c r="R594" s="2"/>
    </row>
    <row r="595" spans="1:18" ht="14.25" customHeight="1">
      <c r="A595" s="2" t="s">
        <v>482</v>
      </c>
      <c r="B595" s="2" t="s">
        <v>462</v>
      </c>
      <c r="C595" s="2" t="s">
        <v>626</v>
      </c>
      <c r="D595" s="2" t="s">
        <v>456</v>
      </c>
      <c r="E595" s="2" t="s">
        <v>442</v>
      </c>
      <c r="F595" s="11">
        <v>620692622</v>
      </c>
      <c r="G595" s="73">
        <v>44506</v>
      </c>
      <c r="H595" s="73">
        <v>44508</v>
      </c>
      <c r="I595" s="2">
        <v>7549</v>
      </c>
      <c r="J595" s="35">
        <v>109.28</v>
      </c>
      <c r="K595" s="74">
        <f t="shared" si="0"/>
        <v>824954.72</v>
      </c>
      <c r="M595" s="11">
        <v>620692622</v>
      </c>
      <c r="N595" s="2"/>
      <c r="O595" s="83"/>
      <c r="P595" s="11"/>
      <c r="Q595" s="2"/>
      <c r="R595" s="2"/>
    </row>
    <row r="596" spans="1:18" ht="14.25" customHeight="1">
      <c r="A596" s="2" t="s">
        <v>472</v>
      </c>
      <c r="B596" s="2" t="s">
        <v>433</v>
      </c>
      <c r="C596" s="2" t="s">
        <v>516</v>
      </c>
      <c r="D596" s="2" t="s">
        <v>441</v>
      </c>
      <c r="E596" s="2" t="s">
        <v>442</v>
      </c>
      <c r="F596" s="11">
        <v>620849692</v>
      </c>
      <c r="G596" s="73">
        <v>44459</v>
      </c>
      <c r="H596" s="73">
        <v>44459</v>
      </c>
      <c r="I596" s="2">
        <v>1935</v>
      </c>
      <c r="J596" s="35">
        <v>9.33</v>
      </c>
      <c r="K596" s="74">
        <f t="shared" si="0"/>
        <v>18053.55</v>
      </c>
      <c r="M596" s="11">
        <v>620849692</v>
      </c>
      <c r="N596" s="2"/>
      <c r="O596" s="83"/>
      <c r="P596" s="11"/>
      <c r="Q596" s="2"/>
      <c r="R596" s="2"/>
    </row>
    <row r="597" spans="1:18" ht="14.25" customHeight="1">
      <c r="A597" s="2" t="s">
        <v>432</v>
      </c>
      <c r="B597" s="2" t="s">
        <v>433</v>
      </c>
      <c r="C597" s="2" t="s">
        <v>571</v>
      </c>
      <c r="D597" s="2" t="s">
        <v>494</v>
      </c>
      <c r="E597" s="2" t="s">
        <v>442</v>
      </c>
      <c r="F597" s="11">
        <v>622071492</v>
      </c>
      <c r="G597" s="73">
        <v>44474</v>
      </c>
      <c r="H597" s="73">
        <v>44476</v>
      </c>
      <c r="I597" s="2">
        <v>1715</v>
      </c>
      <c r="J597" s="35">
        <v>47.45</v>
      </c>
      <c r="K597" s="74">
        <f t="shared" si="0"/>
        <v>81376.75</v>
      </c>
      <c r="M597" s="11">
        <v>622071492</v>
      </c>
      <c r="N597" s="2"/>
      <c r="O597" s="83"/>
      <c r="P597" s="11"/>
      <c r="Q597" s="2"/>
      <c r="R597" s="2"/>
    </row>
    <row r="598" spans="1:18" ht="14.25" customHeight="1">
      <c r="A598" s="2" t="s">
        <v>465</v>
      </c>
      <c r="B598" s="2" t="s">
        <v>433</v>
      </c>
      <c r="C598" s="2" t="s">
        <v>501</v>
      </c>
      <c r="D598" s="2" t="s">
        <v>475</v>
      </c>
      <c r="E598" s="2" t="s">
        <v>436</v>
      </c>
      <c r="F598" s="11">
        <v>622926795</v>
      </c>
      <c r="G598" s="73">
        <v>44502</v>
      </c>
      <c r="H598" s="73">
        <v>44503</v>
      </c>
      <c r="I598" s="2">
        <v>7002</v>
      </c>
      <c r="J598" s="35">
        <v>81.73</v>
      </c>
      <c r="K598" s="74">
        <f t="shared" si="0"/>
        <v>572273.46000000008</v>
      </c>
      <c r="M598" s="11">
        <v>622926795</v>
      </c>
      <c r="N598" s="2"/>
      <c r="O598" s="83"/>
      <c r="P598" s="11"/>
      <c r="Q598" s="2"/>
      <c r="R598" s="2"/>
    </row>
    <row r="599" spans="1:18" ht="14.25" customHeight="1">
      <c r="A599" s="2" t="s">
        <v>451</v>
      </c>
      <c r="B599" s="2" t="s">
        <v>462</v>
      </c>
      <c r="C599" s="2" t="s">
        <v>569</v>
      </c>
      <c r="D599" s="2" t="s">
        <v>441</v>
      </c>
      <c r="E599" s="2" t="s">
        <v>442</v>
      </c>
      <c r="F599" s="11">
        <v>623535764</v>
      </c>
      <c r="G599" s="73">
        <v>44473</v>
      </c>
      <c r="H599" s="73">
        <v>44473</v>
      </c>
      <c r="I599" s="2">
        <v>4180</v>
      </c>
      <c r="J599" s="35">
        <v>9.33</v>
      </c>
      <c r="K599" s="74">
        <f t="shared" si="0"/>
        <v>38999.4</v>
      </c>
      <c r="M599" s="11">
        <v>623535764</v>
      </c>
      <c r="N599" s="2"/>
      <c r="O599" s="83"/>
      <c r="P599" s="11"/>
      <c r="Q599" s="2"/>
      <c r="R599" s="2"/>
    </row>
    <row r="600" spans="1:18" ht="14.25" customHeight="1">
      <c r="A600" s="2" t="s">
        <v>448</v>
      </c>
      <c r="B600" s="2" t="s">
        <v>433</v>
      </c>
      <c r="C600" s="2" t="s">
        <v>533</v>
      </c>
      <c r="D600" s="2" t="s">
        <v>480</v>
      </c>
      <c r="E600" s="2" t="s">
        <v>442</v>
      </c>
      <c r="F600" s="11">
        <v>623837459</v>
      </c>
      <c r="G600" s="73">
        <v>44505</v>
      </c>
      <c r="H600" s="73">
        <v>44505</v>
      </c>
      <c r="I600" s="2">
        <v>1755</v>
      </c>
      <c r="J600" s="35">
        <v>651.21</v>
      </c>
      <c r="K600" s="74">
        <f t="shared" si="0"/>
        <v>1142873.55</v>
      </c>
      <c r="M600" s="11">
        <v>623837459</v>
      </c>
      <c r="N600" s="2"/>
      <c r="O600" s="83"/>
      <c r="P600" s="11"/>
      <c r="Q600" s="2"/>
      <c r="R600" s="2"/>
    </row>
    <row r="601" spans="1:18" ht="14.25" customHeight="1">
      <c r="A601" s="2" t="s">
        <v>472</v>
      </c>
      <c r="B601" s="2" t="s">
        <v>439</v>
      </c>
      <c r="C601" s="2" t="s">
        <v>579</v>
      </c>
      <c r="D601" s="2" t="s">
        <v>450</v>
      </c>
      <c r="E601" s="2" t="s">
        <v>442</v>
      </c>
      <c r="F601" s="11">
        <v>625772941</v>
      </c>
      <c r="G601" s="73">
        <v>44478</v>
      </c>
      <c r="H601" s="73">
        <v>44478</v>
      </c>
      <c r="I601" s="2">
        <v>5470</v>
      </c>
      <c r="J601" s="35">
        <v>205.7</v>
      </c>
      <c r="K601" s="74">
        <f t="shared" si="0"/>
        <v>1125179</v>
      </c>
      <c r="M601" s="11">
        <v>625772941</v>
      </c>
      <c r="N601" s="2"/>
      <c r="O601" s="83"/>
      <c r="P601" s="11"/>
      <c r="Q601" s="2"/>
      <c r="R601" s="2"/>
    </row>
    <row r="602" spans="1:18" ht="14.25" customHeight="1">
      <c r="A602" s="2" t="s">
        <v>458</v>
      </c>
      <c r="B602" s="2" t="s">
        <v>433</v>
      </c>
      <c r="C602" s="2" t="s">
        <v>501</v>
      </c>
      <c r="D602" s="2" t="s">
        <v>450</v>
      </c>
      <c r="E602" s="2" t="s">
        <v>442</v>
      </c>
      <c r="F602" s="11">
        <v>627267253</v>
      </c>
      <c r="G602" s="73">
        <v>44509</v>
      </c>
      <c r="H602" s="73">
        <v>44512</v>
      </c>
      <c r="I602" s="2">
        <v>55</v>
      </c>
      <c r="J602" s="35">
        <v>205.7</v>
      </c>
      <c r="K602" s="74">
        <f t="shared" si="0"/>
        <v>11313.5</v>
      </c>
      <c r="M602" s="11">
        <v>627267253</v>
      </c>
      <c r="N602" s="2"/>
      <c r="O602" s="83"/>
      <c r="P602" s="11"/>
      <c r="Q602" s="2"/>
      <c r="R602" s="2"/>
    </row>
    <row r="603" spans="1:18" ht="14.25" customHeight="1">
      <c r="A603" s="2" t="s">
        <v>451</v>
      </c>
      <c r="B603" s="2" t="s">
        <v>433</v>
      </c>
      <c r="C603" s="2" t="s">
        <v>637</v>
      </c>
      <c r="D603" s="2" t="s">
        <v>456</v>
      </c>
      <c r="E603" s="2" t="s">
        <v>436</v>
      </c>
      <c r="F603" s="11">
        <v>629913413</v>
      </c>
      <c r="G603" s="73">
        <v>44478</v>
      </c>
      <c r="H603" s="73">
        <v>44478</v>
      </c>
      <c r="I603" s="2">
        <v>7760</v>
      </c>
      <c r="J603" s="35">
        <v>109.28</v>
      </c>
      <c r="K603" s="74">
        <f t="shared" si="0"/>
        <v>848012.80000000005</v>
      </c>
      <c r="M603" s="11">
        <v>629913413</v>
      </c>
      <c r="N603" s="2"/>
      <c r="O603" s="83"/>
      <c r="P603" s="11"/>
      <c r="Q603" s="2"/>
      <c r="R603" s="2"/>
    </row>
    <row r="604" spans="1:18" ht="14.25" customHeight="1">
      <c r="A604" s="2" t="s">
        <v>472</v>
      </c>
      <c r="B604" s="2" t="s">
        <v>433</v>
      </c>
      <c r="C604" s="2" t="s">
        <v>550</v>
      </c>
      <c r="D604" s="2" t="s">
        <v>454</v>
      </c>
      <c r="E604" s="2" t="s">
        <v>442</v>
      </c>
      <c r="F604" s="11">
        <v>632386195</v>
      </c>
      <c r="G604" s="73">
        <v>44513</v>
      </c>
      <c r="H604" s="73">
        <v>44513</v>
      </c>
      <c r="I604" s="2">
        <v>1474</v>
      </c>
      <c r="J604" s="35">
        <v>152.58000000000001</v>
      </c>
      <c r="K604" s="74">
        <f t="shared" si="0"/>
        <v>224902.92</v>
      </c>
      <c r="M604" s="11">
        <v>632386195</v>
      </c>
      <c r="N604" s="2"/>
      <c r="O604" s="83"/>
      <c r="P604" s="11"/>
      <c r="Q604" s="2"/>
      <c r="R604" s="2"/>
    </row>
    <row r="605" spans="1:18" ht="14.25" customHeight="1">
      <c r="A605" s="2" t="s">
        <v>465</v>
      </c>
      <c r="B605" s="2" t="s">
        <v>452</v>
      </c>
      <c r="C605" s="2" t="s">
        <v>495</v>
      </c>
      <c r="D605" s="2" t="s">
        <v>454</v>
      </c>
      <c r="E605" s="2" t="s">
        <v>442</v>
      </c>
      <c r="F605" s="11">
        <v>632866847</v>
      </c>
      <c r="G605" s="73">
        <v>44518</v>
      </c>
      <c r="H605" s="73">
        <v>44518</v>
      </c>
      <c r="I605" s="2">
        <v>4236</v>
      </c>
      <c r="J605" s="35">
        <v>152.58000000000001</v>
      </c>
      <c r="K605" s="74">
        <f t="shared" si="0"/>
        <v>646328.88</v>
      </c>
      <c r="M605" s="11">
        <v>632866847</v>
      </c>
      <c r="N605" s="2"/>
      <c r="O605" s="83"/>
      <c r="P605" s="11"/>
      <c r="Q605" s="2"/>
      <c r="R605" s="2"/>
    </row>
    <row r="606" spans="1:18" ht="14.25" customHeight="1">
      <c r="A606" s="2" t="s">
        <v>432</v>
      </c>
      <c r="B606" s="2" t="s">
        <v>433</v>
      </c>
      <c r="C606" s="2" t="s">
        <v>571</v>
      </c>
      <c r="D606" s="2" t="s">
        <v>469</v>
      </c>
      <c r="E606" s="2" t="s">
        <v>442</v>
      </c>
      <c r="F606" s="11">
        <v>635036218</v>
      </c>
      <c r="G606" s="73">
        <v>44518</v>
      </c>
      <c r="H606" s="73">
        <v>44519</v>
      </c>
      <c r="I606" s="2">
        <v>2271</v>
      </c>
      <c r="J606" s="35">
        <v>421.89</v>
      </c>
      <c r="K606" s="74">
        <f t="shared" si="0"/>
        <v>958112.19</v>
      </c>
      <c r="M606" s="11">
        <v>635036218</v>
      </c>
      <c r="N606" s="2"/>
      <c r="O606" s="83"/>
      <c r="P606" s="11"/>
      <c r="Q606" s="2"/>
      <c r="R606" s="2"/>
    </row>
    <row r="607" spans="1:18" ht="14.25" customHeight="1">
      <c r="A607" s="2" t="s">
        <v>482</v>
      </c>
      <c r="B607" s="2" t="s">
        <v>462</v>
      </c>
      <c r="C607" s="2" t="s">
        <v>534</v>
      </c>
      <c r="D607" s="2" t="s">
        <v>456</v>
      </c>
      <c r="E607" s="2" t="s">
        <v>436</v>
      </c>
      <c r="F607" s="11">
        <v>635496270</v>
      </c>
      <c r="G607" s="73">
        <v>44526</v>
      </c>
      <c r="H607" s="73">
        <v>44529</v>
      </c>
      <c r="I607" s="2">
        <v>417</v>
      </c>
      <c r="J607" s="35">
        <v>109.28</v>
      </c>
      <c r="K607" s="74">
        <f t="shared" si="0"/>
        <v>45569.760000000002</v>
      </c>
      <c r="M607" s="11">
        <v>635496270</v>
      </c>
      <c r="N607" s="2"/>
      <c r="O607" s="83"/>
      <c r="P607" s="11"/>
      <c r="Q607" s="2"/>
      <c r="R607" s="2"/>
    </row>
    <row r="608" spans="1:18" ht="14.25" customHeight="1">
      <c r="A608" s="2" t="s">
        <v>438</v>
      </c>
      <c r="B608" s="2" t="s">
        <v>433</v>
      </c>
      <c r="C608" s="2" t="s">
        <v>571</v>
      </c>
      <c r="D608" s="2" t="s">
        <v>469</v>
      </c>
      <c r="E608" s="2" t="s">
        <v>442</v>
      </c>
      <c r="F608" s="11">
        <v>636558425</v>
      </c>
      <c r="G608" s="73">
        <v>44524</v>
      </c>
      <c r="H608" s="73">
        <v>44526</v>
      </c>
      <c r="I608" s="2">
        <v>1982</v>
      </c>
      <c r="J608" s="35">
        <v>421.89</v>
      </c>
      <c r="K608" s="74">
        <f t="shared" si="0"/>
        <v>836185.98</v>
      </c>
      <c r="M608" s="11">
        <v>636558425</v>
      </c>
      <c r="N608" s="2"/>
      <c r="O608" s="83"/>
      <c r="P608" s="11"/>
      <c r="Q608" s="2"/>
      <c r="R608" s="2"/>
    </row>
    <row r="609" spans="1:18" ht="14.25" customHeight="1">
      <c r="A609" s="2" t="s">
        <v>448</v>
      </c>
      <c r="B609" s="2" t="s">
        <v>433</v>
      </c>
      <c r="C609" s="2" t="s">
        <v>537</v>
      </c>
      <c r="D609" s="2" t="s">
        <v>441</v>
      </c>
      <c r="E609" s="2" t="s">
        <v>436</v>
      </c>
      <c r="F609" s="11">
        <v>637397849</v>
      </c>
      <c r="G609" s="73">
        <v>44526</v>
      </c>
      <c r="H609" s="73">
        <v>44527</v>
      </c>
      <c r="I609" s="2">
        <v>1276</v>
      </c>
      <c r="J609" s="35">
        <v>9.33</v>
      </c>
      <c r="K609" s="74">
        <f t="shared" si="0"/>
        <v>11905.08</v>
      </c>
      <c r="M609" s="11">
        <v>637397849</v>
      </c>
      <c r="N609" s="2"/>
      <c r="O609" s="83"/>
      <c r="P609" s="11"/>
      <c r="Q609" s="2"/>
      <c r="R609" s="2"/>
    </row>
    <row r="610" spans="1:18" ht="14.25" customHeight="1">
      <c r="A610" s="2" t="s">
        <v>458</v>
      </c>
      <c r="B610" s="2" t="s">
        <v>452</v>
      </c>
      <c r="C610" s="2" t="s">
        <v>621</v>
      </c>
      <c r="D610" s="2" t="s">
        <v>446</v>
      </c>
      <c r="E610" s="2" t="s">
        <v>442</v>
      </c>
      <c r="F610" s="11">
        <v>639475810</v>
      </c>
      <c r="G610" s="73">
        <v>44497</v>
      </c>
      <c r="H610" s="73">
        <v>44498</v>
      </c>
      <c r="I610" s="2">
        <v>3031</v>
      </c>
      <c r="J610" s="35">
        <v>437.2</v>
      </c>
      <c r="K610" s="74">
        <f t="shared" si="0"/>
        <v>1325153.2</v>
      </c>
      <c r="M610" s="11">
        <v>639475810</v>
      </c>
      <c r="N610" s="2"/>
      <c r="O610" s="83"/>
      <c r="P610" s="11"/>
      <c r="Q610" s="2"/>
      <c r="R610" s="2"/>
    </row>
    <row r="611" spans="1:18" ht="14.25" customHeight="1">
      <c r="A611" s="2" t="s">
        <v>448</v>
      </c>
      <c r="B611" s="2" t="s">
        <v>462</v>
      </c>
      <c r="C611" s="2" t="s">
        <v>558</v>
      </c>
      <c r="D611" s="2" t="s">
        <v>464</v>
      </c>
      <c r="E611" s="2" t="s">
        <v>436</v>
      </c>
      <c r="F611" s="11">
        <v>641120326</v>
      </c>
      <c r="G611" s="73">
        <v>44523</v>
      </c>
      <c r="H611" s="73">
        <v>44523</v>
      </c>
      <c r="I611" s="2">
        <v>1476</v>
      </c>
      <c r="J611" s="35">
        <v>154.06</v>
      </c>
      <c r="K611" s="74">
        <f t="shared" si="0"/>
        <v>227392.56</v>
      </c>
      <c r="M611" s="11">
        <v>641120326</v>
      </c>
      <c r="N611" s="2"/>
      <c r="O611" s="83"/>
      <c r="P611" s="11"/>
      <c r="Q611" s="2"/>
      <c r="R611" s="2"/>
    </row>
    <row r="612" spans="1:18" ht="14.25" customHeight="1">
      <c r="A612" s="2" t="s">
        <v>444</v>
      </c>
      <c r="B612" s="2" t="s">
        <v>433</v>
      </c>
      <c r="C612" s="2" t="s">
        <v>513</v>
      </c>
      <c r="D612" s="2" t="s">
        <v>454</v>
      </c>
      <c r="E612" s="2" t="s">
        <v>442</v>
      </c>
      <c r="F612" s="11">
        <v>642793166</v>
      </c>
      <c r="G612" s="73">
        <v>44486</v>
      </c>
      <c r="H612" s="73">
        <v>44488</v>
      </c>
      <c r="I612" s="2">
        <v>4777</v>
      </c>
      <c r="J612" s="35">
        <v>152.58000000000001</v>
      </c>
      <c r="K612" s="74">
        <f t="shared" si="0"/>
        <v>728874.66</v>
      </c>
      <c r="M612" s="11">
        <v>869887864</v>
      </c>
      <c r="N612" s="2"/>
      <c r="O612" s="83"/>
      <c r="P612" s="11"/>
      <c r="Q612" s="2"/>
      <c r="R612" s="2"/>
    </row>
    <row r="613" spans="1:18" ht="14.25" customHeight="1">
      <c r="A613" s="2" t="s">
        <v>432</v>
      </c>
      <c r="B613" s="2" t="s">
        <v>439</v>
      </c>
      <c r="C613" s="2" t="s">
        <v>617</v>
      </c>
      <c r="D613" s="2" t="s">
        <v>456</v>
      </c>
      <c r="E613" s="2" t="s">
        <v>436</v>
      </c>
      <c r="F613" s="11">
        <v>643387544</v>
      </c>
      <c r="G613" s="73">
        <v>44490</v>
      </c>
      <c r="H613" s="73">
        <v>44492</v>
      </c>
      <c r="I613" s="2">
        <v>3270</v>
      </c>
      <c r="J613" s="35">
        <v>109.28</v>
      </c>
      <c r="K613" s="74">
        <f t="shared" si="0"/>
        <v>357345.6</v>
      </c>
      <c r="M613" s="11">
        <v>643387544</v>
      </c>
      <c r="N613" s="2"/>
      <c r="O613" s="83"/>
      <c r="P613" s="11"/>
      <c r="Q613" s="2"/>
      <c r="R613" s="2"/>
    </row>
    <row r="614" spans="1:18" ht="14.25" customHeight="1">
      <c r="A614" s="2" t="s">
        <v>448</v>
      </c>
      <c r="B614" s="2" t="s">
        <v>462</v>
      </c>
      <c r="C614" s="2" t="s">
        <v>624</v>
      </c>
      <c r="D614" s="2" t="s">
        <v>450</v>
      </c>
      <c r="E614" s="2" t="s">
        <v>436</v>
      </c>
      <c r="F614" s="11">
        <v>644714915</v>
      </c>
      <c r="G614" s="73">
        <v>44492</v>
      </c>
      <c r="H614" s="73">
        <v>44493</v>
      </c>
      <c r="I614" s="2">
        <v>2882</v>
      </c>
      <c r="J614" s="35">
        <v>205.7</v>
      </c>
      <c r="K614" s="74">
        <f t="shared" si="0"/>
        <v>592827.4</v>
      </c>
      <c r="M614" s="11">
        <v>644714915</v>
      </c>
      <c r="N614" s="2"/>
      <c r="O614" s="83"/>
      <c r="P614" s="11"/>
      <c r="Q614" s="2"/>
      <c r="R614" s="2"/>
    </row>
    <row r="615" spans="1:18" ht="14.25" customHeight="1">
      <c r="A615" s="2" t="s">
        <v>482</v>
      </c>
      <c r="B615" s="2" t="s">
        <v>462</v>
      </c>
      <c r="C615" s="2" t="s">
        <v>611</v>
      </c>
      <c r="D615" s="2" t="s">
        <v>469</v>
      </c>
      <c r="E615" s="2" t="s">
        <v>442</v>
      </c>
      <c r="F615" s="11">
        <v>644858682</v>
      </c>
      <c r="G615" s="73">
        <v>44510</v>
      </c>
      <c r="H615" s="73">
        <v>44511</v>
      </c>
      <c r="I615" s="2">
        <v>1414</v>
      </c>
      <c r="J615" s="35">
        <v>421.89</v>
      </c>
      <c r="K615" s="74">
        <f t="shared" si="0"/>
        <v>596552.46</v>
      </c>
      <c r="M615" s="11">
        <v>644858682</v>
      </c>
      <c r="N615" s="2"/>
      <c r="O615" s="83"/>
      <c r="P615" s="11"/>
      <c r="Q615" s="2"/>
      <c r="R615" s="2"/>
    </row>
    <row r="616" spans="1:18" ht="14.25" customHeight="1">
      <c r="A616" s="2" t="s">
        <v>472</v>
      </c>
      <c r="B616" s="2" t="s">
        <v>467</v>
      </c>
      <c r="C616" s="2" t="s">
        <v>600</v>
      </c>
      <c r="D616" s="2" t="s">
        <v>446</v>
      </c>
      <c r="E616" s="2" t="s">
        <v>436</v>
      </c>
      <c r="F616" s="11">
        <v>645224750</v>
      </c>
      <c r="G616" s="73">
        <v>44531</v>
      </c>
      <c r="H616" s="73">
        <v>44534</v>
      </c>
      <c r="I616" s="2">
        <v>4153</v>
      </c>
      <c r="J616" s="35">
        <v>437.2</v>
      </c>
      <c r="K616" s="74">
        <f t="shared" si="0"/>
        <v>1815691.5999999999</v>
      </c>
      <c r="M616" s="11">
        <v>645224750</v>
      </c>
      <c r="N616" s="2"/>
      <c r="O616" s="83"/>
      <c r="P616" s="11"/>
      <c r="Q616" s="2"/>
      <c r="R616" s="2"/>
    </row>
    <row r="617" spans="1:18" ht="14.25" customHeight="1">
      <c r="A617" s="2" t="s">
        <v>484</v>
      </c>
      <c r="B617" s="2" t="s">
        <v>433</v>
      </c>
      <c r="C617" s="2" t="s">
        <v>512</v>
      </c>
      <c r="D617" s="2" t="s">
        <v>441</v>
      </c>
      <c r="E617" s="2" t="s">
        <v>442</v>
      </c>
      <c r="F617" s="11">
        <v>646917331</v>
      </c>
      <c r="G617" s="73">
        <v>44517</v>
      </c>
      <c r="H617" s="73">
        <v>44518</v>
      </c>
      <c r="I617" s="2">
        <v>2888</v>
      </c>
      <c r="J617" s="35">
        <v>9.33</v>
      </c>
      <c r="K617" s="74">
        <f t="shared" si="0"/>
        <v>26945.040000000001</v>
      </c>
      <c r="M617" s="11">
        <v>646917331</v>
      </c>
      <c r="N617" s="2"/>
      <c r="O617" s="83"/>
      <c r="P617" s="11"/>
      <c r="Q617" s="2"/>
      <c r="R617" s="2"/>
    </row>
    <row r="618" spans="1:18" ht="14.25" customHeight="1">
      <c r="A618" s="2" t="s">
        <v>444</v>
      </c>
      <c r="B618" s="2" t="s">
        <v>462</v>
      </c>
      <c r="C618" s="2" t="s">
        <v>541</v>
      </c>
      <c r="D618" s="2" t="s">
        <v>446</v>
      </c>
      <c r="E618" s="2" t="s">
        <v>436</v>
      </c>
      <c r="F618" s="11">
        <v>646918618</v>
      </c>
      <c r="G618" s="73">
        <v>44537</v>
      </c>
      <c r="H618" s="73">
        <v>44538</v>
      </c>
      <c r="I618" s="2">
        <v>2674</v>
      </c>
      <c r="J618" s="35">
        <v>437.2</v>
      </c>
      <c r="K618" s="74">
        <f t="shared" si="0"/>
        <v>1169072.8</v>
      </c>
      <c r="M618" s="11">
        <v>957664334</v>
      </c>
      <c r="N618" s="2"/>
      <c r="O618" s="83"/>
      <c r="P618" s="11"/>
      <c r="Q618" s="2"/>
      <c r="R618" s="2"/>
    </row>
    <row r="619" spans="1:18" ht="14.25" customHeight="1">
      <c r="A619" s="2" t="s">
        <v>438</v>
      </c>
      <c r="B619" s="2" t="s">
        <v>452</v>
      </c>
      <c r="C619" s="2" t="s">
        <v>565</v>
      </c>
      <c r="D619" s="2" t="s">
        <v>464</v>
      </c>
      <c r="E619" s="2" t="s">
        <v>436</v>
      </c>
      <c r="F619" s="11">
        <v>647252929</v>
      </c>
      <c r="G619" s="73">
        <v>44507</v>
      </c>
      <c r="H619" s="73">
        <v>44509</v>
      </c>
      <c r="I619" s="2">
        <v>2058</v>
      </c>
      <c r="J619" s="35">
        <v>154.06</v>
      </c>
      <c r="K619" s="74">
        <f t="shared" si="0"/>
        <v>317055.48</v>
      </c>
      <c r="M619" s="11">
        <v>647252929</v>
      </c>
      <c r="N619" s="2"/>
      <c r="O619" s="83"/>
      <c r="P619" s="11"/>
      <c r="Q619" s="2"/>
      <c r="R619" s="2"/>
    </row>
    <row r="620" spans="1:18" ht="14.25" customHeight="1">
      <c r="A620" s="2" t="s">
        <v>438</v>
      </c>
      <c r="B620" s="2" t="s">
        <v>439</v>
      </c>
      <c r="C620" s="2" t="s">
        <v>548</v>
      </c>
      <c r="D620" s="2" t="s">
        <v>480</v>
      </c>
      <c r="E620" s="2" t="s">
        <v>442</v>
      </c>
      <c r="F620" s="11">
        <v>648194491</v>
      </c>
      <c r="G620" s="73">
        <v>44495</v>
      </c>
      <c r="H620" s="73">
        <v>44498</v>
      </c>
      <c r="I620" s="2">
        <v>7898</v>
      </c>
      <c r="J620" s="35">
        <v>651.21</v>
      </c>
      <c r="K620" s="74">
        <f t="shared" si="0"/>
        <v>5143256.58</v>
      </c>
      <c r="M620" s="11">
        <v>648194491</v>
      </c>
      <c r="N620" s="2"/>
      <c r="O620" s="83"/>
      <c r="P620" s="11"/>
      <c r="Q620" s="2"/>
      <c r="R620" s="2"/>
    </row>
    <row r="621" spans="1:18" ht="14.25" customHeight="1">
      <c r="A621" s="2" t="s">
        <v>458</v>
      </c>
      <c r="B621" s="2" t="s">
        <v>433</v>
      </c>
      <c r="C621" s="2" t="s">
        <v>513</v>
      </c>
      <c r="D621" s="2" t="s">
        <v>475</v>
      </c>
      <c r="E621" s="2" t="s">
        <v>442</v>
      </c>
      <c r="F621" s="11">
        <v>648268735</v>
      </c>
      <c r="G621" s="73">
        <v>44518</v>
      </c>
      <c r="H621" s="73">
        <v>44520</v>
      </c>
      <c r="I621" s="2">
        <v>9989</v>
      </c>
      <c r="J621" s="35">
        <v>81.73</v>
      </c>
      <c r="K621" s="74">
        <f t="shared" si="0"/>
        <v>816400.97000000009</v>
      </c>
      <c r="M621" s="11">
        <v>648268735</v>
      </c>
      <c r="N621" s="2"/>
      <c r="O621" s="83"/>
      <c r="P621" s="11"/>
      <c r="Q621" s="2"/>
      <c r="R621" s="2"/>
    </row>
    <row r="622" spans="1:18" ht="14.25" customHeight="1">
      <c r="A622" s="2" t="s">
        <v>444</v>
      </c>
      <c r="B622" s="2" t="s">
        <v>439</v>
      </c>
      <c r="C622" s="2" t="s">
        <v>530</v>
      </c>
      <c r="D622" s="2" t="s">
        <v>464</v>
      </c>
      <c r="E622" s="2" t="s">
        <v>442</v>
      </c>
      <c r="F622" s="11">
        <v>648580729</v>
      </c>
      <c r="G622" s="73">
        <v>44517</v>
      </c>
      <c r="H622" s="73">
        <v>44520</v>
      </c>
      <c r="I622" s="2">
        <v>5979</v>
      </c>
      <c r="J622" s="35">
        <v>154.06</v>
      </c>
      <c r="K622" s="74">
        <f t="shared" si="0"/>
        <v>921124.74</v>
      </c>
      <c r="M622" s="11">
        <v>209237468</v>
      </c>
      <c r="N622" s="2"/>
      <c r="O622" s="83"/>
      <c r="P622" s="11"/>
      <c r="Q622" s="2"/>
      <c r="R622" s="2"/>
    </row>
    <row r="623" spans="1:18" ht="14.25" customHeight="1">
      <c r="A623" s="2" t="s">
        <v>432</v>
      </c>
      <c r="B623" s="2" t="s">
        <v>462</v>
      </c>
      <c r="C623" s="2" t="s">
        <v>545</v>
      </c>
      <c r="D623" s="2" t="s">
        <v>494</v>
      </c>
      <c r="E623" s="2" t="s">
        <v>436</v>
      </c>
      <c r="F623" s="11">
        <v>648711192</v>
      </c>
      <c r="G623" s="73">
        <v>44497</v>
      </c>
      <c r="H623" s="73">
        <v>44500</v>
      </c>
      <c r="I623" s="2">
        <v>4583</v>
      </c>
      <c r="J623" s="35">
        <v>47.45</v>
      </c>
      <c r="K623" s="74">
        <f t="shared" si="0"/>
        <v>217463.35</v>
      </c>
      <c r="M623" s="11">
        <v>648711192</v>
      </c>
      <c r="N623" s="2"/>
      <c r="O623" s="83"/>
      <c r="P623" s="11"/>
      <c r="Q623" s="2"/>
      <c r="R623" s="2"/>
    </row>
    <row r="624" spans="1:18" ht="14.25" customHeight="1">
      <c r="A624" s="2" t="s">
        <v>432</v>
      </c>
      <c r="B624" s="2" t="s">
        <v>462</v>
      </c>
      <c r="C624" s="2" t="s">
        <v>534</v>
      </c>
      <c r="D624" s="2" t="s">
        <v>435</v>
      </c>
      <c r="E624" s="2" t="s">
        <v>442</v>
      </c>
      <c r="F624" s="11">
        <v>652418220</v>
      </c>
      <c r="G624" s="73">
        <v>44527</v>
      </c>
      <c r="H624" s="73">
        <v>44528</v>
      </c>
      <c r="I624" s="2">
        <v>5351</v>
      </c>
      <c r="J624" s="35">
        <v>255.28</v>
      </c>
      <c r="K624" s="74">
        <f t="shared" si="0"/>
        <v>1366003.28</v>
      </c>
      <c r="M624" s="11">
        <v>652418220</v>
      </c>
      <c r="N624" s="2"/>
      <c r="O624" s="83"/>
      <c r="P624" s="11"/>
      <c r="Q624" s="2"/>
      <c r="R624" s="2"/>
    </row>
    <row r="625" spans="1:18" ht="14.25" customHeight="1">
      <c r="A625" s="2" t="s">
        <v>438</v>
      </c>
      <c r="B625" s="2" t="s">
        <v>439</v>
      </c>
      <c r="C625" s="2" t="s">
        <v>572</v>
      </c>
      <c r="D625" s="2" t="s">
        <v>446</v>
      </c>
      <c r="E625" s="2" t="s">
        <v>442</v>
      </c>
      <c r="F625" s="11">
        <v>652961957</v>
      </c>
      <c r="G625" s="73">
        <v>44510</v>
      </c>
      <c r="H625" s="73">
        <v>44512</v>
      </c>
      <c r="I625" s="2">
        <v>8116</v>
      </c>
      <c r="J625" s="35">
        <v>437.2</v>
      </c>
      <c r="K625" s="74">
        <f t="shared" si="0"/>
        <v>3548315.1999999997</v>
      </c>
      <c r="M625" s="11">
        <v>652961957</v>
      </c>
      <c r="N625" s="2"/>
      <c r="O625" s="83"/>
      <c r="P625" s="11"/>
      <c r="Q625" s="2"/>
      <c r="R625" s="2"/>
    </row>
    <row r="626" spans="1:18" ht="14.25" customHeight="1">
      <c r="A626" s="2" t="s">
        <v>465</v>
      </c>
      <c r="B626" s="2" t="s">
        <v>433</v>
      </c>
      <c r="C626" s="2" t="s">
        <v>471</v>
      </c>
      <c r="D626" s="2" t="s">
        <v>441</v>
      </c>
      <c r="E626" s="2" t="s">
        <v>436</v>
      </c>
      <c r="F626" s="11">
        <v>654997861</v>
      </c>
      <c r="G626" s="73">
        <v>44500</v>
      </c>
      <c r="H626" s="73">
        <v>44502</v>
      </c>
      <c r="I626" s="2">
        <v>7102</v>
      </c>
      <c r="J626" s="35">
        <v>9.33</v>
      </c>
      <c r="K626" s="74">
        <f t="shared" si="0"/>
        <v>66261.66</v>
      </c>
      <c r="M626" s="11">
        <v>654997861</v>
      </c>
      <c r="N626" s="2"/>
      <c r="O626" s="83"/>
      <c r="P626" s="11"/>
      <c r="Q626" s="2"/>
      <c r="R626" s="2"/>
    </row>
    <row r="627" spans="1:18" ht="14.25" customHeight="1">
      <c r="A627" s="2" t="s">
        <v>444</v>
      </c>
      <c r="B627" s="2" t="s">
        <v>433</v>
      </c>
      <c r="C627" s="2" t="s">
        <v>510</v>
      </c>
      <c r="D627" s="2" t="s">
        <v>450</v>
      </c>
      <c r="E627" s="2" t="s">
        <v>436</v>
      </c>
      <c r="F627" s="11">
        <v>658513057</v>
      </c>
      <c r="G627" s="73">
        <v>44536</v>
      </c>
      <c r="H627" s="73">
        <v>44538</v>
      </c>
      <c r="I627" s="2">
        <v>5684</v>
      </c>
      <c r="J627" s="35">
        <v>205.7</v>
      </c>
      <c r="K627" s="74">
        <f t="shared" si="0"/>
        <v>1169198.8</v>
      </c>
      <c r="M627" s="11">
        <v>264956605</v>
      </c>
      <c r="N627" s="2"/>
      <c r="O627" s="83"/>
      <c r="P627" s="11"/>
      <c r="Q627" s="2"/>
      <c r="R627" s="2"/>
    </row>
    <row r="628" spans="1:18" ht="14.25" customHeight="1">
      <c r="A628" s="2" t="s">
        <v>451</v>
      </c>
      <c r="B628" s="2" t="s">
        <v>462</v>
      </c>
      <c r="C628" s="2" t="s">
        <v>549</v>
      </c>
      <c r="D628" s="2" t="s">
        <v>469</v>
      </c>
      <c r="E628" s="2" t="s">
        <v>436</v>
      </c>
      <c r="F628" s="11">
        <v>659474360</v>
      </c>
      <c r="G628" s="73">
        <v>44518</v>
      </c>
      <c r="H628" s="73">
        <v>44519</v>
      </c>
      <c r="I628" s="2">
        <v>3013</v>
      </c>
      <c r="J628" s="35">
        <v>421.89</v>
      </c>
      <c r="K628" s="74">
        <f t="shared" si="0"/>
        <v>1271154.57</v>
      </c>
      <c r="M628" s="11">
        <v>659474360</v>
      </c>
      <c r="N628" s="2"/>
      <c r="O628" s="83"/>
      <c r="P628" s="11"/>
      <c r="Q628" s="2"/>
      <c r="R628" s="2"/>
    </row>
    <row r="629" spans="1:18" ht="14.25" customHeight="1">
      <c r="A629" s="2" t="s">
        <v>448</v>
      </c>
      <c r="B629" s="2" t="s">
        <v>433</v>
      </c>
      <c r="C629" s="2" t="s">
        <v>491</v>
      </c>
      <c r="D629" s="2" t="s">
        <v>475</v>
      </c>
      <c r="E629" s="2" t="s">
        <v>442</v>
      </c>
      <c r="F629" s="11">
        <v>662386167</v>
      </c>
      <c r="G629" s="73">
        <v>44509</v>
      </c>
      <c r="H629" s="73">
        <v>44512</v>
      </c>
      <c r="I629" s="2">
        <v>836</v>
      </c>
      <c r="J629" s="35">
        <v>81.73</v>
      </c>
      <c r="K629" s="74">
        <f t="shared" si="0"/>
        <v>68326.28</v>
      </c>
      <c r="M629" s="11">
        <v>662386167</v>
      </c>
      <c r="N629" s="2"/>
      <c r="O629" s="83"/>
      <c r="P629" s="11"/>
      <c r="Q629" s="2"/>
      <c r="R629" s="2"/>
    </row>
    <row r="630" spans="1:18" ht="14.25" customHeight="1">
      <c r="A630" s="2" t="s">
        <v>432</v>
      </c>
      <c r="B630" s="2" t="s">
        <v>433</v>
      </c>
      <c r="C630" s="2" t="s">
        <v>471</v>
      </c>
      <c r="D630" s="2" t="s">
        <v>494</v>
      </c>
      <c r="E630" s="2" t="s">
        <v>442</v>
      </c>
      <c r="F630" s="11">
        <v>663221728</v>
      </c>
      <c r="G630" s="73">
        <v>44551</v>
      </c>
      <c r="H630" s="73">
        <v>44553</v>
      </c>
      <c r="I630" s="2">
        <v>4569</v>
      </c>
      <c r="J630" s="35">
        <v>47.45</v>
      </c>
      <c r="K630" s="74">
        <f t="shared" si="0"/>
        <v>216799.05000000002</v>
      </c>
      <c r="M630" s="11">
        <v>663221728</v>
      </c>
      <c r="N630" s="2"/>
      <c r="O630" s="83"/>
      <c r="P630" s="11"/>
      <c r="Q630" s="2"/>
      <c r="R630" s="2"/>
    </row>
    <row r="631" spans="1:18" ht="14.25" customHeight="1">
      <c r="A631" s="2" t="s">
        <v>438</v>
      </c>
      <c r="B631" s="2" t="s">
        <v>433</v>
      </c>
      <c r="C631" s="2" t="s">
        <v>584</v>
      </c>
      <c r="D631" s="2" t="s">
        <v>480</v>
      </c>
      <c r="E631" s="2" t="s">
        <v>436</v>
      </c>
      <c r="F631" s="11">
        <v>663228595</v>
      </c>
      <c r="G631" s="73">
        <v>44551</v>
      </c>
      <c r="H631" s="73">
        <v>44552</v>
      </c>
      <c r="I631" s="2">
        <v>1030</v>
      </c>
      <c r="J631" s="35">
        <v>651.21</v>
      </c>
      <c r="K631" s="74">
        <f t="shared" si="0"/>
        <v>670746.30000000005</v>
      </c>
      <c r="M631" s="11">
        <v>663228595</v>
      </c>
      <c r="N631" s="2"/>
      <c r="O631" s="83"/>
      <c r="P631" s="11"/>
      <c r="Q631" s="2"/>
      <c r="R631" s="2"/>
    </row>
    <row r="632" spans="1:18" ht="14.25" customHeight="1">
      <c r="A632" s="2" t="s">
        <v>451</v>
      </c>
      <c r="B632" s="2" t="s">
        <v>433</v>
      </c>
      <c r="C632" s="2" t="s">
        <v>493</v>
      </c>
      <c r="D632" s="2" t="s">
        <v>450</v>
      </c>
      <c r="E632" s="2" t="s">
        <v>442</v>
      </c>
      <c r="F632" s="11">
        <v>668508040</v>
      </c>
      <c r="G632" s="73">
        <v>44515</v>
      </c>
      <c r="H632" s="73">
        <v>44518</v>
      </c>
      <c r="I632" s="2">
        <v>2739</v>
      </c>
      <c r="J632" s="35">
        <v>205.7</v>
      </c>
      <c r="K632" s="74">
        <f t="shared" si="0"/>
        <v>563412.29999999993</v>
      </c>
      <c r="M632" s="11">
        <v>668508040</v>
      </c>
      <c r="N632" s="2"/>
      <c r="O632" s="83"/>
      <c r="P632" s="11"/>
      <c r="Q632" s="2"/>
      <c r="R632" s="2"/>
    </row>
    <row r="633" spans="1:18" ht="14.25" customHeight="1">
      <c r="A633" s="2" t="s">
        <v>472</v>
      </c>
      <c r="B633" s="2" t="s">
        <v>433</v>
      </c>
      <c r="C633" s="2" t="s">
        <v>571</v>
      </c>
      <c r="D633" s="2" t="s">
        <v>454</v>
      </c>
      <c r="E633" s="2" t="s">
        <v>442</v>
      </c>
      <c r="F633" s="11">
        <v>670916020</v>
      </c>
      <c r="G633" s="73">
        <v>44520</v>
      </c>
      <c r="H633" s="73">
        <v>44523</v>
      </c>
      <c r="I633" s="2">
        <v>8015</v>
      </c>
      <c r="J633" s="35">
        <v>152.58000000000001</v>
      </c>
      <c r="K633" s="74">
        <f t="shared" si="0"/>
        <v>1222928.7000000002</v>
      </c>
      <c r="M633" s="11">
        <v>670916020</v>
      </c>
      <c r="N633" s="2"/>
      <c r="O633" s="83"/>
      <c r="P633" s="11"/>
      <c r="Q633" s="2"/>
      <c r="R633" s="2"/>
    </row>
    <row r="634" spans="1:18" ht="14.25" customHeight="1">
      <c r="A634" s="2" t="s">
        <v>451</v>
      </c>
      <c r="B634" s="2" t="s">
        <v>433</v>
      </c>
      <c r="C634" s="2" t="s">
        <v>488</v>
      </c>
      <c r="D634" s="2" t="s">
        <v>454</v>
      </c>
      <c r="E634" s="2" t="s">
        <v>442</v>
      </c>
      <c r="F634" s="11">
        <v>671235311</v>
      </c>
      <c r="G634" s="73">
        <v>44529</v>
      </c>
      <c r="H634" s="73">
        <v>44532</v>
      </c>
      <c r="I634" s="2">
        <v>3695</v>
      </c>
      <c r="J634" s="35">
        <v>152.58000000000001</v>
      </c>
      <c r="K634" s="74">
        <f t="shared" si="0"/>
        <v>563783.10000000009</v>
      </c>
      <c r="M634" s="11">
        <v>671235311</v>
      </c>
      <c r="N634" s="2"/>
      <c r="O634" s="83"/>
      <c r="P634" s="11"/>
      <c r="Q634" s="2"/>
      <c r="R634" s="2"/>
    </row>
    <row r="635" spans="1:18" ht="14.25" customHeight="1">
      <c r="A635" s="2" t="s">
        <v>451</v>
      </c>
      <c r="B635" s="2" t="s">
        <v>467</v>
      </c>
      <c r="C635" s="2" t="s">
        <v>633</v>
      </c>
      <c r="D635" s="2" t="s">
        <v>469</v>
      </c>
      <c r="E635" s="2" t="s">
        <v>436</v>
      </c>
      <c r="F635" s="11">
        <v>672222793</v>
      </c>
      <c r="G635" s="73">
        <v>44545</v>
      </c>
      <c r="H635" s="73">
        <v>44546</v>
      </c>
      <c r="I635" s="2">
        <v>2934</v>
      </c>
      <c r="J635" s="35">
        <v>421.89</v>
      </c>
      <c r="K635" s="74">
        <f t="shared" si="0"/>
        <v>1237825.26</v>
      </c>
      <c r="M635" s="11">
        <v>672222793</v>
      </c>
      <c r="N635" s="2"/>
      <c r="O635" s="83"/>
      <c r="P635" s="11"/>
      <c r="Q635" s="2"/>
      <c r="R635" s="2"/>
    </row>
    <row r="636" spans="1:18" ht="14.25" customHeight="1">
      <c r="A636" s="2" t="s">
        <v>444</v>
      </c>
      <c r="B636" s="2" t="s">
        <v>433</v>
      </c>
      <c r="C636" s="2" t="s">
        <v>533</v>
      </c>
      <c r="D636" s="2" t="s">
        <v>494</v>
      </c>
      <c r="E636" s="2" t="s">
        <v>436</v>
      </c>
      <c r="F636" s="11">
        <v>672624480</v>
      </c>
      <c r="G636" s="73">
        <v>44515</v>
      </c>
      <c r="H636" s="73">
        <v>44515</v>
      </c>
      <c r="I636" s="2">
        <v>8018</v>
      </c>
      <c r="J636" s="35">
        <v>47.45</v>
      </c>
      <c r="K636" s="74">
        <f t="shared" si="0"/>
        <v>380454.10000000003</v>
      </c>
      <c r="M636" s="11">
        <v>292874753</v>
      </c>
      <c r="N636" s="2"/>
      <c r="O636" s="83"/>
      <c r="P636" s="11"/>
      <c r="Q636" s="2"/>
      <c r="R636" s="2"/>
    </row>
    <row r="637" spans="1:18" ht="14.25" customHeight="1">
      <c r="A637" s="2" t="s">
        <v>482</v>
      </c>
      <c r="B637" s="2" t="s">
        <v>452</v>
      </c>
      <c r="C637" s="2" t="s">
        <v>603</v>
      </c>
      <c r="D637" s="2" t="s">
        <v>477</v>
      </c>
      <c r="E637" s="2" t="s">
        <v>436</v>
      </c>
      <c r="F637" s="11">
        <v>673044621</v>
      </c>
      <c r="G637" s="73">
        <v>44521</v>
      </c>
      <c r="H637" s="73">
        <v>44523</v>
      </c>
      <c r="I637" s="2">
        <v>8896</v>
      </c>
      <c r="J637" s="35">
        <v>668.27</v>
      </c>
      <c r="K637" s="74">
        <f t="shared" si="0"/>
        <v>5944929.9199999999</v>
      </c>
      <c r="M637" s="11">
        <v>673044621</v>
      </c>
      <c r="N637" s="2"/>
      <c r="O637" s="83"/>
      <c r="P637" s="11"/>
      <c r="Q637" s="2"/>
      <c r="R637" s="2"/>
    </row>
    <row r="638" spans="1:18" ht="14.25" customHeight="1">
      <c r="A638" s="2" t="s">
        <v>444</v>
      </c>
      <c r="B638" s="2" t="s">
        <v>439</v>
      </c>
      <c r="C638" s="2" t="s">
        <v>622</v>
      </c>
      <c r="D638" s="2" t="s">
        <v>475</v>
      </c>
      <c r="E638" s="2" t="s">
        <v>442</v>
      </c>
      <c r="F638" s="11">
        <v>673877179</v>
      </c>
      <c r="G638" s="73">
        <v>44552</v>
      </c>
      <c r="H638" s="73">
        <v>44555</v>
      </c>
      <c r="I638" s="2">
        <v>7625</v>
      </c>
      <c r="J638" s="35">
        <v>81.73</v>
      </c>
      <c r="K638" s="74">
        <f t="shared" si="0"/>
        <v>623191.25</v>
      </c>
      <c r="M638" s="11">
        <v>310959708</v>
      </c>
      <c r="N638" s="2"/>
      <c r="O638" s="83"/>
      <c r="P638" s="11"/>
      <c r="Q638" s="2"/>
      <c r="R638" s="2"/>
    </row>
    <row r="639" spans="1:18" ht="14.25" customHeight="1">
      <c r="A639" s="2" t="s">
        <v>465</v>
      </c>
      <c r="B639" s="2" t="s">
        <v>462</v>
      </c>
      <c r="C639" s="2" t="s">
        <v>557</v>
      </c>
      <c r="D639" s="2" t="s">
        <v>477</v>
      </c>
      <c r="E639" s="2" t="s">
        <v>442</v>
      </c>
      <c r="F639" s="11">
        <v>673987042</v>
      </c>
      <c r="G639" s="73">
        <v>44540</v>
      </c>
      <c r="H639" s="73">
        <v>44542</v>
      </c>
      <c r="I639" s="2">
        <v>3506</v>
      </c>
      <c r="J639" s="35">
        <v>668.27</v>
      </c>
      <c r="K639" s="74">
        <f t="shared" si="0"/>
        <v>2342954.62</v>
      </c>
      <c r="M639" s="11">
        <v>673987042</v>
      </c>
      <c r="N639" s="2"/>
      <c r="O639" s="83"/>
      <c r="P639" s="11"/>
      <c r="Q639" s="2"/>
      <c r="R639" s="2"/>
    </row>
    <row r="640" spans="1:18" ht="14.25" customHeight="1">
      <c r="A640" s="2" t="s">
        <v>451</v>
      </c>
      <c r="B640" s="2" t="s">
        <v>433</v>
      </c>
      <c r="C640" s="2" t="s">
        <v>518</v>
      </c>
      <c r="D640" s="2" t="s">
        <v>454</v>
      </c>
      <c r="E640" s="2" t="s">
        <v>436</v>
      </c>
      <c r="F640" s="11">
        <v>674003350</v>
      </c>
      <c r="G640" s="73">
        <v>44509</v>
      </c>
      <c r="H640" s="73">
        <v>44512</v>
      </c>
      <c r="I640" s="2">
        <v>9614</v>
      </c>
      <c r="J640" s="35">
        <v>152.58000000000001</v>
      </c>
      <c r="K640" s="74">
        <f t="shared" si="0"/>
        <v>1466904.12</v>
      </c>
      <c r="M640" s="11">
        <v>674003350</v>
      </c>
      <c r="N640" s="2"/>
      <c r="O640" s="83"/>
      <c r="P640" s="11"/>
      <c r="Q640" s="2"/>
      <c r="R640" s="2"/>
    </row>
    <row r="641" spans="1:18" ht="14.25" customHeight="1">
      <c r="A641" s="2" t="s">
        <v>472</v>
      </c>
      <c r="B641" s="2" t="s">
        <v>433</v>
      </c>
      <c r="C641" s="2" t="s">
        <v>520</v>
      </c>
      <c r="D641" s="2" t="s">
        <v>454</v>
      </c>
      <c r="E641" s="2" t="s">
        <v>442</v>
      </c>
      <c r="F641" s="11">
        <v>674096906</v>
      </c>
      <c r="G641" s="73">
        <v>44510</v>
      </c>
      <c r="H641" s="73">
        <v>44510</v>
      </c>
      <c r="I641" s="2">
        <v>7117</v>
      </c>
      <c r="J641" s="35">
        <v>152.58000000000001</v>
      </c>
      <c r="K641" s="74">
        <f t="shared" si="0"/>
        <v>1085911.8600000001</v>
      </c>
      <c r="M641" s="11">
        <v>674096906</v>
      </c>
      <c r="N641" s="2"/>
      <c r="O641" s="83"/>
      <c r="P641" s="11"/>
      <c r="Q641" s="2"/>
      <c r="R641" s="2"/>
    </row>
    <row r="642" spans="1:18" ht="14.25" customHeight="1">
      <c r="A642" s="2" t="s">
        <v>438</v>
      </c>
      <c r="B642" s="2" t="s">
        <v>467</v>
      </c>
      <c r="C642" s="2" t="s">
        <v>489</v>
      </c>
      <c r="D642" s="2" t="s">
        <v>454</v>
      </c>
      <c r="E642" s="2" t="s">
        <v>442</v>
      </c>
      <c r="F642" s="11">
        <v>674206769</v>
      </c>
      <c r="G642" s="73">
        <v>44519</v>
      </c>
      <c r="H642" s="73">
        <v>44519</v>
      </c>
      <c r="I642" s="2">
        <v>869</v>
      </c>
      <c r="J642" s="35">
        <v>152.58000000000001</v>
      </c>
      <c r="K642" s="74">
        <f t="shared" si="0"/>
        <v>132592.02000000002</v>
      </c>
      <c r="M642" s="11">
        <v>674206769</v>
      </c>
      <c r="N642" s="2"/>
      <c r="O642" s="83"/>
      <c r="P642" s="11"/>
      <c r="Q642" s="2"/>
      <c r="R642" s="2"/>
    </row>
    <row r="643" spans="1:18" ht="14.25" customHeight="1">
      <c r="A643" s="2" t="s">
        <v>458</v>
      </c>
      <c r="B643" s="2" t="s">
        <v>462</v>
      </c>
      <c r="C643" s="2" t="s">
        <v>478</v>
      </c>
      <c r="D643" s="2" t="s">
        <v>446</v>
      </c>
      <c r="E643" s="2" t="s">
        <v>436</v>
      </c>
      <c r="F643" s="11">
        <v>675713098</v>
      </c>
      <c r="G643" s="73">
        <v>44561</v>
      </c>
      <c r="H643" s="73">
        <v>44564</v>
      </c>
      <c r="I643" s="2">
        <v>3269</v>
      </c>
      <c r="J643" s="35">
        <v>437.2</v>
      </c>
      <c r="K643" s="74">
        <f t="shared" si="0"/>
        <v>1429206.8</v>
      </c>
      <c r="M643" s="11">
        <v>675713098</v>
      </c>
      <c r="N643" s="2"/>
      <c r="O643" s="83"/>
      <c r="P643" s="11"/>
      <c r="Q643" s="2"/>
      <c r="R643" s="2"/>
    </row>
    <row r="644" spans="1:18" ht="14.25" customHeight="1">
      <c r="A644" s="2" t="s">
        <v>472</v>
      </c>
      <c r="B644" s="2" t="s">
        <v>433</v>
      </c>
      <c r="C644" s="2" t="s">
        <v>520</v>
      </c>
      <c r="D644" s="2" t="s">
        <v>494</v>
      </c>
      <c r="E644" s="2" t="s">
        <v>442</v>
      </c>
      <c r="F644" s="11">
        <v>677342164</v>
      </c>
      <c r="G644" s="73">
        <v>44522</v>
      </c>
      <c r="H644" s="73">
        <v>44522</v>
      </c>
      <c r="I644" s="2">
        <v>4596</v>
      </c>
      <c r="J644" s="35">
        <v>47.45</v>
      </c>
      <c r="K644" s="74">
        <f t="shared" si="0"/>
        <v>218080.2</v>
      </c>
      <c r="M644" s="11">
        <v>677342164</v>
      </c>
      <c r="N644" s="2"/>
      <c r="O644" s="83"/>
      <c r="P644" s="11"/>
      <c r="Q644" s="2"/>
      <c r="R644" s="2"/>
    </row>
    <row r="645" spans="1:18" ht="14.25" customHeight="1">
      <c r="A645" s="2" t="s">
        <v>465</v>
      </c>
      <c r="B645" s="2" t="s">
        <v>433</v>
      </c>
      <c r="C645" s="2" t="s">
        <v>512</v>
      </c>
      <c r="D645" s="2" t="s">
        <v>494</v>
      </c>
      <c r="E645" s="2" t="s">
        <v>442</v>
      </c>
      <c r="F645" s="11">
        <v>677927100</v>
      </c>
      <c r="G645" s="73">
        <v>44527</v>
      </c>
      <c r="H645" s="73">
        <v>44527</v>
      </c>
      <c r="I645" s="2">
        <v>8692</v>
      </c>
      <c r="J645" s="35">
        <v>47.45</v>
      </c>
      <c r="K645" s="74">
        <f t="shared" si="0"/>
        <v>412435.4</v>
      </c>
      <c r="M645" s="11">
        <v>677927100</v>
      </c>
      <c r="N645" s="2"/>
      <c r="O645" s="83"/>
      <c r="P645" s="11"/>
      <c r="Q645" s="2"/>
      <c r="R645" s="2"/>
    </row>
    <row r="646" spans="1:18" ht="14.25" customHeight="1">
      <c r="A646" s="2" t="s">
        <v>484</v>
      </c>
      <c r="B646" s="2" t="s">
        <v>462</v>
      </c>
      <c r="C646" s="2" t="s">
        <v>592</v>
      </c>
      <c r="D646" s="2" t="s">
        <v>464</v>
      </c>
      <c r="E646" s="2" t="s">
        <v>442</v>
      </c>
      <c r="F646" s="11">
        <v>679107701</v>
      </c>
      <c r="G646" s="73">
        <v>44541</v>
      </c>
      <c r="H646" s="73">
        <v>44544</v>
      </c>
      <c r="I646" s="2">
        <v>3894</v>
      </c>
      <c r="J646" s="35">
        <v>154.06</v>
      </c>
      <c r="K646" s="74">
        <f t="shared" si="0"/>
        <v>599909.64</v>
      </c>
      <c r="M646" s="11">
        <v>679107701</v>
      </c>
      <c r="N646" s="2"/>
      <c r="O646" s="83"/>
      <c r="P646" s="11"/>
      <c r="Q646" s="2"/>
      <c r="R646" s="2"/>
    </row>
    <row r="647" spans="1:18" ht="14.25" customHeight="1">
      <c r="A647" s="2" t="s">
        <v>432</v>
      </c>
      <c r="B647" s="2" t="s">
        <v>462</v>
      </c>
      <c r="C647" s="2" t="s">
        <v>641</v>
      </c>
      <c r="D647" s="2" t="s">
        <v>454</v>
      </c>
      <c r="E647" s="2" t="s">
        <v>436</v>
      </c>
      <c r="F647" s="11">
        <v>679652726</v>
      </c>
      <c r="G647" s="73">
        <v>44542</v>
      </c>
      <c r="H647" s="73">
        <v>44543</v>
      </c>
      <c r="I647" s="2">
        <v>8624</v>
      </c>
      <c r="J647" s="35">
        <v>152.58000000000001</v>
      </c>
      <c r="K647" s="74">
        <f t="shared" si="0"/>
        <v>1315849.9200000002</v>
      </c>
      <c r="M647" s="11">
        <v>679652726</v>
      </c>
      <c r="N647" s="2"/>
      <c r="O647" s="83"/>
      <c r="P647" s="11"/>
      <c r="Q647" s="2"/>
      <c r="R647" s="2"/>
    </row>
    <row r="648" spans="1:18" ht="14.25" customHeight="1">
      <c r="A648" s="2" t="s">
        <v>465</v>
      </c>
      <c r="B648" s="2" t="s">
        <v>462</v>
      </c>
      <c r="C648" s="2" t="s">
        <v>540</v>
      </c>
      <c r="D648" s="2" t="s">
        <v>475</v>
      </c>
      <c r="E648" s="2" t="s">
        <v>436</v>
      </c>
      <c r="F648" s="11">
        <v>680020940</v>
      </c>
      <c r="G648" s="73">
        <v>44558</v>
      </c>
      <c r="H648" s="73">
        <v>44560</v>
      </c>
      <c r="I648" s="2">
        <v>5380</v>
      </c>
      <c r="J648" s="35">
        <v>81.73</v>
      </c>
      <c r="K648" s="74">
        <f t="shared" si="0"/>
        <v>439707.4</v>
      </c>
      <c r="M648" s="11">
        <v>680020940</v>
      </c>
      <c r="N648" s="2"/>
      <c r="O648" s="83"/>
      <c r="P648" s="11"/>
      <c r="Q648" s="2"/>
      <c r="R648" s="2"/>
    </row>
    <row r="649" spans="1:18" ht="14.25" customHeight="1">
      <c r="A649" s="2" t="s">
        <v>432</v>
      </c>
      <c r="B649" s="2" t="s">
        <v>502</v>
      </c>
      <c r="C649" s="2" t="s">
        <v>578</v>
      </c>
      <c r="D649" s="2" t="s">
        <v>450</v>
      </c>
      <c r="E649" s="2" t="s">
        <v>442</v>
      </c>
      <c r="F649" s="11">
        <v>680777108</v>
      </c>
      <c r="G649" s="73">
        <v>44562</v>
      </c>
      <c r="H649" s="73">
        <v>44563</v>
      </c>
      <c r="I649" s="2">
        <v>8392</v>
      </c>
      <c r="J649" s="35">
        <v>205.7</v>
      </c>
      <c r="K649" s="74">
        <f t="shared" si="0"/>
        <v>1726234.4</v>
      </c>
      <c r="M649" s="11">
        <v>680777108</v>
      </c>
      <c r="N649" s="2"/>
      <c r="O649" s="83"/>
      <c r="P649" s="11"/>
      <c r="Q649" s="2"/>
      <c r="R649" s="2"/>
    </row>
    <row r="650" spans="1:18" ht="14.25" customHeight="1">
      <c r="A650" s="2" t="s">
        <v>482</v>
      </c>
      <c r="B650" s="2" t="s">
        <v>467</v>
      </c>
      <c r="C650" s="2" t="s">
        <v>590</v>
      </c>
      <c r="D650" s="2" t="s">
        <v>446</v>
      </c>
      <c r="E650" s="2" t="s">
        <v>442</v>
      </c>
      <c r="F650" s="11">
        <v>680904138</v>
      </c>
      <c r="G650" s="73">
        <v>44547</v>
      </c>
      <c r="H650" s="73">
        <v>44550</v>
      </c>
      <c r="I650" s="2">
        <v>3296</v>
      </c>
      <c r="J650" s="35">
        <v>437.2</v>
      </c>
      <c r="K650" s="74">
        <f t="shared" si="0"/>
        <v>1441011.2</v>
      </c>
      <c r="M650" s="11">
        <v>680904138</v>
      </c>
      <c r="N650" s="2"/>
      <c r="O650" s="83"/>
      <c r="P650" s="11"/>
      <c r="Q650" s="2"/>
      <c r="R650" s="2"/>
    </row>
    <row r="651" spans="1:18" ht="14.25" customHeight="1">
      <c r="A651" s="2" t="s">
        <v>458</v>
      </c>
      <c r="B651" s="2" t="s">
        <v>452</v>
      </c>
      <c r="C651" s="2" t="s">
        <v>504</v>
      </c>
      <c r="D651" s="2" t="s">
        <v>469</v>
      </c>
      <c r="E651" s="2" t="s">
        <v>442</v>
      </c>
      <c r="F651" s="11">
        <v>682011783</v>
      </c>
      <c r="G651" s="73">
        <v>44542</v>
      </c>
      <c r="H651" s="73">
        <v>44545</v>
      </c>
      <c r="I651" s="2">
        <v>7438</v>
      </c>
      <c r="J651" s="35">
        <v>421.89</v>
      </c>
      <c r="K651" s="74">
        <f t="shared" si="0"/>
        <v>3138017.82</v>
      </c>
      <c r="M651" s="11">
        <v>682011783</v>
      </c>
      <c r="N651" s="2"/>
      <c r="O651" s="83"/>
      <c r="P651" s="11"/>
      <c r="Q651" s="2"/>
      <c r="R651" s="2"/>
    </row>
    <row r="652" spans="1:18" ht="14.25" customHeight="1">
      <c r="A652" s="2" t="s">
        <v>438</v>
      </c>
      <c r="B652" s="2" t="s">
        <v>462</v>
      </c>
      <c r="C652" s="2" t="s">
        <v>627</v>
      </c>
      <c r="D652" s="2" t="s">
        <v>475</v>
      </c>
      <c r="E652" s="2" t="s">
        <v>436</v>
      </c>
      <c r="F652" s="11">
        <v>683556735</v>
      </c>
      <c r="G652" s="73">
        <v>44523</v>
      </c>
      <c r="H652" s="73">
        <v>44526</v>
      </c>
      <c r="I652" s="2">
        <v>7679</v>
      </c>
      <c r="J652" s="35">
        <v>81.73</v>
      </c>
      <c r="K652" s="74">
        <f t="shared" si="0"/>
        <v>627604.67000000004</v>
      </c>
      <c r="M652" s="11">
        <v>683556735</v>
      </c>
      <c r="N652" s="2"/>
      <c r="O652" s="83"/>
      <c r="P652" s="11"/>
      <c r="Q652" s="2"/>
      <c r="R652" s="2"/>
    </row>
    <row r="653" spans="1:18" ht="14.25" customHeight="1">
      <c r="A653" s="2" t="s">
        <v>448</v>
      </c>
      <c r="B653" s="2" t="s">
        <v>433</v>
      </c>
      <c r="C653" s="2" t="s">
        <v>602</v>
      </c>
      <c r="D653" s="2" t="s">
        <v>464</v>
      </c>
      <c r="E653" s="2" t="s">
        <v>436</v>
      </c>
      <c r="F653" s="11">
        <v>684902131</v>
      </c>
      <c r="G653" s="73">
        <v>44529</v>
      </c>
      <c r="H653" s="73">
        <v>44529</v>
      </c>
      <c r="I653" s="2">
        <v>6047</v>
      </c>
      <c r="J653" s="35">
        <v>154.06</v>
      </c>
      <c r="K653" s="74">
        <f t="shared" si="0"/>
        <v>931600.82000000007</v>
      </c>
      <c r="M653" s="11">
        <v>684902131</v>
      </c>
      <c r="N653" s="2"/>
      <c r="O653" s="83"/>
      <c r="P653" s="11"/>
      <c r="Q653" s="2"/>
      <c r="R653" s="2"/>
    </row>
    <row r="654" spans="1:18" ht="14.25" customHeight="1">
      <c r="A654" s="2" t="s">
        <v>432</v>
      </c>
      <c r="B654" s="2" t="s">
        <v>433</v>
      </c>
      <c r="C654" s="2" t="s">
        <v>524</v>
      </c>
      <c r="D654" s="2" t="s">
        <v>477</v>
      </c>
      <c r="E654" s="2" t="s">
        <v>442</v>
      </c>
      <c r="F654" s="11">
        <v>687801063</v>
      </c>
      <c r="G654" s="73">
        <v>44561</v>
      </c>
      <c r="H654" s="73">
        <v>44564</v>
      </c>
      <c r="I654" s="2">
        <v>257</v>
      </c>
      <c r="J654" s="35">
        <v>668.27</v>
      </c>
      <c r="K654" s="74">
        <f t="shared" si="0"/>
        <v>171745.38999999998</v>
      </c>
      <c r="M654" s="11">
        <v>687801063</v>
      </c>
      <c r="N654" s="2"/>
      <c r="O654" s="83"/>
      <c r="P654" s="11"/>
      <c r="Q654" s="2"/>
      <c r="R654" s="2"/>
    </row>
    <row r="655" spans="1:18" ht="14.25" customHeight="1">
      <c r="A655" s="2" t="s">
        <v>438</v>
      </c>
      <c r="B655" s="2" t="s">
        <v>462</v>
      </c>
      <c r="C655" s="2" t="s">
        <v>485</v>
      </c>
      <c r="D655" s="2" t="s">
        <v>456</v>
      </c>
      <c r="E655" s="2" t="s">
        <v>442</v>
      </c>
      <c r="F655" s="11">
        <v>691472899</v>
      </c>
      <c r="G655" s="73">
        <v>44536</v>
      </c>
      <c r="H655" s="73">
        <v>44537</v>
      </c>
      <c r="I655" s="2">
        <v>5042</v>
      </c>
      <c r="J655" s="35">
        <v>109.28</v>
      </c>
      <c r="K655" s="74">
        <f t="shared" si="0"/>
        <v>550989.76</v>
      </c>
      <c r="M655" s="11">
        <v>691472899</v>
      </c>
      <c r="N655" s="2"/>
      <c r="O655" s="83"/>
      <c r="P655" s="11"/>
      <c r="Q655" s="2"/>
      <c r="R655" s="2"/>
    </row>
    <row r="656" spans="1:18" ht="14.25" customHeight="1">
      <c r="A656" s="2" t="s">
        <v>448</v>
      </c>
      <c r="B656" s="2" t="s">
        <v>433</v>
      </c>
      <c r="C656" s="2" t="s">
        <v>604</v>
      </c>
      <c r="D656" s="2" t="s">
        <v>454</v>
      </c>
      <c r="E656" s="2" t="s">
        <v>442</v>
      </c>
      <c r="F656" s="11">
        <v>691705501</v>
      </c>
      <c r="G656" s="73">
        <v>44570</v>
      </c>
      <c r="H656" s="73">
        <v>44572</v>
      </c>
      <c r="I656" s="2">
        <v>474</v>
      </c>
      <c r="J656" s="35">
        <v>152.58000000000001</v>
      </c>
      <c r="K656" s="74">
        <f t="shared" si="0"/>
        <v>72322.920000000013</v>
      </c>
      <c r="M656" s="11">
        <v>691705501</v>
      </c>
      <c r="N656" s="2"/>
      <c r="O656" s="83"/>
      <c r="P656" s="11"/>
      <c r="Q656" s="2"/>
      <c r="R656" s="2"/>
    </row>
    <row r="657" spans="1:18" ht="14.25" customHeight="1">
      <c r="A657" s="2" t="s">
        <v>432</v>
      </c>
      <c r="B657" s="2" t="s">
        <v>452</v>
      </c>
      <c r="C657" s="2" t="s">
        <v>621</v>
      </c>
      <c r="D657" s="2" t="s">
        <v>469</v>
      </c>
      <c r="E657" s="2" t="s">
        <v>442</v>
      </c>
      <c r="F657" s="11">
        <v>692054402</v>
      </c>
      <c r="G657" s="73">
        <v>44555</v>
      </c>
      <c r="H657" s="73">
        <v>44557</v>
      </c>
      <c r="I657" s="2">
        <v>7003</v>
      </c>
      <c r="J657" s="35">
        <v>421.89</v>
      </c>
      <c r="K657" s="74">
        <f t="shared" si="0"/>
        <v>2954495.67</v>
      </c>
      <c r="M657" s="11">
        <v>692054402</v>
      </c>
      <c r="N657" s="2"/>
      <c r="O657" s="83"/>
      <c r="P657" s="11"/>
      <c r="Q657" s="2"/>
      <c r="R657" s="2"/>
    </row>
    <row r="658" spans="1:18" ht="14.25" customHeight="1">
      <c r="A658" s="2" t="s">
        <v>472</v>
      </c>
      <c r="B658" s="2" t="s">
        <v>433</v>
      </c>
      <c r="C658" s="2" t="s">
        <v>492</v>
      </c>
      <c r="D658" s="2" t="s">
        <v>456</v>
      </c>
      <c r="E658" s="2" t="s">
        <v>436</v>
      </c>
      <c r="F658" s="11">
        <v>692284429</v>
      </c>
      <c r="G658" s="73">
        <v>44555</v>
      </c>
      <c r="H658" s="73">
        <v>44557</v>
      </c>
      <c r="I658" s="2">
        <v>5240</v>
      </c>
      <c r="J658" s="35">
        <v>109.28</v>
      </c>
      <c r="K658" s="74">
        <f t="shared" si="0"/>
        <v>572627.19999999995</v>
      </c>
      <c r="M658" s="11">
        <v>692284429</v>
      </c>
      <c r="N658" s="2"/>
      <c r="O658" s="83"/>
      <c r="P658" s="11"/>
      <c r="Q658" s="2"/>
      <c r="R658" s="2"/>
    </row>
    <row r="659" spans="1:18" ht="14.25" customHeight="1">
      <c r="A659" s="2" t="s">
        <v>444</v>
      </c>
      <c r="B659" s="2" t="s">
        <v>467</v>
      </c>
      <c r="C659" s="2" t="s">
        <v>483</v>
      </c>
      <c r="D659" s="2" t="s">
        <v>477</v>
      </c>
      <c r="E659" s="2" t="s">
        <v>436</v>
      </c>
      <c r="F659" s="11">
        <v>692566812</v>
      </c>
      <c r="G659" s="73">
        <v>44541</v>
      </c>
      <c r="H659" s="73">
        <v>44541</v>
      </c>
      <c r="I659" s="2">
        <v>2502</v>
      </c>
      <c r="J659" s="35">
        <v>668.27</v>
      </c>
      <c r="K659" s="74">
        <f t="shared" si="0"/>
        <v>1672011.54</v>
      </c>
      <c r="M659" s="11">
        <v>337054812</v>
      </c>
      <c r="N659" s="2"/>
      <c r="O659" s="83"/>
      <c r="P659" s="11"/>
      <c r="Q659" s="2"/>
      <c r="R659" s="2"/>
    </row>
    <row r="660" spans="1:18" ht="14.25" customHeight="1">
      <c r="A660" s="2" t="s">
        <v>472</v>
      </c>
      <c r="B660" s="2" t="s">
        <v>462</v>
      </c>
      <c r="C660" s="2" t="s">
        <v>553</v>
      </c>
      <c r="D660" s="2" t="s">
        <v>441</v>
      </c>
      <c r="E660" s="2" t="s">
        <v>436</v>
      </c>
      <c r="F660" s="11">
        <v>694304454</v>
      </c>
      <c r="G660" s="73">
        <v>44562</v>
      </c>
      <c r="H660" s="73">
        <v>44565</v>
      </c>
      <c r="I660" s="2">
        <v>1554</v>
      </c>
      <c r="J660" s="35">
        <v>9.33</v>
      </c>
      <c r="K660" s="74">
        <f t="shared" si="0"/>
        <v>14498.82</v>
      </c>
      <c r="M660" s="11">
        <v>694304454</v>
      </c>
      <c r="N660" s="2"/>
      <c r="O660" s="83"/>
      <c r="P660" s="11"/>
      <c r="Q660" s="2"/>
      <c r="R660" s="2"/>
    </row>
    <row r="661" spans="1:18" ht="14.25" customHeight="1">
      <c r="A661" s="2" t="s">
        <v>451</v>
      </c>
      <c r="B661" s="2" t="s">
        <v>467</v>
      </c>
      <c r="C661" s="2" t="s">
        <v>538</v>
      </c>
      <c r="D661" s="2" t="s">
        <v>446</v>
      </c>
      <c r="E661" s="2" t="s">
        <v>436</v>
      </c>
      <c r="F661" s="11">
        <v>694697988</v>
      </c>
      <c r="G661" s="73">
        <v>44542</v>
      </c>
      <c r="H661" s="73">
        <v>44542</v>
      </c>
      <c r="I661" s="2">
        <v>7232</v>
      </c>
      <c r="J661" s="35">
        <v>437.2</v>
      </c>
      <c r="K661" s="74">
        <f t="shared" si="0"/>
        <v>3161830.4</v>
      </c>
      <c r="M661" s="11">
        <v>694697988</v>
      </c>
      <c r="N661" s="2"/>
      <c r="O661" s="83"/>
      <c r="P661" s="11"/>
      <c r="Q661" s="2"/>
      <c r="R661" s="2"/>
    </row>
    <row r="662" spans="1:18" ht="14.25" customHeight="1">
      <c r="A662" s="2" t="s">
        <v>458</v>
      </c>
      <c r="B662" s="2" t="s">
        <v>462</v>
      </c>
      <c r="C662" s="2" t="s">
        <v>574</v>
      </c>
      <c r="D662" s="2" t="s">
        <v>446</v>
      </c>
      <c r="E662" s="2" t="s">
        <v>436</v>
      </c>
      <c r="F662" s="11">
        <v>695057189</v>
      </c>
      <c r="G662" s="73">
        <v>44557</v>
      </c>
      <c r="H662" s="73">
        <v>44560</v>
      </c>
      <c r="I662" s="2">
        <v>7575</v>
      </c>
      <c r="J662" s="35">
        <v>437.2</v>
      </c>
      <c r="K662" s="74">
        <f t="shared" si="0"/>
        <v>3311790</v>
      </c>
      <c r="M662" s="11">
        <v>695057189</v>
      </c>
      <c r="N662" s="2"/>
      <c r="O662" s="83"/>
      <c r="P662" s="11"/>
      <c r="Q662" s="2"/>
      <c r="R662" s="2"/>
    </row>
    <row r="663" spans="1:18" ht="14.25" customHeight="1">
      <c r="A663" s="2" t="s">
        <v>482</v>
      </c>
      <c r="B663" s="2" t="s">
        <v>433</v>
      </c>
      <c r="C663" s="2" t="s">
        <v>529</v>
      </c>
      <c r="D663" s="2" t="s">
        <v>469</v>
      </c>
      <c r="E663" s="2" t="s">
        <v>442</v>
      </c>
      <c r="F663" s="11">
        <v>695179069</v>
      </c>
      <c r="G663" s="73">
        <v>44537</v>
      </c>
      <c r="H663" s="73">
        <v>44538</v>
      </c>
      <c r="I663" s="2">
        <v>3530</v>
      </c>
      <c r="J663" s="35">
        <v>421.89</v>
      </c>
      <c r="K663" s="74">
        <f t="shared" si="0"/>
        <v>1489271.7</v>
      </c>
      <c r="M663" s="11">
        <v>695179069</v>
      </c>
      <c r="N663" s="2"/>
      <c r="O663" s="83"/>
      <c r="P663" s="11"/>
      <c r="Q663" s="2"/>
      <c r="R663" s="2"/>
    </row>
    <row r="664" spans="1:18" ht="14.25" customHeight="1">
      <c r="A664" s="2" t="s">
        <v>482</v>
      </c>
      <c r="B664" s="2" t="s">
        <v>467</v>
      </c>
      <c r="C664" s="2" t="s">
        <v>538</v>
      </c>
      <c r="D664" s="2" t="s">
        <v>456</v>
      </c>
      <c r="E664" s="2" t="s">
        <v>442</v>
      </c>
      <c r="F664" s="11">
        <v>695807778</v>
      </c>
      <c r="G664" s="73">
        <v>44540</v>
      </c>
      <c r="H664" s="73">
        <v>44541</v>
      </c>
      <c r="I664" s="2">
        <v>815</v>
      </c>
      <c r="J664" s="35">
        <v>109.28</v>
      </c>
      <c r="K664" s="74">
        <f t="shared" si="0"/>
        <v>89063.2</v>
      </c>
      <c r="M664" s="11">
        <v>695891892</v>
      </c>
      <c r="N664" s="2"/>
      <c r="O664" s="83"/>
      <c r="P664" s="11"/>
      <c r="Q664" s="2"/>
      <c r="R664" s="2"/>
    </row>
    <row r="665" spans="1:18" ht="14.25" customHeight="1">
      <c r="A665" s="2" t="s">
        <v>472</v>
      </c>
      <c r="B665" s="2" t="s">
        <v>439</v>
      </c>
      <c r="C665" s="2" t="s">
        <v>622</v>
      </c>
      <c r="D665" s="2" t="s">
        <v>469</v>
      </c>
      <c r="E665" s="2" t="s">
        <v>436</v>
      </c>
      <c r="F665" s="11">
        <v>695891892</v>
      </c>
      <c r="G665" s="73">
        <v>44545</v>
      </c>
      <c r="H665" s="73">
        <v>44545</v>
      </c>
      <c r="I665" s="2">
        <v>9183</v>
      </c>
      <c r="J665" s="35">
        <v>421.89</v>
      </c>
      <c r="K665" s="74">
        <f t="shared" si="0"/>
        <v>3874215.8699999996</v>
      </c>
      <c r="M665" s="11">
        <v>695807778</v>
      </c>
      <c r="N665" s="2"/>
      <c r="O665" s="83"/>
      <c r="P665" s="11"/>
      <c r="Q665" s="2"/>
      <c r="R665" s="2"/>
    </row>
    <row r="666" spans="1:18" ht="14.25" customHeight="1">
      <c r="A666" s="2" t="s">
        <v>438</v>
      </c>
      <c r="B666" s="2" t="s">
        <v>467</v>
      </c>
      <c r="C666" s="2" t="s">
        <v>600</v>
      </c>
      <c r="D666" s="2" t="s">
        <v>441</v>
      </c>
      <c r="E666" s="2" t="s">
        <v>442</v>
      </c>
      <c r="F666" s="11">
        <v>696721875</v>
      </c>
      <c r="G666" s="73">
        <v>44536</v>
      </c>
      <c r="H666" s="73">
        <v>44536</v>
      </c>
      <c r="I666" s="2">
        <v>115</v>
      </c>
      <c r="J666" s="35">
        <v>9.33</v>
      </c>
      <c r="K666" s="74">
        <f t="shared" si="0"/>
        <v>1072.95</v>
      </c>
      <c r="M666" s="11">
        <v>696721875</v>
      </c>
      <c r="N666" s="2"/>
      <c r="O666" s="83"/>
      <c r="P666" s="11"/>
      <c r="Q666" s="2"/>
      <c r="R666" s="2"/>
    </row>
    <row r="667" spans="1:18" ht="14.25" customHeight="1">
      <c r="A667" s="2" t="s">
        <v>465</v>
      </c>
      <c r="B667" s="2" t="s">
        <v>439</v>
      </c>
      <c r="C667" s="2" t="s">
        <v>548</v>
      </c>
      <c r="D667" s="2" t="s">
        <v>469</v>
      </c>
      <c r="E667" s="2" t="s">
        <v>442</v>
      </c>
      <c r="F667" s="11">
        <v>696845471</v>
      </c>
      <c r="G667" s="73">
        <v>44550</v>
      </c>
      <c r="H667" s="73">
        <v>44553</v>
      </c>
      <c r="I667" s="2">
        <v>3860</v>
      </c>
      <c r="J667" s="35">
        <v>421.89</v>
      </c>
      <c r="K667" s="74">
        <f t="shared" si="0"/>
        <v>1628495.4</v>
      </c>
      <c r="M667" s="11">
        <v>696845471</v>
      </c>
      <c r="N667" s="2"/>
      <c r="O667" s="83"/>
      <c r="P667" s="11"/>
      <c r="Q667" s="2"/>
      <c r="R667" s="2"/>
    </row>
    <row r="668" spans="1:18" ht="14.25" customHeight="1">
      <c r="A668" s="2" t="s">
        <v>458</v>
      </c>
      <c r="B668" s="2" t="s">
        <v>467</v>
      </c>
      <c r="C668" s="2" t="s">
        <v>645</v>
      </c>
      <c r="D668" s="2" t="s">
        <v>475</v>
      </c>
      <c r="E668" s="2" t="s">
        <v>436</v>
      </c>
      <c r="F668" s="11">
        <v>698256099</v>
      </c>
      <c r="G668" s="73">
        <v>44584</v>
      </c>
      <c r="H668" s="73">
        <v>44586</v>
      </c>
      <c r="I668" s="2">
        <v>7376</v>
      </c>
      <c r="J668" s="35">
        <v>81.73</v>
      </c>
      <c r="K668" s="74">
        <f t="shared" si="0"/>
        <v>602840.48</v>
      </c>
      <c r="M668" s="11">
        <v>698256099</v>
      </c>
      <c r="N668" s="2"/>
      <c r="O668" s="83"/>
      <c r="P668" s="11"/>
      <c r="Q668" s="2"/>
      <c r="R668" s="2"/>
    </row>
    <row r="669" spans="1:18" ht="14.25" customHeight="1">
      <c r="A669" s="2" t="s">
        <v>465</v>
      </c>
      <c r="B669" s="2" t="s">
        <v>452</v>
      </c>
      <c r="C669" s="2" t="s">
        <v>544</v>
      </c>
      <c r="D669" s="2" t="s">
        <v>480</v>
      </c>
      <c r="E669" s="2" t="s">
        <v>442</v>
      </c>
      <c r="F669" s="11">
        <v>698913562</v>
      </c>
      <c r="G669" s="73">
        <v>44579</v>
      </c>
      <c r="H669" s="73">
        <v>44582</v>
      </c>
      <c r="I669" s="2">
        <v>1071</v>
      </c>
      <c r="J669" s="35">
        <v>651.21</v>
      </c>
      <c r="K669" s="74">
        <f t="shared" si="0"/>
        <v>697445.91</v>
      </c>
      <c r="M669" s="11">
        <v>698913562</v>
      </c>
      <c r="N669" s="2"/>
      <c r="O669" s="83"/>
      <c r="P669" s="11"/>
      <c r="Q669" s="2"/>
      <c r="R669" s="2"/>
    </row>
    <row r="670" spans="1:18" ht="14.25" customHeight="1">
      <c r="A670" s="2" t="s">
        <v>451</v>
      </c>
      <c r="B670" s="2" t="s">
        <v>462</v>
      </c>
      <c r="C670" s="2" t="s">
        <v>547</v>
      </c>
      <c r="D670" s="2" t="s">
        <v>477</v>
      </c>
      <c r="E670" s="2" t="s">
        <v>436</v>
      </c>
      <c r="F670" s="11">
        <v>699479186</v>
      </c>
      <c r="G670" s="73">
        <v>44584</v>
      </c>
      <c r="H670" s="73">
        <v>44584</v>
      </c>
      <c r="I670" s="2">
        <v>4709</v>
      </c>
      <c r="J670" s="35">
        <v>668.27</v>
      </c>
      <c r="K670" s="74">
        <f t="shared" si="0"/>
        <v>3146883.4299999997</v>
      </c>
      <c r="M670" s="11">
        <v>699479186</v>
      </c>
      <c r="N670" s="2"/>
      <c r="O670" s="83"/>
      <c r="P670" s="11"/>
      <c r="Q670" s="2"/>
      <c r="R670" s="2"/>
    </row>
    <row r="671" spans="1:18" ht="14.25" customHeight="1">
      <c r="A671" s="2" t="s">
        <v>465</v>
      </c>
      <c r="B671" s="2" t="s">
        <v>439</v>
      </c>
      <c r="C671" s="2" t="s">
        <v>551</v>
      </c>
      <c r="D671" s="2" t="s">
        <v>450</v>
      </c>
      <c r="E671" s="2" t="s">
        <v>436</v>
      </c>
      <c r="F671" s="11">
        <v>699481761</v>
      </c>
      <c r="G671" s="73">
        <v>44556</v>
      </c>
      <c r="H671" s="73">
        <v>44556</v>
      </c>
      <c r="I671" s="2">
        <v>1181</v>
      </c>
      <c r="J671" s="35">
        <v>205.7</v>
      </c>
      <c r="K671" s="74">
        <f t="shared" si="0"/>
        <v>242931.69999999998</v>
      </c>
      <c r="M671" s="11">
        <v>699481761</v>
      </c>
      <c r="N671" s="2"/>
      <c r="O671" s="83"/>
      <c r="P671" s="11"/>
      <c r="Q671" s="2"/>
      <c r="R671" s="2"/>
    </row>
    <row r="672" spans="1:18" ht="14.25" customHeight="1">
      <c r="A672" s="2" t="s">
        <v>444</v>
      </c>
      <c r="B672" s="2" t="s">
        <v>433</v>
      </c>
      <c r="C672" s="2" t="s">
        <v>554</v>
      </c>
      <c r="D672" s="2" t="s">
        <v>435</v>
      </c>
      <c r="E672" s="2" t="s">
        <v>436</v>
      </c>
      <c r="F672" s="11">
        <v>700715148</v>
      </c>
      <c r="G672" s="73">
        <v>44542</v>
      </c>
      <c r="H672" s="73">
        <v>44543</v>
      </c>
      <c r="I672" s="2">
        <v>940</v>
      </c>
      <c r="J672" s="35">
        <v>255.28</v>
      </c>
      <c r="K672" s="74">
        <f t="shared" si="0"/>
        <v>239963.2</v>
      </c>
      <c r="M672" s="11">
        <v>489209020</v>
      </c>
      <c r="N672" s="2"/>
      <c r="O672" s="83"/>
      <c r="P672" s="11"/>
      <c r="Q672" s="2"/>
      <c r="R672" s="2"/>
    </row>
    <row r="673" spans="1:18" ht="14.25" customHeight="1">
      <c r="A673" s="2" t="s">
        <v>458</v>
      </c>
      <c r="B673" s="2" t="s">
        <v>439</v>
      </c>
      <c r="C673" s="2" t="s">
        <v>607</v>
      </c>
      <c r="D673" s="2" t="s">
        <v>450</v>
      </c>
      <c r="E673" s="2" t="s">
        <v>436</v>
      </c>
      <c r="F673" s="11">
        <v>700967061</v>
      </c>
      <c r="G673" s="73">
        <v>44570</v>
      </c>
      <c r="H673" s="73">
        <v>44572</v>
      </c>
      <c r="I673" s="2">
        <v>2687</v>
      </c>
      <c r="J673" s="35">
        <v>205.7</v>
      </c>
      <c r="K673" s="74">
        <f t="shared" si="0"/>
        <v>552715.9</v>
      </c>
      <c r="M673" s="11">
        <v>700967061</v>
      </c>
      <c r="N673" s="2"/>
      <c r="O673" s="83"/>
      <c r="P673" s="11"/>
      <c r="Q673" s="2"/>
      <c r="R673" s="2"/>
    </row>
    <row r="674" spans="1:18" ht="14.25" customHeight="1">
      <c r="A674" s="2" t="s">
        <v>451</v>
      </c>
      <c r="B674" s="2" t="s">
        <v>452</v>
      </c>
      <c r="C674" s="2" t="s">
        <v>621</v>
      </c>
      <c r="D674" s="2" t="s">
        <v>435</v>
      </c>
      <c r="E674" s="2" t="s">
        <v>442</v>
      </c>
      <c r="F674" s="11">
        <v>701739966</v>
      </c>
      <c r="G674" s="73">
        <v>44549</v>
      </c>
      <c r="H674" s="73">
        <v>44550</v>
      </c>
      <c r="I674" s="2">
        <v>9501</v>
      </c>
      <c r="J674" s="35">
        <v>255.28</v>
      </c>
      <c r="K674" s="74">
        <f t="shared" si="0"/>
        <v>2425415.2799999998</v>
      </c>
      <c r="M674" s="11">
        <v>701739966</v>
      </c>
      <c r="N674" s="2"/>
      <c r="O674" s="83"/>
      <c r="P674" s="11"/>
      <c r="Q674" s="2"/>
      <c r="R674" s="2"/>
    </row>
    <row r="675" spans="1:18" ht="14.25" customHeight="1">
      <c r="A675" s="2" t="s">
        <v>465</v>
      </c>
      <c r="B675" s="2" t="s">
        <v>433</v>
      </c>
      <c r="C675" s="2" t="s">
        <v>491</v>
      </c>
      <c r="D675" s="2" t="s">
        <v>494</v>
      </c>
      <c r="E675" s="2" t="s">
        <v>436</v>
      </c>
      <c r="F675" s="11">
        <v>702028787</v>
      </c>
      <c r="G675" s="73">
        <v>44574</v>
      </c>
      <c r="H675" s="73">
        <v>44576</v>
      </c>
      <c r="I675" s="2">
        <v>6460</v>
      </c>
      <c r="J675" s="35">
        <v>47.45</v>
      </c>
      <c r="K675" s="74">
        <f t="shared" si="0"/>
        <v>306527</v>
      </c>
      <c r="M675" s="11">
        <v>702028787</v>
      </c>
      <c r="N675" s="2"/>
      <c r="O675" s="83"/>
      <c r="P675" s="11"/>
      <c r="Q675" s="2"/>
      <c r="R675" s="2"/>
    </row>
    <row r="676" spans="1:18" ht="14.25" customHeight="1">
      <c r="A676" s="2" t="s">
        <v>484</v>
      </c>
      <c r="B676" s="2" t="s">
        <v>462</v>
      </c>
      <c r="C676" s="2" t="s">
        <v>628</v>
      </c>
      <c r="D676" s="2" t="s">
        <v>477</v>
      </c>
      <c r="E676" s="2" t="s">
        <v>442</v>
      </c>
      <c r="F676" s="11">
        <v>702194440</v>
      </c>
      <c r="G676" s="73">
        <v>44566</v>
      </c>
      <c r="H676" s="73">
        <v>44567</v>
      </c>
      <c r="I676" s="2">
        <v>668</v>
      </c>
      <c r="J676" s="35">
        <v>668.27</v>
      </c>
      <c r="K676" s="74">
        <f t="shared" si="0"/>
        <v>446404.36</v>
      </c>
      <c r="M676" s="11">
        <v>702194440</v>
      </c>
      <c r="N676" s="2"/>
      <c r="O676" s="83"/>
      <c r="P676" s="11"/>
      <c r="Q676" s="2"/>
      <c r="R676" s="2"/>
    </row>
    <row r="677" spans="1:18" ht="14.25" customHeight="1">
      <c r="A677" s="2" t="s">
        <v>444</v>
      </c>
      <c r="B677" s="2" t="s">
        <v>462</v>
      </c>
      <c r="C677" s="2" t="s">
        <v>478</v>
      </c>
      <c r="D677" s="2" t="s">
        <v>494</v>
      </c>
      <c r="E677" s="2" t="s">
        <v>442</v>
      </c>
      <c r="F677" s="11">
        <v>702218043</v>
      </c>
      <c r="G677" s="73">
        <v>44583</v>
      </c>
      <c r="H677" s="73">
        <v>44586</v>
      </c>
      <c r="I677" s="2">
        <v>6552</v>
      </c>
      <c r="J677" s="35">
        <v>47.45</v>
      </c>
      <c r="K677" s="74">
        <f t="shared" si="0"/>
        <v>310892.40000000002</v>
      </c>
      <c r="M677" s="11">
        <v>692566812</v>
      </c>
      <c r="N677" s="2"/>
      <c r="O677" s="83"/>
      <c r="P677" s="11"/>
      <c r="Q677" s="2"/>
      <c r="R677" s="2"/>
    </row>
    <row r="678" spans="1:18" ht="14.25" customHeight="1">
      <c r="A678" s="2" t="s">
        <v>438</v>
      </c>
      <c r="B678" s="2" t="s">
        <v>462</v>
      </c>
      <c r="C678" s="2" t="s">
        <v>592</v>
      </c>
      <c r="D678" s="2" t="s">
        <v>494</v>
      </c>
      <c r="E678" s="2" t="s">
        <v>442</v>
      </c>
      <c r="F678" s="11">
        <v>702359235</v>
      </c>
      <c r="G678" s="73">
        <v>44586</v>
      </c>
      <c r="H678" s="73">
        <v>44588</v>
      </c>
      <c r="I678" s="2">
        <v>2919</v>
      </c>
      <c r="J678" s="35">
        <v>47.45</v>
      </c>
      <c r="K678" s="74">
        <f t="shared" si="0"/>
        <v>138506.55000000002</v>
      </c>
      <c r="M678" s="11">
        <v>702359235</v>
      </c>
      <c r="N678" s="2"/>
      <c r="O678" s="83"/>
      <c r="P678" s="11"/>
      <c r="Q678" s="2"/>
      <c r="R678" s="2"/>
    </row>
    <row r="679" spans="1:18" ht="14.25" customHeight="1">
      <c r="A679" s="2" t="s">
        <v>465</v>
      </c>
      <c r="B679" s="2" t="s">
        <v>452</v>
      </c>
      <c r="C679" s="2" t="s">
        <v>565</v>
      </c>
      <c r="D679" s="2" t="s">
        <v>441</v>
      </c>
      <c r="E679" s="2" t="s">
        <v>436</v>
      </c>
      <c r="F679" s="11">
        <v>703259599</v>
      </c>
      <c r="G679" s="73">
        <v>44588</v>
      </c>
      <c r="H679" s="73">
        <v>44590</v>
      </c>
      <c r="I679" s="2">
        <v>445</v>
      </c>
      <c r="J679" s="35">
        <v>9.33</v>
      </c>
      <c r="K679" s="74">
        <f t="shared" si="0"/>
        <v>4151.8500000000004</v>
      </c>
      <c r="M679" s="11">
        <v>703259599</v>
      </c>
      <c r="N679" s="2"/>
      <c r="O679" s="83"/>
      <c r="P679" s="11"/>
      <c r="Q679" s="2"/>
      <c r="R679" s="2"/>
    </row>
    <row r="680" spans="1:18" ht="14.25" customHeight="1">
      <c r="A680" s="2" t="s">
        <v>482</v>
      </c>
      <c r="B680" s="2" t="s">
        <v>433</v>
      </c>
      <c r="C680" s="2" t="s">
        <v>550</v>
      </c>
      <c r="D680" s="2" t="s">
        <v>464</v>
      </c>
      <c r="E680" s="2" t="s">
        <v>436</v>
      </c>
      <c r="F680" s="11">
        <v>703659999</v>
      </c>
      <c r="G680" s="73">
        <v>44597</v>
      </c>
      <c r="H680" s="73">
        <v>44597</v>
      </c>
      <c r="I680" s="2">
        <v>5955</v>
      </c>
      <c r="J680" s="35">
        <v>154.06</v>
      </c>
      <c r="K680" s="74">
        <f t="shared" si="0"/>
        <v>917427.3</v>
      </c>
      <c r="M680" s="11">
        <v>703659999</v>
      </c>
      <c r="N680" s="2"/>
      <c r="O680" s="83"/>
      <c r="P680" s="11"/>
      <c r="Q680" s="2"/>
      <c r="R680" s="2"/>
    </row>
    <row r="681" spans="1:18" ht="14.25" customHeight="1">
      <c r="A681" s="2" t="s">
        <v>484</v>
      </c>
      <c r="B681" s="2" t="s">
        <v>462</v>
      </c>
      <c r="C681" s="2" t="s">
        <v>605</v>
      </c>
      <c r="D681" s="2" t="s">
        <v>441</v>
      </c>
      <c r="E681" s="2" t="s">
        <v>436</v>
      </c>
      <c r="F681" s="11">
        <v>704550063</v>
      </c>
      <c r="G681" s="73">
        <v>44600</v>
      </c>
      <c r="H681" s="73">
        <v>44600</v>
      </c>
      <c r="I681" s="2">
        <v>8663</v>
      </c>
      <c r="J681" s="35">
        <v>9.33</v>
      </c>
      <c r="K681" s="74">
        <f t="shared" si="0"/>
        <v>80825.789999999994</v>
      </c>
      <c r="M681" s="11">
        <v>704550063</v>
      </c>
      <c r="N681" s="2"/>
      <c r="O681" s="83"/>
      <c r="P681" s="11"/>
      <c r="Q681" s="2"/>
      <c r="R681" s="2"/>
    </row>
    <row r="682" spans="1:18" ht="14.25" customHeight="1">
      <c r="A682" s="2" t="s">
        <v>458</v>
      </c>
      <c r="B682" s="2" t="s">
        <v>439</v>
      </c>
      <c r="C682" s="2" t="s">
        <v>607</v>
      </c>
      <c r="D682" s="2" t="s">
        <v>441</v>
      </c>
      <c r="E682" s="2" t="s">
        <v>436</v>
      </c>
      <c r="F682" s="11">
        <v>706573092</v>
      </c>
      <c r="G682" s="73">
        <v>44572</v>
      </c>
      <c r="H682" s="73">
        <v>44573</v>
      </c>
      <c r="I682" s="2">
        <v>5439</v>
      </c>
      <c r="J682" s="35">
        <v>9.33</v>
      </c>
      <c r="K682" s="74">
        <f t="shared" si="0"/>
        <v>50745.87</v>
      </c>
      <c r="M682" s="11">
        <v>706573092</v>
      </c>
      <c r="N682" s="2"/>
      <c r="O682" s="83"/>
      <c r="P682" s="11"/>
      <c r="Q682" s="2"/>
      <c r="R682" s="2"/>
    </row>
    <row r="683" spans="1:18" ht="14.25" customHeight="1">
      <c r="A683" s="2" t="s">
        <v>482</v>
      </c>
      <c r="B683" s="2" t="s">
        <v>439</v>
      </c>
      <c r="C683" s="2" t="s">
        <v>509</v>
      </c>
      <c r="D683" s="2" t="s">
        <v>494</v>
      </c>
      <c r="E683" s="2" t="s">
        <v>436</v>
      </c>
      <c r="F683" s="11">
        <v>706778657</v>
      </c>
      <c r="G683" s="73">
        <v>44583</v>
      </c>
      <c r="H683" s="73">
        <v>44586</v>
      </c>
      <c r="I683" s="2">
        <v>6157</v>
      </c>
      <c r="J683" s="35">
        <v>47.45</v>
      </c>
      <c r="K683" s="74">
        <f t="shared" si="0"/>
        <v>292149.65000000002</v>
      </c>
      <c r="M683" s="11">
        <v>706796252</v>
      </c>
      <c r="N683" s="2"/>
      <c r="O683" s="83"/>
      <c r="P683" s="11"/>
      <c r="Q683" s="2"/>
      <c r="R683" s="2"/>
    </row>
    <row r="684" spans="1:18" ht="14.25" customHeight="1">
      <c r="A684" s="2" t="s">
        <v>472</v>
      </c>
      <c r="B684" s="2" t="s">
        <v>433</v>
      </c>
      <c r="C684" s="2" t="s">
        <v>555</v>
      </c>
      <c r="D684" s="2" t="s">
        <v>450</v>
      </c>
      <c r="E684" s="2" t="s">
        <v>436</v>
      </c>
      <c r="F684" s="11">
        <v>706796252</v>
      </c>
      <c r="G684" s="73">
        <v>44598</v>
      </c>
      <c r="H684" s="73">
        <v>44601</v>
      </c>
      <c r="I684" s="2">
        <v>3164</v>
      </c>
      <c r="J684" s="35">
        <v>205.7</v>
      </c>
      <c r="K684" s="74">
        <f t="shared" si="0"/>
        <v>650834.79999999993</v>
      </c>
      <c r="M684" s="11">
        <v>706778657</v>
      </c>
      <c r="N684" s="2"/>
      <c r="O684" s="83"/>
      <c r="P684" s="11"/>
      <c r="Q684" s="2"/>
      <c r="R684" s="2"/>
    </row>
    <row r="685" spans="1:18" ht="14.25" customHeight="1">
      <c r="A685" s="2" t="s">
        <v>432</v>
      </c>
      <c r="B685" s="2" t="s">
        <v>433</v>
      </c>
      <c r="C685" s="2" t="s">
        <v>492</v>
      </c>
      <c r="D685" s="2" t="s">
        <v>446</v>
      </c>
      <c r="E685" s="2" t="s">
        <v>442</v>
      </c>
      <c r="F685" s="11">
        <v>707739102</v>
      </c>
      <c r="G685" s="73">
        <v>44597</v>
      </c>
      <c r="H685" s="73">
        <v>44600</v>
      </c>
      <c r="I685" s="2">
        <v>4313</v>
      </c>
      <c r="J685" s="35">
        <v>437.2</v>
      </c>
      <c r="K685" s="74">
        <f t="shared" si="0"/>
        <v>1885643.5999999999</v>
      </c>
      <c r="M685" s="11">
        <v>707739102</v>
      </c>
      <c r="N685" s="2"/>
      <c r="O685" s="83"/>
      <c r="P685" s="11"/>
      <c r="Q685" s="2"/>
      <c r="R685" s="2"/>
    </row>
    <row r="686" spans="1:18" ht="14.25" customHeight="1">
      <c r="A686" s="2" t="s">
        <v>484</v>
      </c>
      <c r="B686" s="2" t="s">
        <v>433</v>
      </c>
      <c r="C686" s="2" t="s">
        <v>535</v>
      </c>
      <c r="D686" s="2" t="s">
        <v>435</v>
      </c>
      <c r="E686" s="2" t="s">
        <v>442</v>
      </c>
      <c r="F686" s="11">
        <v>707867419</v>
      </c>
      <c r="G686" s="73">
        <v>44571</v>
      </c>
      <c r="H686" s="73">
        <v>44571</v>
      </c>
      <c r="I686" s="2">
        <v>691</v>
      </c>
      <c r="J686" s="35">
        <v>255.28</v>
      </c>
      <c r="K686" s="74">
        <f t="shared" si="0"/>
        <v>176398.48</v>
      </c>
      <c r="M686" s="11">
        <v>707867419</v>
      </c>
      <c r="N686" s="2"/>
      <c r="O686" s="83"/>
      <c r="P686" s="11"/>
      <c r="Q686" s="2"/>
      <c r="R686" s="2"/>
    </row>
    <row r="687" spans="1:18" ht="14.25" customHeight="1">
      <c r="A687" s="2" t="s">
        <v>438</v>
      </c>
      <c r="B687" s="2" t="s">
        <v>462</v>
      </c>
      <c r="C687" s="2" t="s">
        <v>552</v>
      </c>
      <c r="D687" s="2" t="s">
        <v>450</v>
      </c>
      <c r="E687" s="2" t="s">
        <v>442</v>
      </c>
      <c r="F687" s="11">
        <v>707988440</v>
      </c>
      <c r="G687" s="73">
        <v>44607</v>
      </c>
      <c r="H687" s="73">
        <v>44609</v>
      </c>
      <c r="I687" s="2">
        <v>7483</v>
      </c>
      <c r="J687" s="35">
        <v>205.7</v>
      </c>
      <c r="K687" s="74">
        <f t="shared" si="0"/>
        <v>1539253.0999999999</v>
      </c>
      <c r="M687" s="11">
        <v>707988440</v>
      </c>
      <c r="N687" s="2"/>
      <c r="O687" s="83"/>
      <c r="P687" s="11"/>
      <c r="Q687" s="2"/>
      <c r="R687" s="2"/>
    </row>
    <row r="688" spans="1:18" ht="14.25" customHeight="1">
      <c r="A688" s="2" t="s">
        <v>432</v>
      </c>
      <c r="B688" s="2" t="s">
        <v>433</v>
      </c>
      <c r="C688" s="2" t="s">
        <v>524</v>
      </c>
      <c r="D688" s="2" t="s">
        <v>450</v>
      </c>
      <c r="E688" s="2" t="s">
        <v>442</v>
      </c>
      <c r="F688" s="11">
        <v>708053243</v>
      </c>
      <c r="G688" s="73">
        <v>44560</v>
      </c>
      <c r="H688" s="73">
        <v>44560</v>
      </c>
      <c r="I688" s="2">
        <v>983</v>
      </c>
      <c r="J688" s="35">
        <v>205.7</v>
      </c>
      <c r="K688" s="74">
        <f t="shared" si="0"/>
        <v>202203.09999999998</v>
      </c>
      <c r="M688" s="11">
        <v>708053243</v>
      </c>
      <c r="N688" s="2"/>
      <c r="O688" s="83"/>
      <c r="P688" s="11"/>
      <c r="Q688" s="2"/>
      <c r="R688" s="2"/>
    </row>
    <row r="689" spans="1:18" ht="14.25" customHeight="1">
      <c r="A689" s="2" t="s">
        <v>482</v>
      </c>
      <c r="B689" s="2" t="s">
        <v>439</v>
      </c>
      <c r="C689" s="2" t="s">
        <v>530</v>
      </c>
      <c r="D689" s="2" t="s">
        <v>494</v>
      </c>
      <c r="E689" s="2" t="s">
        <v>442</v>
      </c>
      <c r="F689" s="11">
        <v>709239423</v>
      </c>
      <c r="G689" s="73">
        <v>44601</v>
      </c>
      <c r="H689" s="73">
        <v>44604</v>
      </c>
      <c r="I689" s="2">
        <v>3</v>
      </c>
      <c r="J689" s="35">
        <v>47.45</v>
      </c>
      <c r="K689" s="74">
        <f t="shared" si="0"/>
        <v>142.35000000000002</v>
      </c>
      <c r="M689" s="11">
        <v>709239423</v>
      </c>
      <c r="N689" s="2"/>
      <c r="O689" s="83"/>
      <c r="P689" s="11"/>
      <c r="Q689" s="2"/>
      <c r="R689" s="2"/>
    </row>
    <row r="690" spans="1:18" ht="14.25" customHeight="1">
      <c r="A690" s="2" t="s">
        <v>448</v>
      </c>
      <c r="B690" s="2" t="s">
        <v>462</v>
      </c>
      <c r="C690" s="2" t="s">
        <v>515</v>
      </c>
      <c r="D690" s="2" t="s">
        <v>450</v>
      </c>
      <c r="E690" s="2" t="s">
        <v>442</v>
      </c>
      <c r="F690" s="11">
        <v>711031138</v>
      </c>
      <c r="G690" s="73">
        <v>44572</v>
      </c>
      <c r="H690" s="73">
        <v>44573</v>
      </c>
      <c r="I690" s="2">
        <v>3626</v>
      </c>
      <c r="J690" s="35">
        <v>205.7</v>
      </c>
      <c r="K690" s="74">
        <f t="shared" si="0"/>
        <v>745868.2</v>
      </c>
      <c r="M690" s="11">
        <v>711031138</v>
      </c>
      <c r="N690" s="2"/>
      <c r="O690" s="83"/>
      <c r="P690" s="11"/>
      <c r="Q690" s="2"/>
      <c r="R690" s="2"/>
    </row>
    <row r="691" spans="1:18" ht="14.25" customHeight="1">
      <c r="A691" s="2" t="s">
        <v>451</v>
      </c>
      <c r="B691" s="2" t="s">
        <v>433</v>
      </c>
      <c r="C691" s="2" t="s">
        <v>573</v>
      </c>
      <c r="D691" s="2" t="s">
        <v>494</v>
      </c>
      <c r="E691" s="2" t="s">
        <v>442</v>
      </c>
      <c r="F691" s="11">
        <v>711386048</v>
      </c>
      <c r="G691" s="73">
        <v>44581</v>
      </c>
      <c r="H691" s="73">
        <v>44583</v>
      </c>
      <c r="I691" s="2">
        <v>7821</v>
      </c>
      <c r="J691" s="35">
        <v>47.45</v>
      </c>
      <c r="K691" s="74">
        <f t="shared" si="0"/>
        <v>371106.45</v>
      </c>
      <c r="M691" s="11">
        <v>711386048</v>
      </c>
      <c r="N691" s="2"/>
      <c r="O691" s="83"/>
      <c r="P691" s="11"/>
      <c r="Q691" s="2"/>
      <c r="R691" s="2"/>
    </row>
    <row r="692" spans="1:18" ht="14.25" customHeight="1">
      <c r="A692" s="2" t="s">
        <v>465</v>
      </c>
      <c r="B692" s="2" t="s">
        <v>467</v>
      </c>
      <c r="C692" s="2" t="s">
        <v>645</v>
      </c>
      <c r="D692" s="2" t="s">
        <v>456</v>
      </c>
      <c r="E692" s="2" t="s">
        <v>442</v>
      </c>
      <c r="F692" s="11">
        <v>711467587</v>
      </c>
      <c r="G692" s="73">
        <v>44617</v>
      </c>
      <c r="H692" s="73">
        <v>44618</v>
      </c>
      <c r="I692" s="2">
        <v>8729</v>
      </c>
      <c r="J692" s="35">
        <v>109.28</v>
      </c>
      <c r="K692" s="74">
        <f t="shared" si="0"/>
        <v>953905.12</v>
      </c>
      <c r="M692" s="11">
        <v>711467587</v>
      </c>
      <c r="N692" s="2"/>
      <c r="O692" s="83"/>
      <c r="P692" s="11"/>
      <c r="Q692" s="2"/>
      <c r="R692" s="2"/>
    </row>
    <row r="693" spans="1:18" ht="14.25" customHeight="1">
      <c r="A693" s="2" t="s">
        <v>482</v>
      </c>
      <c r="B693" s="2" t="s">
        <v>462</v>
      </c>
      <c r="C693" s="2" t="s">
        <v>594</v>
      </c>
      <c r="D693" s="2" t="s">
        <v>494</v>
      </c>
      <c r="E693" s="2" t="s">
        <v>436</v>
      </c>
      <c r="F693" s="11">
        <v>711621654</v>
      </c>
      <c r="G693" s="73">
        <v>44596</v>
      </c>
      <c r="H693" s="73">
        <v>44598</v>
      </c>
      <c r="I693" s="2">
        <v>674</v>
      </c>
      <c r="J693" s="35">
        <v>47.45</v>
      </c>
      <c r="K693" s="74">
        <f t="shared" si="0"/>
        <v>31981.300000000003</v>
      </c>
      <c r="M693" s="11">
        <v>711629807</v>
      </c>
      <c r="N693" s="2"/>
      <c r="O693" s="83"/>
      <c r="P693" s="11"/>
      <c r="Q693" s="2"/>
      <c r="R693" s="2"/>
    </row>
    <row r="694" spans="1:18" ht="14.25" customHeight="1">
      <c r="A694" s="2" t="s">
        <v>472</v>
      </c>
      <c r="B694" s="2" t="s">
        <v>439</v>
      </c>
      <c r="C694" s="2" t="s">
        <v>527</v>
      </c>
      <c r="D694" s="2" t="s">
        <v>475</v>
      </c>
      <c r="E694" s="2" t="s">
        <v>436</v>
      </c>
      <c r="F694" s="11">
        <v>711629807</v>
      </c>
      <c r="G694" s="73">
        <v>44606</v>
      </c>
      <c r="H694" s="73">
        <v>44606</v>
      </c>
      <c r="I694" s="2">
        <v>6386</v>
      </c>
      <c r="J694" s="35">
        <v>81.73</v>
      </c>
      <c r="K694" s="74">
        <f t="shared" si="0"/>
        <v>521927.78</v>
      </c>
      <c r="M694" s="11">
        <v>711621654</v>
      </c>
      <c r="N694" s="2"/>
      <c r="O694" s="83"/>
      <c r="P694" s="11"/>
      <c r="Q694" s="2"/>
      <c r="R694" s="2"/>
    </row>
    <row r="695" spans="1:18" ht="14.25" customHeight="1">
      <c r="A695" s="2" t="s">
        <v>484</v>
      </c>
      <c r="B695" s="2" t="s">
        <v>433</v>
      </c>
      <c r="C695" s="2" t="s">
        <v>612</v>
      </c>
      <c r="D695" s="2" t="s">
        <v>477</v>
      </c>
      <c r="E695" s="2" t="s">
        <v>436</v>
      </c>
      <c r="F695" s="11">
        <v>718301856</v>
      </c>
      <c r="G695" s="73">
        <v>44595</v>
      </c>
      <c r="H695" s="73">
        <v>44597</v>
      </c>
      <c r="I695" s="2">
        <v>8594</v>
      </c>
      <c r="J695" s="35">
        <v>668.27</v>
      </c>
      <c r="K695" s="74">
        <f t="shared" si="0"/>
        <v>5743112.3799999999</v>
      </c>
      <c r="M695" s="11">
        <v>718301856</v>
      </c>
      <c r="N695" s="2"/>
      <c r="O695" s="83"/>
      <c r="P695" s="11"/>
      <c r="Q695" s="2"/>
      <c r="R695" s="2"/>
    </row>
    <row r="696" spans="1:18" ht="14.25" customHeight="1">
      <c r="A696" s="2" t="s">
        <v>458</v>
      </c>
      <c r="B696" s="2" t="s">
        <v>462</v>
      </c>
      <c r="C696" s="2" t="s">
        <v>643</v>
      </c>
      <c r="D696" s="2" t="s">
        <v>480</v>
      </c>
      <c r="E696" s="2" t="s">
        <v>436</v>
      </c>
      <c r="F696" s="11">
        <v>719055879</v>
      </c>
      <c r="G696" s="73">
        <v>44596</v>
      </c>
      <c r="H696" s="73">
        <v>44598</v>
      </c>
      <c r="I696" s="2">
        <v>2312</v>
      </c>
      <c r="J696" s="35">
        <v>651.21</v>
      </c>
      <c r="K696" s="74">
        <f t="shared" si="0"/>
        <v>1505597.52</v>
      </c>
      <c r="M696" s="11">
        <v>719055879</v>
      </c>
      <c r="N696" s="2"/>
      <c r="O696" s="83"/>
      <c r="P696" s="11"/>
      <c r="Q696" s="2"/>
      <c r="R696" s="2"/>
    </row>
    <row r="697" spans="1:18" ht="14.25" customHeight="1">
      <c r="A697" s="2" t="s">
        <v>451</v>
      </c>
      <c r="B697" s="2" t="s">
        <v>433</v>
      </c>
      <c r="C697" s="2" t="s">
        <v>612</v>
      </c>
      <c r="D697" s="2" t="s">
        <v>464</v>
      </c>
      <c r="E697" s="2" t="s">
        <v>436</v>
      </c>
      <c r="F697" s="11">
        <v>719551551</v>
      </c>
      <c r="G697" s="73">
        <v>44616</v>
      </c>
      <c r="H697" s="73">
        <v>44618</v>
      </c>
      <c r="I697" s="2">
        <v>6326</v>
      </c>
      <c r="J697" s="35">
        <v>154.06</v>
      </c>
      <c r="K697" s="74">
        <f t="shared" si="0"/>
        <v>974583.56</v>
      </c>
      <c r="M697" s="11">
        <v>719551551</v>
      </c>
      <c r="N697" s="2"/>
      <c r="O697" s="83"/>
      <c r="P697" s="11"/>
      <c r="Q697" s="2"/>
      <c r="R697" s="2"/>
    </row>
    <row r="698" spans="1:18" ht="14.25" customHeight="1">
      <c r="A698" s="2" t="s">
        <v>432</v>
      </c>
      <c r="B698" s="2" t="s">
        <v>439</v>
      </c>
      <c r="C698" s="2" t="s">
        <v>622</v>
      </c>
      <c r="D698" s="2" t="s">
        <v>475</v>
      </c>
      <c r="E698" s="2" t="s">
        <v>436</v>
      </c>
      <c r="F698" s="11">
        <v>719609487</v>
      </c>
      <c r="G698" s="73">
        <v>44617</v>
      </c>
      <c r="H698" s="73">
        <v>44617</v>
      </c>
      <c r="I698" s="2">
        <v>9584</v>
      </c>
      <c r="J698" s="35">
        <v>81.73</v>
      </c>
      <c r="K698" s="74">
        <f t="shared" si="0"/>
        <v>783300.32000000007</v>
      </c>
      <c r="M698" s="11">
        <v>719609487</v>
      </c>
      <c r="N698" s="2"/>
      <c r="O698" s="83"/>
      <c r="P698" s="11"/>
      <c r="Q698" s="2"/>
      <c r="R698" s="2"/>
    </row>
    <row r="699" spans="1:18" ht="14.25" customHeight="1">
      <c r="A699" s="2" t="s">
        <v>444</v>
      </c>
      <c r="B699" s="2" t="s">
        <v>433</v>
      </c>
      <c r="C699" s="2" t="s">
        <v>560</v>
      </c>
      <c r="D699" s="2" t="s">
        <v>441</v>
      </c>
      <c r="E699" s="2" t="s">
        <v>442</v>
      </c>
      <c r="F699" s="11">
        <v>719784152</v>
      </c>
      <c r="G699" s="73">
        <v>44602</v>
      </c>
      <c r="H699" s="73">
        <v>44604</v>
      </c>
      <c r="I699" s="2">
        <v>4779</v>
      </c>
      <c r="J699" s="35">
        <v>9.33</v>
      </c>
      <c r="K699" s="74">
        <f t="shared" si="0"/>
        <v>44588.07</v>
      </c>
      <c r="M699" s="11">
        <v>791445052</v>
      </c>
      <c r="N699" s="2"/>
      <c r="O699" s="83"/>
      <c r="P699" s="11"/>
      <c r="Q699" s="2"/>
      <c r="R699" s="2"/>
    </row>
    <row r="700" spans="1:18" ht="14.25" customHeight="1">
      <c r="A700" s="2" t="s">
        <v>444</v>
      </c>
      <c r="B700" s="2" t="s">
        <v>433</v>
      </c>
      <c r="C700" s="2" t="s">
        <v>522</v>
      </c>
      <c r="D700" s="2" t="s">
        <v>454</v>
      </c>
      <c r="E700" s="2" t="s">
        <v>442</v>
      </c>
      <c r="F700" s="11">
        <v>723019969</v>
      </c>
      <c r="G700" s="73">
        <v>44579</v>
      </c>
      <c r="H700" s="73">
        <v>44582</v>
      </c>
      <c r="I700" s="2">
        <v>2549</v>
      </c>
      <c r="J700" s="35">
        <v>152.58000000000001</v>
      </c>
      <c r="K700" s="74">
        <f t="shared" si="0"/>
        <v>388926.42000000004</v>
      </c>
      <c r="M700" s="11">
        <v>824643075</v>
      </c>
      <c r="N700" s="2"/>
      <c r="O700" s="83"/>
      <c r="P700" s="11"/>
      <c r="Q700" s="2"/>
      <c r="R700" s="2"/>
    </row>
    <row r="701" spans="1:18" ht="14.25" customHeight="1">
      <c r="A701" s="2" t="s">
        <v>458</v>
      </c>
      <c r="B701" s="2" t="s">
        <v>467</v>
      </c>
      <c r="C701" s="2" t="s">
        <v>483</v>
      </c>
      <c r="D701" s="2" t="s">
        <v>477</v>
      </c>
      <c r="E701" s="2" t="s">
        <v>436</v>
      </c>
      <c r="F701" s="11">
        <v>723331964</v>
      </c>
      <c r="G701" s="73">
        <v>44625</v>
      </c>
      <c r="H701" s="73">
        <v>44625</v>
      </c>
      <c r="I701" s="2">
        <v>4315</v>
      </c>
      <c r="J701" s="35">
        <v>668.27</v>
      </c>
      <c r="K701" s="74">
        <f t="shared" si="0"/>
        <v>2883585.05</v>
      </c>
      <c r="M701" s="11">
        <v>723331964</v>
      </c>
      <c r="N701" s="2"/>
      <c r="O701" s="83"/>
      <c r="P701" s="11"/>
      <c r="Q701" s="2"/>
      <c r="R701" s="2"/>
    </row>
    <row r="702" spans="1:18" ht="14.25" customHeight="1">
      <c r="A702" s="2" t="s">
        <v>472</v>
      </c>
      <c r="B702" s="2" t="s">
        <v>452</v>
      </c>
      <c r="C702" s="2" t="s">
        <v>603</v>
      </c>
      <c r="D702" s="2" t="s">
        <v>469</v>
      </c>
      <c r="E702" s="2" t="s">
        <v>436</v>
      </c>
      <c r="F702" s="11">
        <v>724249923</v>
      </c>
      <c r="G702" s="73">
        <v>44615</v>
      </c>
      <c r="H702" s="73">
        <v>44617</v>
      </c>
      <c r="I702" s="2">
        <v>2580</v>
      </c>
      <c r="J702" s="35">
        <v>421.89</v>
      </c>
      <c r="K702" s="74">
        <f t="shared" si="0"/>
        <v>1088476.2</v>
      </c>
      <c r="M702" s="11">
        <v>724249923</v>
      </c>
      <c r="N702" s="2"/>
      <c r="O702" s="83"/>
      <c r="P702" s="11"/>
      <c r="Q702" s="2"/>
      <c r="R702" s="2"/>
    </row>
    <row r="703" spans="1:18" ht="14.25" customHeight="1">
      <c r="A703" s="2" t="s">
        <v>465</v>
      </c>
      <c r="B703" s="2" t="s">
        <v>462</v>
      </c>
      <c r="C703" s="2" t="s">
        <v>592</v>
      </c>
      <c r="D703" s="2" t="s">
        <v>456</v>
      </c>
      <c r="E703" s="2" t="s">
        <v>442</v>
      </c>
      <c r="F703" s="11">
        <v>727281463</v>
      </c>
      <c r="G703" s="73">
        <v>44610</v>
      </c>
      <c r="H703" s="73">
        <v>44612</v>
      </c>
      <c r="I703" s="2">
        <v>4212</v>
      </c>
      <c r="J703" s="35">
        <v>109.28</v>
      </c>
      <c r="K703" s="74">
        <f t="shared" si="0"/>
        <v>460287.36</v>
      </c>
      <c r="M703" s="11">
        <v>727281463</v>
      </c>
      <c r="N703" s="2"/>
      <c r="O703" s="83"/>
      <c r="P703" s="11"/>
      <c r="Q703" s="2"/>
      <c r="R703" s="2"/>
    </row>
    <row r="704" spans="1:18" ht="14.25" customHeight="1">
      <c r="A704" s="2" t="s">
        <v>438</v>
      </c>
      <c r="B704" s="2" t="s">
        <v>452</v>
      </c>
      <c r="C704" s="2" t="s">
        <v>565</v>
      </c>
      <c r="D704" s="2" t="s">
        <v>477</v>
      </c>
      <c r="E704" s="2" t="s">
        <v>442</v>
      </c>
      <c r="F704" s="11">
        <v>727367293</v>
      </c>
      <c r="G704" s="73">
        <v>44595</v>
      </c>
      <c r="H704" s="73">
        <v>44597</v>
      </c>
      <c r="I704" s="2">
        <v>3958</v>
      </c>
      <c r="J704" s="35">
        <v>668.27</v>
      </c>
      <c r="K704" s="74">
        <f t="shared" si="0"/>
        <v>2645012.66</v>
      </c>
      <c r="M704" s="11">
        <v>727367293</v>
      </c>
      <c r="N704" s="2"/>
      <c r="O704" s="83"/>
      <c r="P704" s="11"/>
      <c r="Q704" s="2"/>
      <c r="R704" s="2"/>
    </row>
    <row r="705" spans="1:18" ht="14.25" customHeight="1">
      <c r="A705" s="2" t="s">
        <v>432</v>
      </c>
      <c r="B705" s="2" t="s">
        <v>467</v>
      </c>
      <c r="C705" s="2" t="s">
        <v>600</v>
      </c>
      <c r="D705" s="2" t="s">
        <v>454</v>
      </c>
      <c r="E705" s="2" t="s">
        <v>436</v>
      </c>
      <c r="F705" s="11">
        <v>729238831</v>
      </c>
      <c r="G705" s="73">
        <v>44604</v>
      </c>
      <c r="H705" s="73">
        <v>44606</v>
      </c>
      <c r="I705" s="2">
        <v>6090</v>
      </c>
      <c r="J705" s="35">
        <v>152.58000000000001</v>
      </c>
      <c r="K705" s="74">
        <f t="shared" si="0"/>
        <v>929212.20000000007</v>
      </c>
      <c r="M705" s="11">
        <v>729238831</v>
      </c>
      <c r="N705" s="2"/>
      <c r="O705" s="83"/>
      <c r="P705" s="11"/>
      <c r="Q705" s="2"/>
      <c r="R705" s="2"/>
    </row>
    <row r="706" spans="1:18" ht="14.25" customHeight="1">
      <c r="A706" s="2" t="s">
        <v>448</v>
      </c>
      <c r="B706" s="2" t="s">
        <v>439</v>
      </c>
      <c r="C706" s="2" t="s">
        <v>572</v>
      </c>
      <c r="D706" s="2" t="s">
        <v>477</v>
      </c>
      <c r="E706" s="2" t="s">
        <v>436</v>
      </c>
      <c r="F706" s="11">
        <v>729468429</v>
      </c>
      <c r="G706" s="73">
        <v>44599</v>
      </c>
      <c r="H706" s="73">
        <v>44602</v>
      </c>
      <c r="I706" s="2">
        <v>366</v>
      </c>
      <c r="J706" s="35">
        <v>668.27</v>
      </c>
      <c r="K706" s="74">
        <f t="shared" si="0"/>
        <v>244586.82</v>
      </c>
      <c r="M706" s="11">
        <v>729468429</v>
      </c>
      <c r="N706" s="2"/>
      <c r="O706" s="83"/>
      <c r="P706" s="11"/>
      <c r="Q706" s="2"/>
      <c r="R706" s="2"/>
    </row>
    <row r="707" spans="1:18" ht="14.25" customHeight="1">
      <c r="A707" s="2" t="s">
        <v>465</v>
      </c>
      <c r="B707" s="2" t="s">
        <v>467</v>
      </c>
      <c r="C707" s="2" t="s">
        <v>633</v>
      </c>
      <c r="D707" s="2" t="s">
        <v>494</v>
      </c>
      <c r="E707" s="2" t="s">
        <v>442</v>
      </c>
      <c r="F707" s="11">
        <v>731011664</v>
      </c>
      <c r="G707" s="73">
        <v>44613</v>
      </c>
      <c r="H707" s="73">
        <v>44615</v>
      </c>
      <c r="I707" s="2">
        <v>4110</v>
      </c>
      <c r="J707" s="35">
        <v>47.45</v>
      </c>
      <c r="K707" s="74">
        <f t="shared" si="0"/>
        <v>195019.5</v>
      </c>
      <c r="M707" s="11">
        <v>731011664</v>
      </c>
      <c r="N707" s="2"/>
      <c r="O707" s="83"/>
      <c r="P707" s="11"/>
      <c r="Q707" s="2"/>
      <c r="R707" s="2"/>
    </row>
    <row r="708" spans="1:18" ht="14.25" customHeight="1">
      <c r="A708" s="2" t="s">
        <v>448</v>
      </c>
      <c r="B708" s="2" t="s">
        <v>433</v>
      </c>
      <c r="C708" s="2" t="s">
        <v>528</v>
      </c>
      <c r="D708" s="2" t="s">
        <v>456</v>
      </c>
      <c r="E708" s="2" t="s">
        <v>442</v>
      </c>
      <c r="F708" s="11">
        <v>731539952</v>
      </c>
      <c r="G708" s="73">
        <v>44593</v>
      </c>
      <c r="H708" s="73">
        <v>44594</v>
      </c>
      <c r="I708" s="2">
        <v>3420</v>
      </c>
      <c r="J708" s="35">
        <v>109.28</v>
      </c>
      <c r="K708" s="74">
        <f t="shared" si="0"/>
        <v>373737.6</v>
      </c>
      <c r="M708" s="11">
        <v>731539952</v>
      </c>
      <c r="N708" s="2"/>
      <c r="O708" s="83"/>
      <c r="P708" s="11"/>
      <c r="Q708" s="2"/>
      <c r="R708" s="2"/>
    </row>
    <row r="709" spans="1:18" ht="14.25" customHeight="1">
      <c r="A709" s="2" t="s">
        <v>458</v>
      </c>
      <c r="B709" s="2" t="s">
        <v>433</v>
      </c>
      <c r="C709" s="2" t="s">
        <v>455</v>
      </c>
      <c r="D709" s="2" t="s">
        <v>464</v>
      </c>
      <c r="E709" s="2" t="s">
        <v>442</v>
      </c>
      <c r="F709" s="11">
        <v>731806886</v>
      </c>
      <c r="G709" s="73">
        <v>44595</v>
      </c>
      <c r="H709" s="73">
        <v>44596</v>
      </c>
      <c r="I709" s="2">
        <v>91</v>
      </c>
      <c r="J709" s="35">
        <v>154.06</v>
      </c>
      <c r="K709" s="74">
        <f t="shared" si="0"/>
        <v>14019.460000000001</v>
      </c>
      <c r="M709" s="11">
        <v>731806886</v>
      </c>
      <c r="N709" s="2"/>
      <c r="O709" s="83"/>
      <c r="P709" s="11"/>
      <c r="Q709" s="2"/>
      <c r="R709" s="2"/>
    </row>
    <row r="710" spans="1:18" ht="14.25" customHeight="1">
      <c r="A710" s="2" t="s">
        <v>472</v>
      </c>
      <c r="B710" s="2" t="s">
        <v>433</v>
      </c>
      <c r="C710" s="2" t="s">
        <v>508</v>
      </c>
      <c r="D710" s="2" t="s">
        <v>435</v>
      </c>
      <c r="E710" s="2" t="s">
        <v>436</v>
      </c>
      <c r="F710" s="11">
        <v>732551896</v>
      </c>
      <c r="G710" s="73">
        <v>44601</v>
      </c>
      <c r="H710" s="73">
        <v>44602</v>
      </c>
      <c r="I710" s="2">
        <v>4232</v>
      </c>
      <c r="J710" s="35">
        <v>255.28</v>
      </c>
      <c r="K710" s="74">
        <f t="shared" si="0"/>
        <v>1080344.96</v>
      </c>
      <c r="M710" s="11">
        <v>732551896</v>
      </c>
      <c r="N710" s="2"/>
      <c r="O710" s="83"/>
      <c r="P710" s="11"/>
      <c r="Q710" s="2"/>
      <c r="R710" s="2"/>
    </row>
    <row r="711" spans="1:18" ht="14.25" customHeight="1">
      <c r="A711" s="2" t="s">
        <v>444</v>
      </c>
      <c r="B711" s="2" t="s">
        <v>433</v>
      </c>
      <c r="C711" s="2" t="s">
        <v>474</v>
      </c>
      <c r="D711" s="2" t="s">
        <v>494</v>
      </c>
      <c r="E711" s="2" t="s">
        <v>442</v>
      </c>
      <c r="F711" s="11">
        <v>733834207</v>
      </c>
      <c r="G711" s="73">
        <v>44619</v>
      </c>
      <c r="H711" s="73">
        <v>44622</v>
      </c>
      <c r="I711" s="2">
        <v>8787</v>
      </c>
      <c r="J711" s="35">
        <v>47.45</v>
      </c>
      <c r="K711" s="74">
        <f t="shared" si="0"/>
        <v>416943.15</v>
      </c>
      <c r="M711" s="11">
        <v>824964940</v>
      </c>
      <c r="N711" s="2"/>
      <c r="O711" s="83"/>
      <c r="P711" s="11"/>
      <c r="Q711" s="2"/>
      <c r="R711" s="2"/>
    </row>
    <row r="712" spans="1:18" ht="14.25" customHeight="1">
      <c r="A712" s="2" t="s">
        <v>484</v>
      </c>
      <c r="B712" s="2" t="s">
        <v>462</v>
      </c>
      <c r="C712" s="2" t="s">
        <v>643</v>
      </c>
      <c r="D712" s="2" t="s">
        <v>454</v>
      </c>
      <c r="E712" s="2" t="s">
        <v>442</v>
      </c>
      <c r="F712" s="11">
        <v>734153497</v>
      </c>
      <c r="G712" s="73">
        <v>44633</v>
      </c>
      <c r="H712" s="73">
        <v>44635</v>
      </c>
      <c r="I712" s="2">
        <v>1215</v>
      </c>
      <c r="J712" s="35">
        <v>152.58000000000001</v>
      </c>
      <c r="K712" s="74">
        <f t="shared" si="0"/>
        <v>185384.7</v>
      </c>
      <c r="M712" s="11">
        <v>734153497</v>
      </c>
      <c r="N712" s="2"/>
      <c r="O712" s="83"/>
      <c r="P712" s="11"/>
      <c r="Q712" s="2"/>
      <c r="R712" s="2"/>
    </row>
    <row r="713" spans="1:18" ht="14.25" customHeight="1">
      <c r="A713" s="2" t="s">
        <v>472</v>
      </c>
      <c r="B713" s="2" t="s">
        <v>462</v>
      </c>
      <c r="C713" s="2" t="s">
        <v>531</v>
      </c>
      <c r="D713" s="2" t="s">
        <v>469</v>
      </c>
      <c r="E713" s="2" t="s">
        <v>442</v>
      </c>
      <c r="F713" s="11">
        <v>735576570</v>
      </c>
      <c r="G713" s="73">
        <v>44613</v>
      </c>
      <c r="H713" s="73">
        <v>44613</v>
      </c>
      <c r="I713" s="2">
        <v>4087</v>
      </c>
      <c r="J713" s="35">
        <v>421.89</v>
      </c>
      <c r="K713" s="74">
        <f t="shared" si="0"/>
        <v>1724264.43</v>
      </c>
      <c r="M713" s="11">
        <v>735576570</v>
      </c>
      <c r="N713" s="2"/>
      <c r="O713" s="83"/>
      <c r="P713" s="11"/>
      <c r="Q713" s="2"/>
      <c r="R713" s="2"/>
    </row>
    <row r="714" spans="1:18" ht="14.25" customHeight="1">
      <c r="A714" s="2" t="s">
        <v>458</v>
      </c>
      <c r="B714" s="2" t="s">
        <v>433</v>
      </c>
      <c r="C714" s="2" t="s">
        <v>492</v>
      </c>
      <c r="D714" s="2" t="s">
        <v>450</v>
      </c>
      <c r="E714" s="2" t="s">
        <v>442</v>
      </c>
      <c r="F714" s="11">
        <v>735875689</v>
      </c>
      <c r="G714" s="73">
        <v>44599</v>
      </c>
      <c r="H714" s="73">
        <v>44602</v>
      </c>
      <c r="I714" s="2">
        <v>7524</v>
      </c>
      <c r="J714" s="35">
        <v>205.7</v>
      </c>
      <c r="K714" s="74">
        <f t="shared" si="0"/>
        <v>1547686.7999999998</v>
      </c>
      <c r="M714" s="11">
        <v>735875689</v>
      </c>
      <c r="N714" s="2"/>
      <c r="O714" s="83"/>
      <c r="P714" s="11"/>
      <c r="Q714" s="2"/>
      <c r="R714" s="2"/>
    </row>
    <row r="715" spans="1:18" ht="14.25" customHeight="1">
      <c r="A715" s="2" t="s">
        <v>448</v>
      </c>
      <c r="B715" s="2" t="s">
        <v>439</v>
      </c>
      <c r="C715" s="2" t="s">
        <v>617</v>
      </c>
      <c r="D715" s="2" t="s">
        <v>435</v>
      </c>
      <c r="E715" s="2" t="s">
        <v>436</v>
      </c>
      <c r="F715" s="11">
        <v>736193692</v>
      </c>
      <c r="G715" s="73">
        <v>44629</v>
      </c>
      <c r="H715" s="73">
        <v>44631</v>
      </c>
      <c r="I715" s="2">
        <v>9912</v>
      </c>
      <c r="J715" s="35">
        <v>255.28</v>
      </c>
      <c r="K715" s="74">
        <f t="shared" si="0"/>
        <v>2530335.36</v>
      </c>
      <c r="M715" s="11">
        <v>736193692</v>
      </c>
      <c r="N715" s="2"/>
      <c r="O715" s="83"/>
      <c r="P715" s="11"/>
      <c r="Q715" s="2"/>
      <c r="R715" s="2"/>
    </row>
    <row r="716" spans="1:18" ht="14.25" customHeight="1">
      <c r="A716" s="2" t="s">
        <v>458</v>
      </c>
      <c r="B716" s="2" t="s">
        <v>452</v>
      </c>
      <c r="C716" s="2" t="s">
        <v>644</v>
      </c>
      <c r="D716" s="2" t="s">
        <v>456</v>
      </c>
      <c r="E716" s="2" t="s">
        <v>436</v>
      </c>
      <c r="F716" s="11">
        <v>737893569</v>
      </c>
      <c r="G716" s="73">
        <v>44635</v>
      </c>
      <c r="H716" s="73">
        <v>44635</v>
      </c>
      <c r="I716" s="2">
        <v>9627</v>
      </c>
      <c r="J716" s="35">
        <v>109.28</v>
      </c>
      <c r="K716" s="74">
        <f t="shared" si="0"/>
        <v>1052038.56</v>
      </c>
      <c r="M716" s="11">
        <v>737893569</v>
      </c>
      <c r="N716" s="2"/>
      <c r="O716" s="83"/>
      <c r="P716" s="11"/>
      <c r="Q716" s="2"/>
      <c r="R716" s="2"/>
    </row>
    <row r="717" spans="1:18" ht="14.25" customHeight="1">
      <c r="A717" s="2" t="s">
        <v>482</v>
      </c>
      <c r="B717" s="2" t="s">
        <v>433</v>
      </c>
      <c r="C717" s="2" t="s">
        <v>637</v>
      </c>
      <c r="D717" s="2" t="s">
        <v>446</v>
      </c>
      <c r="E717" s="2" t="s">
        <v>442</v>
      </c>
      <c r="F717" s="11">
        <v>738479363</v>
      </c>
      <c r="G717" s="73">
        <v>44595</v>
      </c>
      <c r="H717" s="73">
        <v>44595</v>
      </c>
      <c r="I717" s="2">
        <v>7129</v>
      </c>
      <c r="J717" s="35">
        <v>437.2</v>
      </c>
      <c r="K717" s="74">
        <f t="shared" si="0"/>
        <v>3116798.8</v>
      </c>
      <c r="M717" s="11">
        <v>738479363</v>
      </c>
      <c r="N717" s="2"/>
      <c r="O717" s="83"/>
      <c r="P717" s="11"/>
      <c r="Q717" s="2"/>
      <c r="R717" s="2"/>
    </row>
    <row r="718" spans="1:18" ht="14.25" customHeight="1">
      <c r="A718" s="2" t="s">
        <v>458</v>
      </c>
      <c r="B718" s="2" t="s">
        <v>462</v>
      </c>
      <c r="C718" s="2" t="s">
        <v>624</v>
      </c>
      <c r="D718" s="2" t="s">
        <v>477</v>
      </c>
      <c r="E718" s="2" t="s">
        <v>442</v>
      </c>
      <c r="F718" s="11">
        <v>738596522</v>
      </c>
      <c r="G718" s="73">
        <v>44595</v>
      </c>
      <c r="H718" s="73">
        <v>44595</v>
      </c>
      <c r="I718" s="2">
        <v>1080</v>
      </c>
      <c r="J718" s="35">
        <v>668.27</v>
      </c>
      <c r="K718" s="74">
        <f t="shared" si="0"/>
        <v>721731.6</v>
      </c>
      <c r="M718" s="11">
        <v>738596522</v>
      </c>
      <c r="N718" s="2"/>
      <c r="O718" s="83"/>
      <c r="P718" s="11"/>
      <c r="Q718" s="2"/>
      <c r="R718" s="2"/>
    </row>
    <row r="719" spans="1:18" ht="14.25" customHeight="1">
      <c r="A719" s="2" t="s">
        <v>465</v>
      </c>
      <c r="B719" s="2" t="s">
        <v>462</v>
      </c>
      <c r="C719" s="2" t="s">
        <v>574</v>
      </c>
      <c r="D719" s="2" t="s">
        <v>494</v>
      </c>
      <c r="E719" s="2" t="s">
        <v>436</v>
      </c>
      <c r="F719" s="11">
        <v>739964663</v>
      </c>
      <c r="G719" s="73">
        <v>44604</v>
      </c>
      <c r="H719" s="73">
        <v>44604</v>
      </c>
      <c r="I719" s="2">
        <v>8219</v>
      </c>
      <c r="J719" s="35">
        <v>47.45</v>
      </c>
      <c r="K719" s="74">
        <f t="shared" si="0"/>
        <v>389991.55000000005</v>
      </c>
      <c r="M719" s="11">
        <v>739964663</v>
      </c>
      <c r="N719" s="2"/>
      <c r="O719" s="83"/>
      <c r="P719" s="11"/>
      <c r="Q719" s="2"/>
      <c r="R719" s="2"/>
    </row>
    <row r="720" spans="1:18" ht="14.25" customHeight="1">
      <c r="A720" s="2" t="s">
        <v>448</v>
      </c>
      <c r="B720" s="2" t="s">
        <v>439</v>
      </c>
      <c r="C720" s="2" t="s">
        <v>449</v>
      </c>
      <c r="D720" s="2" t="s">
        <v>450</v>
      </c>
      <c r="E720" s="2" t="s">
        <v>442</v>
      </c>
      <c r="F720" s="11">
        <v>740614831</v>
      </c>
      <c r="G720" s="73">
        <v>44621</v>
      </c>
      <c r="H720" s="73">
        <v>44624</v>
      </c>
      <c r="I720" s="2">
        <v>2187</v>
      </c>
      <c r="J720" s="35">
        <v>205.7</v>
      </c>
      <c r="K720" s="74">
        <f t="shared" si="0"/>
        <v>449865.89999999997</v>
      </c>
      <c r="M720" s="11">
        <v>740614831</v>
      </c>
      <c r="N720" s="2"/>
      <c r="O720" s="83"/>
      <c r="P720" s="11"/>
      <c r="Q720" s="2"/>
      <c r="R720" s="2"/>
    </row>
    <row r="721" spans="1:18" ht="14.25" customHeight="1">
      <c r="A721" s="2" t="s">
        <v>458</v>
      </c>
      <c r="B721" s="2" t="s">
        <v>433</v>
      </c>
      <c r="C721" s="2" t="s">
        <v>564</v>
      </c>
      <c r="D721" s="2" t="s">
        <v>475</v>
      </c>
      <c r="E721" s="2" t="s">
        <v>436</v>
      </c>
      <c r="F721" s="11">
        <v>741649949</v>
      </c>
      <c r="G721" s="73">
        <v>44632</v>
      </c>
      <c r="H721" s="73">
        <v>44635</v>
      </c>
      <c r="I721" s="2">
        <v>7761</v>
      </c>
      <c r="J721" s="35">
        <v>81.73</v>
      </c>
      <c r="K721" s="74">
        <f t="shared" si="0"/>
        <v>634306.53</v>
      </c>
      <c r="M721" s="11">
        <v>741649949</v>
      </c>
      <c r="N721" s="2"/>
      <c r="O721" s="83"/>
      <c r="P721" s="11"/>
      <c r="Q721" s="2"/>
      <c r="R721" s="2"/>
    </row>
    <row r="722" spans="1:18" ht="14.25" customHeight="1">
      <c r="A722" s="2" t="s">
        <v>472</v>
      </c>
      <c r="B722" s="2" t="s">
        <v>452</v>
      </c>
      <c r="C722" s="2" t="s">
        <v>539</v>
      </c>
      <c r="D722" s="2" t="s">
        <v>477</v>
      </c>
      <c r="E722" s="2" t="s">
        <v>442</v>
      </c>
      <c r="F722" s="11">
        <v>743553245</v>
      </c>
      <c r="G722" s="73">
        <v>44621</v>
      </c>
      <c r="H722" s="73">
        <v>44622</v>
      </c>
      <c r="I722" s="2">
        <v>3641</v>
      </c>
      <c r="J722" s="35">
        <v>668.27</v>
      </c>
      <c r="K722" s="74">
        <f t="shared" si="0"/>
        <v>2433171.0699999998</v>
      </c>
      <c r="M722" s="11">
        <v>743553245</v>
      </c>
      <c r="N722" s="2"/>
      <c r="O722" s="83"/>
      <c r="P722" s="11"/>
      <c r="Q722" s="2"/>
      <c r="R722" s="2"/>
    </row>
    <row r="723" spans="1:18" ht="14.25" customHeight="1">
      <c r="A723" s="2" t="s">
        <v>458</v>
      </c>
      <c r="B723" s="2" t="s">
        <v>433</v>
      </c>
      <c r="C723" s="2" t="s">
        <v>613</v>
      </c>
      <c r="D723" s="2" t="s">
        <v>494</v>
      </c>
      <c r="E723" s="2" t="s">
        <v>442</v>
      </c>
      <c r="F723" s="11">
        <v>745095622</v>
      </c>
      <c r="G723" s="73">
        <v>44627</v>
      </c>
      <c r="H723" s="73">
        <v>44627</v>
      </c>
      <c r="I723" s="2">
        <v>1732</v>
      </c>
      <c r="J723" s="35">
        <v>47.45</v>
      </c>
      <c r="K723" s="74">
        <f t="shared" si="0"/>
        <v>82183.400000000009</v>
      </c>
      <c r="M723" s="11">
        <v>745095622</v>
      </c>
      <c r="N723" s="2"/>
      <c r="O723" s="83"/>
      <c r="P723" s="11"/>
      <c r="Q723" s="2"/>
      <c r="R723" s="2"/>
    </row>
    <row r="724" spans="1:18" ht="14.25" customHeight="1">
      <c r="A724" s="2" t="s">
        <v>484</v>
      </c>
      <c r="B724" s="2" t="s">
        <v>462</v>
      </c>
      <c r="C724" s="2" t="s">
        <v>552</v>
      </c>
      <c r="D724" s="2" t="s">
        <v>469</v>
      </c>
      <c r="E724" s="2" t="s">
        <v>442</v>
      </c>
      <c r="F724" s="11">
        <v>745633351</v>
      </c>
      <c r="G724" s="73">
        <v>44602</v>
      </c>
      <c r="H724" s="73">
        <v>44605</v>
      </c>
      <c r="I724" s="2">
        <v>4325</v>
      </c>
      <c r="J724" s="35">
        <v>421.89</v>
      </c>
      <c r="K724" s="74">
        <f t="shared" si="0"/>
        <v>1824674.25</v>
      </c>
      <c r="M724" s="11">
        <v>745633351</v>
      </c>
      <c r="N724" s="2"/>
      <c r="O724" s="83"/>
      <c r="P724" s="11"/>
      <c r="Q724" s="2"/>
      <c r="R724" s="2"/>
    </row>
    <row r="725" spans="1:18" ht="14.25" customHeight="1">
      <c r="A725" s="2" t="s">
        <v>472</v>
      </c>
      <c r="B725" s="2" t="s">
        <v>462</v>
      </c>
      <c r="C725" s="2" t="s">
        <v>517</v>
      </c>
      <c r="D725" s="2" t="s">
        <v>475</v>
      </c>
      <c r="E725" s="2" t="s">
        <v>442</v>
      </c>
      <c r="F725" s="11">
        <v>745765960</v>
      </c>
      <c r="G725" s="73">
        <v>44634</v>
      </c>
      <c r="H725" s="73">
        <v>44636</v>
      </c>
      <c r="I725" s="2">
        <v>6454</v>
      </c>
      <c r="J725" s="35">
        <v>81.73</v>
      </c>
      <c r="K725" s="74">
        <f t="shared" si="0"/>
        <v>527485.42000000004</v>
      </c>
      <c r="M725" s="11">
        <v>745765960</v>
      </c>
      <c r="N725" s="2"/>
      <c r="O725" s="83"/>
      <c r="P725" s="11"/>
      <c r="Q725" s="2"/>
      <c r="R725" s="2"/>
    </row>
    <row r="726" spans="1:18" ht="14.25" customHeight="1">
      <c r="A726" s="2" t="s">
        <v>472</v>
      </c>
      <c r="B726" s="2" t="s">
        <v>433</v>
      </c>
      <c r="C726" s="2" t="s">
        <v>457</v>
      </c>
      <c r="D726" s="2" t="s">
        <v>464</v>
      </c>
      <c r="E726" s="2" t="s">
        <v>436</v>
      </c>
      <c r="F726" s="11">
        <v>745996844</v>
      </c>
      <c r="G726" s="73">
        <v>44596</v>
      </c>
      <c r="H726" s="73">
        <v>44599</v>
      </c>
      <c r="I726" s="2">
        <v>1057</v>
      </c>
      <c r="J726" s="35">
        <v>154.06</v>
      </c>
      <c r="K726" s="74">
        <f t="shared" si="0"/>
        <v>162841.42000000001</v>
      </c>
      <c r="M726" s="11">
        <v>745996844</v>
      </c>
      <c r="N726" s="2"/>
      <c r="O726" s="83"/>
      <c r="P726" s="11"/>
      <c r="Q726" s="2"/>
      <c r="R726" s="2"/>
    </row>
    <row r="727" spans="1:18" ht="14.25" customHeight="1">
      <c r="A727" s="2" t="s">
        <v>472</v>
      </c>
      <c r="B727" s="2" t="s">
        <v>433</v>
      </c>
      <c r="C727" s="2" t="s">
        <v>535</v>
      </c>
      <c r="D727" s="2" t="s">
        <v>469</v>
      </c>
      <c r="E727" s="2" t="s">
        <v>442</v>
      </c>
      <c r="F727" s="11">
        <v>747025954</v>
      </c>
      <c r="G727" s="73">
        <v>44621</v>
      </c>
      <c r="H727" s="73">
        <v>44623</v>
      </c>
      <c r="I727" s="2">
        <v>1417</v>
      </c>
      <c r="J727" s="35">
        <v>421.89</v>
      </c>
      <c r="K727" s="74">
        <f t="shared" si="0"/>
        <v>597818.13</v>
      </c>
      <c r="M727" s="11">
        <v>747025954</v>
      </c>
      <c r="N727" s="2"/>
      <c r="O727" s="83"/>
      <c r="P727" s="11"/>
      <c r="Q727" s="2"/>
      <c r="R727" s="2"/>
    </row>
    <row r="728" spans="1:18" ht="14.25" customHeight="1">
      <c r="A728" s="2" t="s">
        <v>458</v>
      </c>
      <c r="B728" s="2" t="s">
        <v>433</v>
      </c>
      <c r="C728" s="2" t="s">
        <v>619</v>
      </c>
      <c r="D728" s="2" t="s">
        <v>435</v>
      </c>
      <c r="E728" s="2" t="s">
        <v>442</v>
      </c>
      <c r="F728" s="11">
        <v>749748504</v>
      </c>
      <c r="G728" s="73">
        <v>44626</v>
      </c>
      <c r="H728" s="73">
        <v>44627</v>
      </c>
      <c r="I728" s="2">
        <v>5222</v>
      </c>
      <c r="J728" s="35">
        <v>255.28</v>
      </c>
      <c r="K728" s="74">
        <f t="shared" si="0"/>
        <v>1333072.1599999999</v>
      </c>
      <c r="M728" s="11">
        <v>749748504</v>
      </c>
      <c r="N728" s="2"/>
      <c r="O728" s="83"/>
      <c r="P728" s="11"/>
      <c r="Q728" s="2"/>
      <c r="R728" s="2"/>
    </row>
    <row r="729" spans="1:18" ht="14.25" customHeight="1">
      <c r="A729" s="2" t="s">
        <v>432</v>
      </c>
      <c r="B729" s="2" t="s">
        <v>462</v>
      </c>
      <c r="C729" s="2" t="s">
        <v>479</v>
      </c>
      <c r="D729" s="2" t="s">
        <v>469</v>
      </c>
      <c r="E729" s="2" t="s">
        <v>442</v>
      </c>
      <c r="F729" s="11">
        <v>749981534</v>
      </c>
      <c r="G729" s="73">
        <v>44626</v>
      </c>
      <c r="H729" s="73">
        <v>44626</v>
      </c>
      <c r="I729" s="2">
        <v>8591</v>
      </c>
      <c r="J729" s="35">
        <v>421.89</v>
      </c>
      <c r="K729" s="74">
        <f t="shared" si="0"/>
        <v>3624456.9899999998</v>
      </c>
      <c r="M729" s="11">
        <v>749981534</v>
      </c>
      <c r="N729" s="2"/>
      <c r="O729" s="83"/>
      <c r="P729" s="11"/>
      <c r="Q729" s="2"/>
      <c r="R729" s="2"/>
    </row>
    <row r="730" spans="1:18" ht="14.25" customHeight="1">
      <c r="A730" s="2" t="s">
        <v>451</v>
      </c>
      <c r="B730" s="2" t="s">
        <v>439</v>
      </c>
      <c r="C730" s="2" t="s">
        <v>618</v>
      </c>
      <c r="D730" s="2" t="s">
        <v>480</v>
      </c>
      <c r="E730" s="2" t="s">
        <v>442</v>
      </c>
      <c r="F730" s="11">
        <v>750512397</v>
      </c>
      <c r="G730" s="73">
        <v>44648</v>
      </c>
      <c r="H730" s="73">
        <v>44649</v>
      </c>
      <c r="I730" s="2">
        <v>333</v>
      </c>
      <c r="J730" s="35">
        <v>651.21</v>
      </c>
      <c r="K730" s="74">
        <f t="shared" si="0"/>
        <v>216852.93000000002</v>
      </c>
      <c r="M730" s="11">
        <v>750512397</v>
      </c>
      <c r="N730" s="2"/>
      <c r="O730" s="83"/>
      <c r="P730" s="11"/>
      <c r="Q730" s="2"/>
      <c r="R730" s="2"/>
    </row>
    <row r="731" spans="1:18" ht="14.25" customHeight="1">
      <c r="A731" s="2" t="s">
        <v>465</v>
      </c>
      <c r="B731" s="2" t="s">
        <v>439</v>
      </c>
      <c r="C731" s="2" t="s">
        <v>559</v>
      </c>
      <c r="D731" s="2" t="s">
        <v>454</v>
      </c>
      <c r="E731" s="2" t="s">
        <v>442</v>
      </c>
      <c r="F731" s="11">
        <v>751302039</v>
      </c>
      <c r="G731" s="73">
        <v>44616</v>
      </c>
      <c r="H731" s="73">
        <v>44619</v>
      </c>
      <c r="I731" s="2">
        <v>9049</v>
      </c>
      <c r="J731" s="35">
        <v>152.58000000000001</v>
      </c>
      <c r="K731" s="74">
        <f t="shared" si="0"/>
        <v>1380696.4200000002</v>
      </c>
      <c r="M731" s="11">
        <v>751302039</v>
      </c>
      <c r="N731" s="2"/>
      <c r="O731" s="83"/>
      <c r="P731" s="11"/>
      <c r="Q731" s="2"/>
      <c r="R731" s="2"/>
    </row>
    <row r="732" spans="1:18" ht="14.25" customHeight="1">
      <c r="A732" s="2" t="s">
        <v>451</v>
      </c>
      <c r="B732" s="2" t="s">
        <v>433</v>
      </c>
      <c r="C732" s="2" t="s">
        <v>533</v>
      </c>
      <c r="D732" s="2" t="s">
        <v>494</v>
      </c>
      <c r="E732" s="2" t="s">
        <v>442</v>
      </c>
      <c r="F732" s="11">
        <v>754117715</v>
      </c>
      <c r="G732" s="73">
        <v>44601</v>
      </c>
      <c r="H732" s="73">
        <v>44602</v>
      </c>
      <c r="I732" s="2">
        <v>7783</v>
      </c>
      <c r="J732" s="35">
        <v>47.45</v>
      </c>
      <c r="K732" s="74">
        <f t="shared" si="0"/>
        <v>369303.35000000003</v>
      </c>
      <c r="M732" s="11">
        <v>754117715</v>
      </c>
      <c r="N732" s="2"/>
      <c r="O732" s="83"/>
      <c r="P732" s="11"/>
      <c r="Q732" s="2"/>
      <c r="R732" s="2"/>
    </row>
    <row r="733" spans="1:18" ht="14.25" customHeight="1">
      <c r="A733" s="2" t="s">
        <v>484</v>
      </c>
      <c r="B733" s="2" t="s">
        <v>462</v>
      </c>
      <c r="C733" s="2" t="s">
        <v>557</v>
      </c>
      <c r="D733" s="2" t="s">
        <v>494</v>
      </c>
      <c r="E733" s="2" t="s">
        <v>442</v>
      </c>
      <c r="F733" s="11">
        <v>755614173</v>
      </c>
      <c r="G733" s="73">
        <v>44607</v>
      </c>
      <c r="H733" s="73">
        <v>44610</v>
      </c>
      <c r="I733" s="2">
        <v>5140</v>
      </c>
      <c r="J733" s="35">
        <v>47.45</v>
      </c>
      <c r="K733" s="74">
        <f t="shared" si="0"/>
        <v>243893.00000000003</v>
      </c>
      <c r="M733" s="11">
        <v>755614173</v>
      </c>
      <c r="N733" s="2"/>
      <c r="O733" s="83"/>
      <c r="P733" s="11"/>
      <c r="Q733" s="2"/>
      <c r="R733" s="2"/>
    </row>
    <row r="734" spans="1:18" ht="14.25" customHeight="1">
      <c r="A734" s="2" t="s">
        <v>484</v>
      </c>
      <c r="B734" s="2" t="s">
        <v>462</v>
      </c>
      <c r="C734" s="2" t="s">
        <v>634</v>
      </c>
      <c r="D734" s="2" t="s">
        <v>454</v>
      </c>
      <c r="E734" s="2" t="s">
        <v>442</v>
      </c>
      <c r="F734" s="11">
        <v>755752360</v>
      </c>
      <c r="G734" s="73">
        <v>44634</v>
      </c>
      <c r="H734" s="73">
        <v>44636</v>
      </c>
      <c r="I734" s="2">
        <v>3474</v>
      </c>
      <c r="J734" s="35">
        <v>152.58000000000001</v>
      </c>
      <c r="K734" s="74">
        <f t="shared" si="0"/>
        <v>530062.92000000004</v>
      </c>
      <c r="M734" s="11">
        <v>755752360</v>
      </c>
      <c r="N734" s="2"/>
      <c r="O734" s="83"/>
      <c r="P734" s="11"/>
      <c r="Q734" s="2"/>
      <c r="R734" s="2"/>
    </row>
    <row r="735" spans="1:18" ht="14.25" customHeight="1">
      <c r="A735" s="2" t="s">
        <v>432</v>
      </c>
      <c r="B735" s="2" t="s">
        <v>433</v>
      </c>
      <c r="C735" s="2" t="s">
        <v>589</v>
      </c>
      <c r="D735" s="2" t="s">
        <v>469</v>
      </c>
      <c r="E735" s="2" t="s">
        <v>436</v>
      </c>
      <c r="F735" s="11">
        <v>760131013</v>
      </c>
      <c r="G735" s="73">
        <v>44606</v>
      </c>
      <c r="H735" s="73">
        <v>44607</v>
      </c>
      <c r="I735" s="2">
        <v>1417</v>
      </c>
      <c r="J735" s="35">
        <v>421.89</v>
      </c>
      <c r="K735" s="74">
        <f t="shared" si="0"/>
        <v>597818.13</v>
      </c>
      <c r="M735" s="11">
        <v>760131013</v>
      </c>
      <c r="N735" s="2"/>
      <c r="O735" s="83"/>
      <c r="P735" s="11"/>
      <c r="Q735" s="2"/>
      <c r="R735" s="2"/>
    </row>
    <row r="736" spans="1:18" ht="14.25" customHeight="1">
      <c r="A736" s="2" t="s">
        <v>465</v>
      </c>
      <c r="B736" s="2" t="s">
        <v>433</v>
      </c>
      <c r="C736" s="2" t="s">
        <v>564</v>
      </c>
      <c r="D736" s="2" t="s">
        <v>446</v>
      </c>
      <c r="E736" s="2" t="s">
        <v>442</v>
      </c>
      <c r="F736" s="11">
        <v>760907781</v>
      </c>
      <c r="G736" s="73">
        <v>44620</v>
      </c>
      <c r="H736" s="73">
        <v>44620</v>
      </c>
      <c r="I736" s="2">
        <v>6615</v>
      </c>
      <c r="J736" s="35">
        <v>437.2</v>
      </c>
      <c r="K736" s="74">
        <f t="shared" si="0"/>
        <v>2892078</v>
      </c>
      <c r="M736" s="11">
        <v>760907781</v>
      </c>
      <c r="N736" s="2"/>
      <c r="O736" s="83"/>
      <c r="P736" s="11"/>
      <c r="Q736" s="2"/>
      <c r="R736" s="2"/>
    </row>
    <row r="737" spans="1:18" ht="14.25" customHeight="1">
      <c r="A737" s="2" t="s">
        <v>438</v>
      </c>
      <c r="B737" s="2" t="s">
        <v>433</v>
      </c>
      <c r="C737" s="2" t="s">
        <v>528</v>
      </c>
      <c r="D737" s="2" t="s">
        <v>446</v>
      </c>
      <c r="E737" s="2" t="s">
        <v>436</v>
      </c>
      <c r="F737" s="11">
        <v>763501155</v>
      </c>
      <c r="G737" s="73">
        <v>44644</v>
      </c>
      <c r="H737" s="73">
        <v>44647</v>
      </c>
      <c r="I737" s="2">
        <v>7221</v>
      </c>
      <c r="J737" s="35">
        <v>437.2</v>
      </c>
      <c r="K737" s="74">
        <f t="shared" si="0"/>
        <v>3157021.1999999997</v>
      </c>
      <c r="M737" s="11">
        <v>763501155</v>
      </c>
      <c r="N737" s="2"/>
      <c r="O737" s="83"/>
      <c r="P737" s="11"/>
      <c r="Q737" s="2"/>
      <c r="R737" s="2"/>
    </row>
    <row r="738" spans="1:18" ht="14.25" customHeight="1">
      <c r="A738" s="2" t="s">
        <v>472</v>
      </c>
      <c r="B738" s="2" t="s">
        <v>439</v>
      </c>
      <c r="C738" s="2" t="s">
        <v>615</v>
      </c>
      <c r="D738" s="2" t="s">
        <v>456</v>
      </c>
      <c r="E738" s="2" t="s">
        <v>442</v>
      </c>
      <c r="F738" s="11">
        <v>765228068</v>
      </c>
      <c r="G738" s="73">
        <v>44624</v>
      </c>
      <c r="H738" s="73">
        <v>44627</v>
      </c>
      <c r="I738" s="2">
        <v>2151</v>
      </c>
      <c r="J738" s="35">
        <v>109.28</v>
      </c>
      <c r="K738" s="74">
        <f t="shared" si="0"/>
        <v>235061.28</v>
      </c>
      <c r="M738" s="11">
        <v>765228068</v>
      </c>
      <c r="N738" s="2"/>
      <c r="O738" s="83"/>
      <c r="P738" s="11"/>
      <c r="Q738" s="2"/>
      <c r="R738" s="2"/>
    </row>
    <row r="739" spans="1:18" ht="14.25" customHeight="1">
      <c r="A739" s="2" t="s">
        <v>432</v>
      </c>
      <c r="B739" s="2" t="s">
        <v>433</v>
      </c>
      <c r="C739" s="2" t="s">
        <v>646</v>
      </c>
      <c r="D739" s="2" t="s">
        <v>450</v>
      </c>
      <c r="E739" s="2" t="s">
        <v>442</v>
      </c>
      <c r="F739" s="11">
        <v>765423762</v>
      </c>
      <c r="G739" s="73">
        <v>44656</v>
      </c>
      <c r="H739" s="73">
        <v>44658</v>
      </c>
      <c r="I739" s="2">
        <v>3112</v>
      </c>
      <c r="J739" s="35">
        <v>205.7</v>
      </c>
      <c r="K739" s="74">
        <f t="shared" si="0"/>
        <v>640138.39999999991</v>
      </c>
      <c r="M739" s="11">
        <v>765423762</v>
      </c>
      <c r="N739" s="2"/>
      <c r="O739" s="83"/>
      <c r="P739" s="11"/>
      <c r="Q739" s="2"/>
      <c r="R739" s="2"/>
    </row>
    <row r="740" spans="1:18" ht="14.25" customHeight="1">
      <c r="A740" s="2" t="s">
        <v>444</v>
      </c>
      <c r="B740" s="2" t="s">
        <v>462</v>
      </c>
      <c r="C740" s="2" t="s">
        <v>534</v>
      </c>
      <c r="D740" s="2" t="s">
        <v>464</v>
      </c>
      <c r="E740" s="2" t="s">
        <v>442</v>
      </c>
      <c r="F740" s="11">
        <v>765571820</v>
      </c>
      <c r="G740" s="73">
        <v>44611</v>
      </c>
      <c r="H740" s="73">
        <v>44613</v>
      </c>
      <c r="I740" s="2">
        <v>5033</v>
      </c>
      <c r="J740" s="35">
        <v>154.06</v>
      </c>
      <c r="K740" s="74">
        <f t="shared" si="0"/>
        <v>775383.98</v>
      </c>
      <c r="M740" s="11">
        <v>959272372</v>
      </c>
      <c r="N740" s="2"/>
      <c r="O740" s="83"/>
      <c r="P740" s="11"/>
      <c r="Q740" s="2"/>
      <c r="R740" s="2"/>
    </row>
    <row r="741" spans="1:18" ht="14.25" customHeight="1">
      <c r="A741" s="2" t="s">
        <v>438</v>
      </c>
      <c r="B741" s="2" t="s">
        <v>452</v>
      </c>
      <c r="C741" s="2" t="s">
        <v>539</v>
      </c>
      <c r="D741" s="2" t="s">
        <v>450</v>
      </c>
      <c r="E741" s="2" t="s">
        <v>436</v>
      </c>
      <c r="F741" s="11">
        <v>765843474</v>
      </c>
      <c r="G741" s="73">
        <v>44658</v>
      </c>
      <c r="H741" s="73">
        <v>44660</v>
      </c>
      <c r="I741" s="2">
        <v>4487</v>
      </c>
      <c r="J741" s="35">
        <v>205.7</v>
      </c>
      <c r="K741" s="74">
        <f t="shared" si="0"/>
        <v>922975.89999999991</v>
      </c>
      <c r="M741" s="11">
        <v>765843474</v>
      </c>
      <c r="N741" s="2"/>
      <c r="O741" s="83"/>
      <c r="P741" s="11"/>
      <c r="Q741" s="2"/>
      <c r="R741" s="2"/>
    </row>
    <row r="742" spans="1:18" ht="14.25" customHeight="1">
      <c r="A742" s="2" t="s">
        <v>484</v>
      </c>
      <c r="B742" s="2" t="s">
        <v>433</v>
      </c>
      <c r="C742" s="2" t="s">
        <v>493</v>
      </c>
      <c r="D742" s="2" t="s">
        <v>475</v>
      </c>
      <c r="E742" s="2" t="s">
        <v>442</v>
      </c>
      <c r="F742" s="11">
        <v>766228854</v>
      </c>
      <c r="G742" s="73">
        <v>44613</v>
      </c>
      <c r="H742" s="73">
        <v>44616</v>
      </c>
      <c r="I742" s="2">
        <v>9043</v>
      </c>
      <c r="J742" s="35">
        <v>81.73</v>
      </c>
      <c r="K742" s="74">
        <f t="shared" si="0"/>
        <v>739084.39</v>
      </c>
      <c r="M742" s="11">
        <v>766228854</v>
      </c>
      <c r="N742" s="2"/>
      <c r="O742" s="83"/>
      <c r="P742" s="11"/>
      <c r="Q742" s="2"/>
      <c r="R742" s="2"/>
    </row>
    <row r="743" spans="1:18" ht="14.25" customHeight="1">
      <c r="A743" s="2" t="s">
        <v>432</v>
      </c>
      <c r="B743" s="2" t="s">
        <v>452</v>
      </c>
      <c r="C743" s="2" t="s">
        <v>644</v>
      </c>
      <c r="D743" s="2" t="s">
        <v>454</v>
      </c>
      <c r="E743" s="2" t="s">
        <v>442</v>
      </c>
      <c r="F743" s="11">
        <v>766409099</v>
      </c>
      <c r="G743" s="73">
        <v>44619</v>
      </c>
      <c r="H743" s="73">
        <v>44622</v>
      </c>
      <c r="I743" s="2">
        <v>4056</v>
      </c>
      <c r="J743" s="35">
        <v>152.58000000000001</v>
      </c>
      <c r="K743" s="74">
        <f t="shared" si="0"/>
        <v>618864.4800000001</v>
      </c>
      <c r="M743" s="11">
        <v>766409099</v>
      </c>
      <c r="N743" s="2"/>
      <c r="O743" s="83"/>
      <c r="P743" s="11"/>
      <c r="Q743" s="2"/>
      <c r="R743" s="2"/>
    </row>
    <row r="744" spans="1:18" ht="14.25" customHeight="1">
      <c r="A744" s="2" t="s">
        <v>465</v>
      </c>
      <c r="B744" s="2" t="s">
        <v>433</v>
      </c>
      <c r="C744" s="2" t="s">
        <v>525</v>
      </c>
      <c r="D744" s="2" t="s">
        <v>435</v>
      </c>
      <c r="E744" s="2" t="s">
        <v>436</v>
      </c>
      <c r="F744" s="11">
        <v>770169770</v>
      </c>
      <c r="G744" s="73">
        <v>44630</v>
      </c>
      <c r="H744" s="73">
        <v>44632</v>
      </c>
      <c r="I744" s="2">
        <v>7575</v>
      </c>
      <c r="J744" s="35">
        <v>255.28</v>
      </c>
      <c r="K744" s="74">
        <f t="shared" si="0"/>
        <v>1933746</v>
      </c>
      <c r="M744" s="11">
        <v>770169770</v>
      </c>
      <c r="N744" s="2"/>
      <c r="O744" s="83"/>
      <c r="P744" s="11"/>
      <c r="Q744" s="2"/>
      <c r="R744" s="2"/>
    </row>
    <row r="745" spans="1:18" ht="14.25" customHeight="1">
      <c r="A745" s="2" t="s">
        <v>465</v>
      </c>
      <c r="B745" s="2" t="s">
        <v>452</v>
      </c>
      <c r="C745" s="2" t="s">
        <v>608</v>
      </c>
      <c r="D745" s="2" t="s">
        <v>464</v>
      </c>
      <c r="E745" s="2" t="s">
        <v>436</v>
      </c>
      <c r="F745" s="11">
        <v>772660577</v>
      </c>
      <c r="G745" s="73">
        <v>44629</v>
      </c>
      <c r="H745" s="73">
        <v>44632</v>
      </c>
      <c r="I745" s="2">
        <v>6948</v>
      </c>
      <c r="J745" s="35">
        <v>154.06</v>
      </c>
      <c r="K745" s="74">
        <f t="shared" si="0"/>
        <v>1070408.8800000001</v>
      </c>
      <c r="M745" s="11">
        <v>772660577</v>
      </c>
      <c r="N745" s="2"/>
      <c r="O745" s="83"/>
      <c r="P745" s="11"/>
      <c r="Q745" s="2"/>
      <c r="R745" s="2"/>
    </row>
    <row r="746" spans="1:18" ht="14.25" customHeight="1">
      <c r="A746" s="2" t="s">
        <v>465</v>
      </c>
      <c r="B746" s="2" t="s">
        <v>433</v>
      </c>
      <c r="C746" s="2" t="s">
        <v>524</v>
      </c>
      <c r="D746" s="2" t="s">
        <v>441</v>
      </c>
      <c r="E746" s="2" t="s">
        <v>442</v>
      </c>
      <c r="F746" s="11">
        <v>772954547</v>
      </c>
      <c r="G746" s="73">
        <v>44654</v>
      </c>
      <c r="H746" s="73">
        <v>44656</v>
      </c>
      <c r="I746" s="2">
        <v>8333</v>
      </c>
      <c r="J746" s="35">
        <v>9.33</v>
      </c>
      <c r="K746" s="74">
        <f t="shared" si="0"/>
        <v>77746.89</v>
      </c>
      <c r="M746" s="11">
        <v>772954547</v>
      </c>
      <c r="N746" s="2"/>
      <c r="O746" s="83"/>
      <c r="P746" s="11"/>
      <c r="Q746" s="2"/>
      <c r="R746" s="2"/>
    </row>
    <row r="747" spans="1:18" ht="14.25" customHeight="1">
      <c r="A747" s="2" t="s">
        <v>482</v>
      </c>
      <c r="B747" s="2" t="s">
        <v>502</v>
      </c>
      <c r="C747" s="2" t="s">
        <v>563</v>
      </c>
      <c r="D747" s="2" t="s">
        <v>494</v>
      </c>
      <c r="E747" s="2" t="s">
        <v>442</v>
      </c>
      <c r="F747" s="11">
        <v>774712789</v>
      </c>
      <c r="G747" s="73">
        <v>44619</v>
      </c>
      <c r="H747" s="73">
        <v>44619</v>
      </c>
      <c r="I747" s="2">
        <v>6239</v>
      </c>
      <c r="J747" s="35">
        <v>47.45</v>
      </c>
      <c r="K747" s="74">
        <f t="shared" si="0"/>
        <v>296040.55000000005</v>
      </c>
      <c r="M747" s="11">
        <v>774712789</v>
      </c>
      <c r="N747" s="2"/>
      <c r="O747" s="83"/>
      <c r="P747" s="11"/>
      <c r="Q747" s="2"/>
      <c r="R747" s="2"/>
    </row>
    <row r="748" spans="1:18" ht="14.25" customHeight="1">
      <c r="A748" s="2" t="s">
        <v>451</v>
      </c>
      <c r="B748" s="2" t="s">
        <v>433</v>
      </c>
      <c r="C748" s="2" t="s">
        <v>461</v>
      </c>
      <c r="D748" s="2" t="s">
        <v>477</v>
      </c>
      <c r="E748" s="2" t="s">
        <v>442</v>
      </c>
      <c r="F748" s="11">
        <v>775119197</v>
      </c>
      <c r="G748" s="73">
        <v>44625</v>
      </c>
      <c r="H748" s="73">
        <v>44626</v>
      </c>
      <c r="I748" s="2">
        <v>4025</v>
      </c>
      <c r="J748" s="35">
        <v>668.27</v>
      </c>
      <c r="K748" s="74">
        <f t="shared" si="0"/>
        <v>2689786.75</v>
      </c>
      <c r="M748" s="11">
        <v>775119197</v>
      </c>
      <c r="N748" s="2"/>
      <c r="O748" s="83"/>
      <c r="P748" s="11"/>
      <c r="Q748" s="2"/>
      <c r="R748" s="2"/>
    </row>
    <row r="749" spans="1:18" ht="14.25" customHeight="1">
      <c r="A749" s="2" t="s">
        <v>472</v>
      </c>
      <c r="B749" s="2" t="s">
        <v>433</v>
      </c>
      <c r="C749" s="2" t="s">
        <v>606</v>
      </c>
      <c r="D749" s="2" t="s">
        <v>494</v>
      </c>
      <c r="E749" s="2" t="s">
        <v>442</v>
      </c>
      <c r="F749" s="11">
        <v>776895892</v>
      </c>
      <c r="G749" s="73">
        <v>44620</v>
      </c>
      <c r="H749" s="73">
        <v>44623</v>
      </c>
      <c r="I749" s="2">
        <v>1827</v>
      </c>
      <c r="J749" s="35">
        <v>47.45</v>
      </c>
      <c r="K749" s="74">
        <f t="shared" si="0"/>
        <v>86691.150000000009</v>
      </c>
      <c r="M749" s="11">
        <v>776895892</v>
      </c>
      <c r="N749" s="2"/>
      <c r="O749" s="83"/>
      <c r="P749" s="11"/>
      <c r="Q749" s="2"/>
      <c r="R749" s="2"/>
    </row>
    <row r="750" spans="1:18" ht="14.25" customHeight="1">
      <c r="A750" s="2" t="s">
        <v>432</v>
      </c>
      <c r="B750" s="2" t="s">
        <v>462</v>
      </c>
      <c r="C750" s="2" t="s">
        <v>598</v>
      </c>
      <c r="D750" s="2" t="s">
        <v>477</v>
      </c>
      <c r="E750" s="2" t="s">
        <v>442</v>
      </c>
      <c r="F750" s="11">
        <v>777065837</v>
      </c>
      <c r="G750" s="73">
        <v>44631</v>
      </c>
      <c r="H750" s="73">
        <v>44631</v>
      </c>
      <c r="I750" s="2">
        <v>3723</v>
      </c>
      <c r="J750" s="35">
        <v>668.27</v>
      </c>
      <c r="K750" s="74">
        <f t="shared" si="0"/>
        <v>2487969.21</v>
      </c>
      <c r="M750" s="11">
        <v>777065837</v>
      </c>
      <c r="N750" s="2"/>
      <c r="O750" s="83"/>
      <c r="P750" s="11"/>
      <c r="Q750" s="2"/>
      <c r="R750" s="2"/>
    </row>
    <row r="751" spans="1:18" ht="14.25" customHeight="1">
      <c r="A751" s="2" t="s">
        <v>438</v>
      </c>
      <c r="B751" s="2" t="s">
        <v>433</v>
      </c>
      <c r="C751" s="2" t="s">
        <v>589</v>
      </c>
      <c r="D751" s="2" t="s">
        <v>456</v>
      </c>
      <c r="E751" s="2" t="s">
        <v>436</v>
      </c>
      <c r="F751" s="11">
        <v>778371751</v>
      </c>
      <c r="G751" s="73">
        <v>44666</v>
      </c>
      <c r="H751" s="73">
        <v>44669</v>
      </c>
      <c r="I751" s="2">
        <v>8005</v>
      </c>
      <c r="J751" s="35">
        <v>109.28</v>
      </c>
      <c r="K751" s="74">
        <f t="shared" si="0"/>
        <v>874786.4</v>
      </c>
      <c r="M751" s="11">
        <v>778371751</v>
      </c>
      <c r="N751" s="2"/>
      <c r="O751" s="83"/>
      <c r="P751" s="11"/>
      <c r="Q751" s="2"/>
      <c r="R751" s="2"/>
    </row>
    <row r="752" spans="1:18" ht="14.25" customHeight="1">
      <c r="A752" s="2" t="s">
        <v>438</v>
      </c>
      <c r="B752" s="2" t="s">
        <v>439</v>
      </c>
      <c r="C752" s="2" t="s">
        <v>509</v>
      </c>
      <c r="D752" s="2" t="s">
        <v>446</v>
      </c>
      <c r="E752" s="2" t="s">
        <v>436</v>
      </c>
      <c r="F752" s="11">
        <v>778528392</v>
      </c>
      <c r="G752" s="73">
        <v>44643</v>
      </c>
      <c r="H752" s="73">
        <v>44646</v>
      </c>
      <c r="I752" s="2">
        <v>6813</v>
      </c>
      <c r="J752" s="35">
        <v>437.2</v>
      </c>
      <c r="K752" s="74">
        <f t="shared" si="0"/>
        <v>2978643.6</v>
      </c>
      <c r="M752" s="11">
        <v>778540408</v>
      </c>
      <c r="N752" s="2"/>
      <c r="O752" s="83"/>
      <c r="P752" s="11"/>
      <c r="Q752" s="2"/>
      <c r="R752" s="2"/>
    </row>
    <row r="753" spans="1:18" ht="14.25" customHeight="1">
      <c r="A753" s="2" t="s">
        <v>472</v>
      </c>
      <c r="B753" s="2" t="s">
        <v>452</v>
      </c>
      <c r="C753" s="2" t="s">
        <v>620</v>
      </c>
      <c r="D753" s="2" t="s">
        <v>469</v>
      </c>
      <c r="E753" s="2" t="s">
        <v>436</v>
      </c>
      <c r="F753" s="11">
        <v>778540408</v>
      </c>
      <c r="G753" s="73">
        <v>44628</v>
      </c>
      <c r="H753" s="73">
        <v>44630</v>
      </c>
      <c r="I753" s="2">
        <v>7601</v>
      </c>
      <c r="J753" s="35">
        <v>421.89</v>
      </c>
      <c r="K753" s="74">
        <f t="shared" si="0"/>
        <v>3206785.8899999997</v>
      </c>
      <c r="M753" s="11">
        <v>778528392</v>
      </c>
      <c r="N753" s="2"/>
      <c r="O753" s="83"/>
      <c r="P753" s="11"/>
      <c r="Q753" s="2"/>
      <c r="R753" s="2"/>
    </row>
    <row r="754" spans="1:18" ht="14.25" customHeight="1">
      <c r="A754" s="2" t="s">
        <v>448</v>
      </c>
      <c r="B754" s="2" t="s">
        <v>502</v>
      </c>
      <c r="C754" s="2" t="s">
        <v>503</v>
      </c>
      <c r="D754" s="2" t="s">
        <v>475</v>
      </c>
      <c r="E754" s="2" t="s">
        <v>442</v>
      </c>
      <c r="F754" s="11">
        <v>778919780</v>
      </c>
      <c r="G754" s="73">
        <v>44663</v>
      </c>
      <c r="H754" s="73">
        <v>44663</v>
      </c>
      <c r="I754" s="2">
        <v>4393</v>
      </c>
      <c r="J754" s="35">
        <v>81.73</v>
      </c>
      <c r="K754" s="74">
        <f t="shared" si="0"/>
        <v>359039.89</v>
      </c>
      <c r="M754" s="11">
        <v>778919780</v>
      </c>
      <c r="N754" s="2"/>
      <c r="O754" s="83"/>
      <c r="P754" s="11"/>
      <c r="Q754" s="2"/>
      <c r="R754" s="2"/>
    </row>
    <row r="755" spans="1:18" ht="14.25" customHeight="1">
      <c r="A755" s="2" t="s">
        <v>484</v>
      </c>
      <c r="B755" s="2" t="s">
        <v>433</v>
      </c>
      <c r="C755" s="2" t="s">
        <v>471</v>
      </c>
      <c r="D755" s="2" t="s">
        <v>441</v>
      </c>
      <c r="E755" s="2" t="s">
        <v>436</v>
      </c>
      <c r="F755" s="11">
        <v>779882800</v>
      </c>
      <c r="G755" s="73">
        <v>44645</v>
      </c>
      <c r="H755" s="73">
        <v>44648</v>
      </c>
      <c r="I755" s="2">
        <v>7846</v>
      </c>
      <c r="J755" s="35">
        <v>9.33</v>
      </c>
      <c r="K755" s="74">
        <f t="shared" si="0"/>
        <v>73203.180000000008</v>
      </c>
      <c r="M755" s="11">
        <v>779882800</v>
      </c>
      <c r="N755" s="2"/>
      <c r="O755" s="83"/>
      <c r="P755" s="11"/>
      <c r="Q755" s="2"/>
      <c r="R755" s="2"/>
    </row>
    <row r="756" spans="1:18" ht="14.25" customHeight="1">
      <c r="A756" s="2" t="s">
        <v>484</v>
      </c>
      <c r="B756" s="2" t="s">
        <v>439</v>
      </c>
      <c r="C756" s="2" t="s">
        <v>567</v>
      </c>
      <c r="D756" s="2" t="s">
        <v>435</v>
      </c>
      <c r="E756" s="2" t="s">
        <v>436</v>
      </c>
      <c r="F756" s="11">
        <v>780243289</v>
      </c>
      <c r="G756" s="73">
        <v>44662</v>
      </c>
      <c r="H756" s="73">
        <v>44663</v>
      </c>
      <c r="I756" s="2">
        <v>9014</v>
      </c>
      <c r="J756" s="35">
        <v>255.28</v>
      </c>
      <c r="K756" s="74">
        <f t="shared" si="0"/>
        <v>2301093.92</v>
      </c>
      <c r="M756" s="11">
        <v>780243289</v>
      </c>
      <c r="N756" s="2"/>
      <c r="O756" s="83"/>
      <c r="P756" s="11"/>
      <c r="Q756" s="2"/>
      <c r="R756" s="2"/>
    </row>
    <row r="757" spans="1:18" ht="14.25" customHeight="1">
      <c r="A757" s="2" t="s">
        <v>451</v>
      </c>
      <c r="B757" s="2" t="s">
        <v>433</v>
      </c>
      <c r="C757" s="2" t="s">
        <v>571</v>
      </c>
      <c r="D757" s="2" t="s">
        <v>475</v>
      </c>
      <c r="E757" s="2" t="s">
        <v>436</v>
      </c>
      <c r="F757" s="11">
        <v>781385266</v>
      </c>
      <c r="G757" s="73">
        <v>44661</v>
      </c>
      <c r="H757" s="73">
        <v>44664</v>
      </c>
      <c r="I757" s="2">
        <v>6468</v>
      </c>
      <c r="J757" s="35">
        <v>81.73</v>
      </c>
      <c r="K757" s="74">
        <f t="shared" si="0"/>
        <v>528629.64</v>
      </c>
      <c r="M757" s="11">
        <v>781385266</v>
      </c>
      <c r="N757" s="2"/>
      <c r="O757" s="83"/>
      <c r="P757" s="11"/>
      <c r="Q757" s="2"/>
      <c r="R757" s="2"/>
    </row>
    <row r="758" spans="1:18" ht="14.25" customHeight="1">
      <c r="A758" s="2" t="s">
        <v>472</v>
      </c>
      <c r="B758" s="2" t="s">
        <v>467</v>
      </c>
      <c r="C758" s="2" t="s">
        <v>587</v>
      </c>
      <c r="D758" s="2" t="s">
        <v>441</v>
      </c>
      <c r="E758" s="2" t="s">
        <v>442</v>
      </c>
      <c r="F758" s="11">
        <v>781615293</v>
      </c>
      <c r="G758" s="73">
        <v>44635</v>
      </c>
      <c r="H758" s="73">
        <v>44636</v>
      </c>
      <c r="I758" s="2">
        <v>4622</v>
      </c>
      <c r="J758" s="35">
        <v>9.33</v>
      </c>
      <c r="K758" s="74">
        <f t="shared" si="0"/>
        <v>43123.26</v>
      </c>
      <c r="M758" s="11">
        <v>781615293</v>
      </c>
      <c r="N758" s="2"/>
      <c r="O758" s="83"/>
      <c r="P758" s="11"/>
      <c r="Q758" s="2"/>
      <c r="R758" s="2"/>
    </row>
    <row r="759" spans="1:18" ht="14.25" customHeight="1">
      <c r="A759" s="2" t="s">
        <v>432</v>
      </c>
      <c r="B759" s="2" t="s">
        <v>433</v>
      </c>
      <c r="C759" s="2" t="s">
        <v>636</v>
      </c>
      <c r="D759" s="2" t="s">
        <v>477</v>
      </c>
      <c r="E759" s="2" t="s">
        <v>442</v>
      </c>
      <c r="F759" s="11">
        <v>782047021</v>
      </c>
      <c r="G759" s="73">
        <v>44670</v>
      </c>
      <c r="H759" s="73">
        <v>44670</v>
      </c>
      <c r="I759" s="2">
        <v>9468</v>
      </c>
      <c r="J759" s="35">
        <v>668.27</v>
      </c>
      <c r="K759" s="74">
        <f t="shared" si="0"/>
        <v>6327180.3599999994</v>
      </c>
      <c r="M759" s="11">
        <v>782047021</v>
      </c>
      <c r="N759" s="2"/>
      <c r="O759" s="83"/>
      <c r="P759" s="11"/>
      <c r="Q759" s="2"/>
      <c r="R759" s="2"/>
    </row>
    <row r="760" spans="1:18" ht="14.25" customHeight="1">
      <c r="A760" s="2" t="s">
        <v>465</v>
      </c>
      <c r="B760" s="2" t="s">
        <v>433</v>
      </c>
      <c r="C760" s="2" t="s">
        <v>604</v>
      </c>
      <c r="D760" s="2" t="s">
        <v>454</v>
      </c>
      <c r="E760" s="2" t="s">
        <v>442</v>
      </c>
      <c r="F760" s="11">
        <v>782261168</v>
      </c>
      <c r="G760" s="73">
        <v>44635</v>
      </c>
      <c r="H760" s="73">
        <v>44637</v>
      </c>
      <c r="I760" s="2">
        <v>6501</v>
      </c>
      <c r="J760" s="35">
        <v>152.58000000000001</v>
      </c>
      <c r="K760" s="74">
        <f t="shared" si="0"/>
        <v>991922.58000000007</v>
      </c>
      <c r="M760" s="11">
        <v>782261168</v>
      </c>
      <c r="N760" s="2"/>
      <c r="O760" s="83"/>
      <c r="P760" s="11"/>
      <c r="Q760" s="2"/>
      <c r="R760" s="2"/>
    </row>
    <row r="761" spans="1:18" ht="14.25" customHeight="1">
      <c r="A761" s="2" t="s">
        <v>448</v>
      </c>
      <c r="B761" s="2" t="s">
        <v>439</v>
      </c>
      <c r="C761" s="2" t="s">
        <v>530</v>
      </c>
      <c r="D761" s="2" t="s">
        <v>464</v>
      </c>
      <c r="E761" s="2" t="s">
        <v>442</v>
      </c>
      <c r="F761" s="11">
        <v>782701051</v>
      </c>
      <c r="G761" s="73">
        <v>44644</v>
      </c>
      <c r="H761" s="73">
        <v>44646</v>
      </c>
      <c r="I761" s="2">
        <v>9210</v>
      </c>
      <c r="J761" s="35">
        <v>154.06</v>
      </c>
      <c r="K761" s="74">
        <f t="shared" si="0"/>
        <v>1418892.6</v>
      </c>
      <c r="M761" s="11">
        <v>782725942</v>
      </c>
      <c r="N761" s="2"/>
      <c r="O761" s="83"/>
      <c r="P761" s="11"/>
      <c r="Q761" s="2"/>
      <c r="R761" s="2"/>
    </row>
    <row r="762" spans="1:18" ht="14.25" customHeight="1">
      <c r="A762" s="2" t="s">
        <v>448</v>
      </c>
      <c r="B762" s="2" t="s">
        <v>433</v>
      </c>
      <c r="C762" s="2" t="s">
        <v>516</v>
      </c>
      <c r="D762" s="2" t="s">
        <v>480</v>
      </c>
      <c r="E762" s="2" t="s">
        <v>442</v>
      </c>
      <c r="F762" s="11">
        <v>782725942</v>
      </c>
      <c r="G762" s="73">
        <v>44671</v>
      </c>
      <c r="H762" s="73">
        <v>44671</v>
      </c>
      <c r="I762" s="2">
        <v>4179</v>
      </c>
      <c r="J762" s="35">
        <v>651.21</v>
      </c>
      <c r="K762" s="74">
        <f t="shared" si="0"/>
        <v>2721406.5900000003</v>
      </c>
      <c r="M762" s="11">
        <v>782701051</v>
      </c>
      <c r="N762" s="2"/>
      <c r="O762" s="83"/>
      <c r="P762" s="11"/>
      <c r="Q762" s="2"/>
      <c r="R762" s="2"/>
    </row>
    <row r="763" spans="1:18" ht="14.25" customHeight="1">
      <c r="A763" s="2" t="s">
        <v>444</v>
      </c>
      <c r="B763" s="2" t="s">
        <v>439</v>
      </c>
      <c r="C763" s="2" t="s">
        <v>576</v>
      </c>
      <c r="D763" s="2" t="s">
        <v>456</v>
      </c>
      <c r="E763" s="2" t="s">
        <v>442</v>
      </c>
      <c r="F763" s="11">
        <v>783052527</v>
      </c>
      <c r="G763" s="73">
        <v>44665</v>
      </c>
      <c r="H763" s="73">
        <v>44666</v>
      </c>
      <c r="I763" s="2">
        <v>1229</v>
      </c>
      <c r="J763" s="35">
        <v>109.28</v>
      </c>
      <c r="K763" s="74">
        <f t="shared" si="0"/>
        <v>134305.12</v>
      </c>
      <c r="M763" s="11">
        <v>964124810</v>
      </c>
      <c r="N763" s="2"/>
      <c r="O763" s="83"/>
      <c r="P763" s="11"/>
      <c r="Q763" s="2"/>
      <c r="R763" s="2"/>
    </row>
    <row r="764" spans="1:18" ht="14.25" customHeight="1">
      <c r="A764" s="2" t="s">
        <v>451</v>
      </c>
      <c r="B764" s="2" t="s">
        <v>433</v>
      </c>
      <c r="C764" s="2" t="s">
        <v>575</v>
      </c>
      <c r="D764" s="2" t="s">
        <v>477</v>
      </c>
      <c r="E764" s="2" t="s">
        <v>436</v>
      </c>
      <c r="F764" s="11">
        <v>783119904</v>
      </c>
      <c r="G764" s="73">
        <v>44657</v>
      </c>
      <c r="H764" s="73">
        <v>44657</v>
      </c>
      <c r="I764" s="2">
        <v>3947</v>
      </c>
      <c r="J764" s="35">
        <v>668.27</v>
      </c>
      <c r="K764" s="74">
        <f t="shared" si="0"/>
        <v>2637661.69</v>
      </c>
      <c r="M764" s="11">
        <v>783119904</v>
      </c>
      <c r="N764" s="2"/>
      <c r="O764" s="83"/>
      <c r="P764" s="11"/>
      <c r="Q764" s="2"/>
      <c r="R764" s="2"/>
    </row>
    <row r="765" spans="1:18" ht="14.25" customHeight="1">
      <c r="A765" s="2" t="s">
        <v>484</v>
      </c>
      <c r="B765" s="2" t="s">
        <v>462</v>
      </c>
      <c r="C765" s="2" t="s">
        <v>623</v>
      </c>
      <c r="D765" s="2" t="s">
        <v>464</v>
      </c>
      <c r="E765" s="2" t="s">
        <v>436</v>
      </c>
      <c r="F765" s="11">
        <v>784411656</v>
      </c>
      <c r="G765" s="73">
        <v>44679</v>
      </c>
      <c r="H765" s="73">
        <v>44680</v>
      </c>
      <c r="I765" s="2">
        <v>8020</v>
      </c>
      <c r="J765" s="35">
        <v>154.06</v>
      </c>
      <c r="K765" s="74">
        <f t="shared" si="0"/>
        <v>1235561.2</v>
      </c>
      <c r="M765" s="11">
        <v>784411656</v>
      </c>
      <c r="N765" s="2"/>
      <c r="O765" s="83"/>
      <c r="P765" s="11"/>
      <c r="Q765" s="2"/>
      <c r="R765" s="2"/>
    </row>
    <row r="766" spans="1:18" ht="14.25" customHeight="1">
      <c r="A766" s="2" t="s">
        <v>432</v>
      </c>
      <c r="B766" s="2" t="s">
        <v>433</v>
      </c>
      <c r="C766" s="2" t="s">
        <v>560</v>
      </c>
      <c r="D766" s="2" t="s">
        <v>450</v>
      </c>
      <c r="E766" s="2" t="s">
        <v>442</v>
      </c>
      <c r="F766" s="11">
        <v>785446774</v>
      </c>
      <c r="G766" s="73">
        <v>44643</v>
      </c>
      <c r="H766" s="73">
        <v>44644</v>
      </c>
      <c r="I766" s="2">
        <v>4578</v>
      </c>
      <c r="J766" s="35">
        <v>205.7</v>
      </c>
      <c r="K766" s="74">
        <f t="shared" si="0"/>
        <v>941694.6</v>
      </c>
      <c r="M766" s="11">
        <v>785446774</v>
      </c>
      <c r="N766" s="2"/>
      <c r="O766" s="83"/>
      <c r="P766" s="11"/>
      <c r="Q766" s="2"/>
      <c r="R766" s="2"/>
    </row>
    <row r="767" spans="1:18" ht="14.25" customHeight="1">
      <c r="A767" s="2" t="s">
        <v>448</v>
      </c>
      <c r="B767" s="2" t="s">
        <v>467</v>
      </c>
      <c r="C767" s="2" t="s">
        <v>588</v>
      </c>
      <c r="D767" s="2" t="s">
        <v>469</v>
      </c>
      <c r="E767" s="2" t="s">
        <v>442</v>
      </c>
      <c r="F767" s="11">
        <v>785507714</v>
      </c>
      <c r="G767" s="73">
        <v>44647</v>
      </c>
      <c r="H767" s="73">
        <v>44647</v>
      </c>
      <c r="I767" s="2">
        <v>8369</v>
      </c>
      <c r="J767" s="35">
        <v>421.89</v>
      </c>
      <c r="K767" s="74">
        <f t="shared" si="0"/>
        <v>3530797.4099999997</v>
      </c>
      <c r="M767" s="11">
        <v>785507714</v>
      </c>
      <c r="N767" s="2"/>
      <c r="O767" s="83"/>
      <c r="P767" s="11"/>
      <c r="Q767" s="2"/>
      <c r="R767" s="2"/>
    </row>
    <row r="768" spans="1:18" ht="14.25" customHeight="1">
      <c r="A768" s="2" t="s">
        <v>482</v>
      </c>
      <c r="B768" s="2" t="s">
        <v>433</v>
      </c>
      <c r="C768" s="2" t="s">
        <v>487</v>
      </c>
      <c r="D768" s="2" t="s">
        <v>469</v>
      </c>
      <c r="E768" s="2" t="s">
        <v>436</v>
      </c>
      <c r="F768" s="11">
        <v>788453423</v>
      </c>
      <c r="G768" s="73">
        <v>44661</v>
      </c>
      <c r="H768" s="73">
        <v>44661</v>
      </c>
      <c r="I768" s="2">
        <v>6189</v>
      </c>
      <c r="J768" s="35">
        <v>421.89</v>
      </c>
      <c r="K768" s="74">
        <f t="shared" si="0"/>
        <v>2611077.21</v>
      </c>
      <c r="M768" s="11">
        <v>788453423</v>
      </c>
      <c r="N768" s="2"/>
      <c r="O768" s="83"/>
      <c r="P768" s="11"/>
      <c r="Q768" s="2"/>
      <c r="R768" s="2"/>
    </row>
    <row r="769" spans="1:18" ht="14.25" customHeight="1">
      <c r="A769" s="2" t="s">
        <v>451</v>
      </c>
      <c r="B769" s="2" t="s">
        <v>467</v>
      </c>
      <c r="C769" s="2" t="s">
        <v>476</v>
      </c>
      <c r="D769" s="2" t="s">
        <v>480</v>
      </c>
      <c r="E769" s="2" t="s">
        <v>436</v>
      </c>
      <c r="F769" s="11">
        <v>788564145</v>
      </c>
      <c r="G769" s="73">
        <v>44681</v>
      </c>
      <c r="H769" s="73">
        <v>44684</v>
      </c>
      <c r="I769" s="2">
        <v>5223</v>
      </c>
      <c r="J769" s="35">
        <v>651.21</v>
      </c>
      <c r="K769" s="74">
        <f t="shared" si="0"/>
        <v>3401269.83</v>
      </c>
      <c r="M769" s="11">
        <v>788564145</v>
      </c>
      <c r="N769" s="2"/>
      <c r="O769" s="83"/>
      <c r="P769" s="11"/>
      <c r="Q769" s="2"/>
      <c r="R769" s="2"/>
    </row>
    <row r="770" spans="1:18" ht="14.25" customHeight="1">
      <c r="A770" s="2" t="s">
        <v>432</v>
      </c>
      <c r="B770" s="2" t="s">
        <v>462</v>
      </c>
      <c r="C770" s="2" t="s">
        <v>598</v>
      </c>
      <c r="D770" s="2" t="s">
        <v>477</v>
      </c>
      <c r="E770" s="2" t="s">
        <v>442</v>
      </c>
      <c r="F770" s="11">
        <v>788813054</v>
      </c>
      <c r="G770" s="73">
        <v>44687</v>
      </c>
      <c r="H770" s="73">
        <v>44688</v>
      </c>
      <c r="I770" s="2">
        <v>818</v>
      </c>
      <c r="J770" s="35">
        <v>668.27</v>
      </c>
      <c r="K770" s="74">
        <f t="shared" si="0"/>
        <v>546644.86</v>
      </c>
      <c r="M770" s="11">
        <v>788813054</v>
      </c>
      <c r="N770" s="2"/>
      <c r="O770" s="83"/>
      <c r="P770" s="11"/>
      <c r="Q770" s="2"/>
      <c r="R770" s="2"/>
    </row>
    <row r="771" spans="1:18" ht="14.25" customHeight="1">
      <c r="A771" s="2" t="s">
        <v>465</v>
      </c>
      <c r="B771" s="2" t="s">
        <v>467</v>
      </c>
      <c r="C771" s="2" t="s">
        <v>609</v>
      </c>
      <c r="D771" s="2" t="s">
        <v>446</v>
      </c>
      <c r="E771" s="2" t="s">
        <v>436</v>
      </c>
      <c r="F771" s="11">
        <v>790897452</v>
      </c>
      <c r="G771" s="73">
        <v>44692</v>
      </c>
      <c r="H771" s="73">
        <v>44695</v>
      </c>
      <c r="I771" s="2">
        <v>7132</v>
      </c>
      <c r="J771" s="35">
        <v>437.2</v>
      </c>
      <c r="K771" s="74">
        <f t="shared" si="0"/>
        <v>3118110.4</v>
      </c>
      <c r="M771" s="11">
        <v>790897452</v>
      </c>
      <c r="N771" s="2"/>
      <c r="O771" s="83"/>
      <c r="P771" s="11"/>
      <c r="Q771" s="2"/>
      <c r="R771" s="2"/>
    </row>
    <row r="772" spans="1:18" ht="14.25" customHeight="1">
      <c r="A772" s="2" t="s">
        <v>444</v>
      </c>
      <c r="B772" s="2" t="s">
        <v>467</v>
      </c>
      <c r="C772" s="2" t="s">
        <v>583</v>
      </c>
      <c r="D772" s="2" t="s">
        <v>454</v>
      </c>
      <c r="E772" s="2" t="s">
        <v>436</v>
      </c>
      <c r="F772" s="11">
        <v>791445052</v>
      </c>
      <c r="G772" s="73">
        <v>44665</v>
      </c>
      <c r="H772" s="73">
        <v>44667</v>
      </c>
      <c r="I772" s="2">
        <v>8351</v>
      </c>
      <c r="J772" s="35">
        <v>152.58000000000001</v>
      </c>
      <c r="K772" s="74">
        <f t="shared" si="0"/>
        <v>1274195.58</v>
      </c>
      <c r="M772" s="11">
        <v>106213176</v>
      </c>
      <c r="N772" s="2"/>
      <c r="O772" s="83"/>
      <c r="P772" s="11"/>
      <c r="Q772" s="2"/>
      <c r="R772" s="2"/>
    </row>
    <row r="773" spans="1:18" ht="14.25" customHeight="1">
      <c r="A773" s="2" t="s">
        <v>432</v>
      </c>
      <c r="B773" s="2" t="s">
        <v>467</v>
      </c>
      <c r="C773" s="2" t="s">
        <v>481</v>
      </c>
      <c r="D773" s="2" t="s">
        <v>456</v>
      </c>
      <c r="E773" s="2" t="s">
        <v>442</v>
      </c>
      <c r="F773" s="11">
        <v>791869914</v>
      </c>
      <c r="G773" s="73">
        <v>44690</v>
      </c>
      <c r="H773" s="73">
        <v>44691</v>
      </c>
      <c r="I773" s="2">
        <v>2801</v>
      </c>
      <c r="J773" s="35">
        <v>109.28</v>
      </c>
      <c r="K773" s="74">
        <f t="shared" si="0"/>
        <v>306093.28000000003</v>
      </c>
      <c r="M773" s="11">
        <v>791869914</v>
      </c>
      <c r="N773" s="2"/>
      <c r="O773" s="83"/>
      <c r="P773" s="11"/>
      <c r="Q773" s="2"/>
      <c r="R773" s="2"/>
    </row>
    <row r="774" spans="1:18" ht="14.25" customHeight="1">
      <c r="A774" s="2" t="s">
        <v>444</v>
      </c>
      <c r="B774" s="2" t="s">
        <v>433</v>
      </c>
      <c r="C774" s="2" t="s">
        <v>584</v>
      </c>
      <c r="D774" s="2" t="s">
        <v>454</v>
      </c>
      <c r="E774" s="2" t="s">
        <v>436</v>
      </c>
      <c r="F774" s="11">
        <v>792240703</v>
      </c>
      <c r="G774" s="73">
        <v>44670</v>
      </c>
      <c r="H774" s="73">
        <v>44673</v>
      </c>
      <c r="I774" s="2">
        <v>3610</v>
      </c>
      <c r="J774" s="35">
        <v>152.58000000000001</v>
      </c>
      <c r="K774" s="74">
        <f t="shared" si="0"/>
        <v>550813.80000000005</v>
      </c>
      <c r="M774" s="11">
        <v>108907830</v>
      </c>
      <c r="N774" s="2"/>
      <c r="O774" s="83"/>
      <c r="P774" s="11"/>
      <c r="Q774" s="2"/>
      <c r="R774" s="2"/>
    </row>
    <row r="775" spans="1:18" ht="14.25" customHeight="1">
      <c r="A775" s="2" t="s">
        <v>444</v>
      </c>
      <c r="B775" s="2" t="s">
        <v>433</v>
      </c>
      <c r="C775" s="2" t="s">
        <v>554</v>
      </c>
      <c r="D775" s="2" t="s">
        <v>494</v>
      </c>
      <c r="E775" s="2" t="s">
        <v>436</v>
      </c>
      <c r="F775" s="11">
        <v>795363223</v>
      </c>
      <c r="G775" s="73">
        <v>44660</v>
      </c>
      <c r="H775" s="73">
        <v>44661</v>
      </c>
      <c r="I775" s="2">
        <v>8909</v>
      </c>
      <c r="J775" s="35">
        <v>47.45</v>
      </c>
      <c r="K775" s="74">
        <f t="shared" si="0"/>
        <v>422732.05000000005</v>
      </c>
      <c r="M775" s="11">
        <v>111651837</v>
      </c>
      <c r="N775" s="2"/>
      <c r="O775" s="83"/>
      <c r="P775" s="11"/>
      <c r="Q775" s="2"/>
      <c r="R775" s="2"/>
    </row>
    <row r="776" spans="1:18" ht="14.25" customHeight="1">
      <c r="A776" s="2" t="s">
        <v>465</v>
      </c>
      <c r="B776" s="2" t="s">
        <v>433</v>
      </c>
      <c r="C776" s="2" t="s">
        <v>474</v>
      </c>
      <c r="D776" s="2" t="s">
        <v>435</v>
      </c>
      <c r="E776" s="2" t="s">
        <v>436</v>
      </c>
      <c r="F776" s="11">
        <v>797990500</v>
      </c>
      <c r="G776" s="73">
        <v>44693</v>
      </c>
      <c r="H776" s="73">
        <v>44696</v>
      </c>
      <c r="I776" s="2">
        <v>4340</v>
      </c>
      <c r="J776" s="35">
        <v>255.28</v>
      </c>
      <c r="K776" s="74">
        <f t="shared" si="0"/>
        <v>1107915.2</v>
      </c>
      <c r="M776" s="11">
        <v>797990500</v>
      </c>
      <c r="N776" s="2"/>
      <c r="O776" s="83"/>
      <c r="P776" s="11"/>
      <c r="Q776" s="2"/>
      <c r="R776" s="2"/>
    </row>
    <row r="777" spans="1:18" ht="14.25" customHeight="1">
      <c r="A777" s="2" t="s">
        <v>448</v>
      </c>
      <c r="B777" s="2" t="s">
        <v>462</v>
      </c>
      <c r="C777" s="2" t="s">
        <v>541</v>
      </c>
      <c r="D777" s="2" t="s">
        <v>494</v>
      </c>
      <c r="E777" s="2" t="s">
        <v>442</v>
      </c>
      <c r="F777" s="11">
        <v>800797164</v>
      </c>
      <c r="G777" s="73">
        <v>44667</v>
      </c>
      <c r="H777" s="73">
        <v>44669</v>
      </c>
      <c r="I777" s="2">
        <v>3783</v>
      </c>
      <c r="J777" s="35">
        <v>47.45</v>
      </c>
      <c r="K777" s="74">
        <f t="shared" si="0"/>
        <v>179503.35</v>
      </c>
      <c r="M777" s="11">
        <v>800797164</v>
      </c>
      <c r="N777" s="2"/>
      <c r="O777" s="83"/>
      <c r="P777" s="11"/>
      <c r="Q777" s="2"/>
      <c r="R777" s="2"/>
    </row>
    <row r="778" spans="1:18" ht="14.25" customHeight="1">
      <c r="A778" s="2" t="s">
        <v>432</v>
      </c>
      <c r="B778" s="2" t="s">
        <v>439</v>
      </c>
      <c r="C778" s="2" t="s">
        <v>615</v>
      </c>
      <c r="D778" s="2" t="s">
        <v>435</v>
      </c>
      <c r="E778" s="2" t="s">
        <v>436</v>
      </c>
      <c r="F778" s="11">
        <v>803057515</v>
      </c>
      <c r="G778" s="73">
        <v>44664</v>
      </c>
      <c r="H778" s="73">
        <v>44664</v>
      </c>
      <c r="I778" s="2">
        <v>9742</v>
      </c>
      <c r="J778" s="35">
        <v>255.28</v>
      </c>
      <c r="K778" s="74">
        <f t="shared" si="0"/>
        <v>2486937.7600000002</v>
      </c>
      <c r="M778" s="11">
        <v>803057515</v>
      </c>
      <c r="N778" s="2"/>
      <c r="O778" s="83"/>
      <c r="P778" s="11"/>
      <c r="Q778" s="2"/>
      <c r="R778" s="2"/>
    </row>
    <row r="779" spans="1:18" ht="14.25" customHeight="1">
      <c r="A779" s="2" t="s">
        <v>448</v>
      </c>
      <c r="B779" s="2" t="s">
        <v>439</v>
      </c>
      <c r="C779" s="2" t="s">
        <v>615</v>
      </c>
      <c r="D779" s="2" t="s">
        <v>450</v>
      </c>
      <c r="E779" s="2" t="s">
        <v>436</v>
      </c>
      <c r="F779" s="11">
        <v>803608977</v>
      </c>
      <c r="G779" s="73">
        <v>44693</v>
      </c>
      <c r="H779" s="73">
        <v>44694</v>
      </c>
      <c r="I779" s="2">
        <v>1660</v>
      </c>
      <c r="J779" s="35">
        <v>205.7</v>
      </c>
      <c r="K779" s="74">
        <f t="shared" si="0"/>
        <v>341462</v>
      </c>
      <c r="M779" s="11">
        <v>803608977</v>
      </c>
      <c r="N779" s="2"/>
      <c r="O779" s="83"/>
      <c r="P779" s="11"/>
      <c r="Q779" s="2"/>
      <c r="R779" s="2"/>
    </row>
    <row r="780" spans="1:18" ht="14.25" customHeight="1">
      <c r="A780" s="2" t="s">
        <v>465</v>
      </c>
      <c r="B780" s="2" t="s">
        <v>433</v>
      </c>
      <c r="C780" s="2" t="s">
        <v>474</v>
      </c>
      <c r="D780" s="2" t="s">
        <v>450</v>
      </c>
      <c r="E780" s="2" t="s">
        <v>442</v>
      </c>
      <c r="F780" s="11">
        <v>803983628</v>
      </c>
      <c r="G780" s="73">
        <v>44700</v>
      </c>
      <c r="H780" s="73">
        <v>44702</v>
      </c>
      <c r="I780" s="2">
        <v>4051</v>
      </c>
      <c r="J780" s="35">
        <v>205.7</v>
      </c>
      <c r="K780" s="74">
        <f t="shared" si="0"/>
        <v>833290.7</v>
      </c>
      <c r="M780" s="11">
        <v>803983628</v>
      </c>
      <c r="N780" s="2"/>
      <c r="O780" s="83"/>
      <c r="P780" s="11"/>
      <c r="Q780" s="2"/>
      <c r="R780" s="2"/>
    </row>
    <row r="781" spans="1:18" ht="14.25" customHeight="1">
      <c r="A781" s="2" t="s">
        <v>458</v>
      </c>
      <c r="B781" s="2" t="s">
        <v>439</v>
      </c>
      <c r="C781" s="2" t="s">
        <v>521</v>
      </c>
      <c r="D781" s="2" t="s">
        <v>446</v>
      </c>
      <c r="E781" s="2" t="s">
        <v>436</v>
      </c>
      <c r="F781" s="11">
        <v>804405486</v>
      </c>
      <c r="G781" s="73">
        <v>44686</v>
      </c>
      <c r="H781" s="73">
        <v>44687</v>
      </c>
      <c r="I781" s="2">
        <v>9721</v>
      </c>
      <c r="J781" s="35">
        <v>437.2</v>
      </c>
      <c r="K781" s="74">
        <f t="shared" si="0"/>
        <v>4250021.2</v>
      </c>
      <c r="M781" s="11">
        <v>804405486</v>
      </c>
      <c r="N781" s="2"/>
      <c r="O781" s="83"/>
      <c r="P781" s="11"/>
      <c r="Q781" s="2"/>
      <c r="R781" s="2"/>
    </row>
    <row r="782" spans="1:18" ht="14.25" customHeight="1">
      <c r="A782" s="2" t="s">
        <v>458</v>
      </c>
      <c r="B782" s="2" t="s">
        <v>439</v>
      </c>
      <c r="C782" s="2" t="s">
        <v>617</v>
      </c>
      <c r="D782" s="2" t="s">
        <v>454</v>
      </c>
      <c r="E782" s="2" t="s">
        <v>442</v>
      </c>
      <c r="F782" s="11">
        <v>805413138</v>
      </c>
      <c r="G782" s="73">
        <v>44666</v>
      </c>
      <c r="H782" s="73">
        <v>44666</v>
      </c>
      <c r="I782" s="2">
        <v>3885</v>
      </c>
      <c r="J782" s="35">
        <v>152.58000000000001</v>
      </c>
      <c r="K782" s="74">
        <f t="shared" si="0"/>
        <v>592773.30000000005</v>
      </c>
      <c r="M782" s="11">
        <v>805413138</v>
      </c>
      <c r="N782" s="2"/>
      <c r="O782" s="83"/>
      <c r="P782" s="11"/>
      <c r="Q782" s="2"/>
      <c r="R782" s="2"/>
    </row>
    <row r="783" spans="1:18" ht="14.25" customHeight="1">
      <c r="A783" s="2" t="s">
        <v>444</v>
      </c>
      <c r="B783" s="2" t="s">
        <v>433</v>
      </c>
      <c r="C783" s="2" t="s">
        <v>466</v>
      </c>
      <c r="D783" s="2" t="s">
        <v>450</v>
      </c>
      <c r="E783" s="2" t="s">
        <v>436</v>
      </c>
      <c r="F783" s="11">
        <v>805596816</v>
      </c>
      <c r="G783" s="73">
        <v>44703</v>
      </c>
      <c r="H783" s="73">
        <v>44706</v>
      </c>
      <c r="I783" s="2">
        <v>5439</v>
      </c>
      <c r="J783" s="35">
        <v>205.7</v>
      </c>
      <c r="K783" s="74">
        <f t="shared" si="0"/>
        <v>1118802.3</v>
      </c>
      <c r="M783" s="11">
        <v>122546327</v>
      </c>
      <c r="N783" s="2"/>
      <c r="O783" s="83"/>
      <c r="P783" s="11"/>
      <c r="Q783" s="2"/>
      <c r="R783" s="2"/>
    </row>
    <row r="784" spans="1:18" ht="14.25" customHeight="1">
      <c r="A784" s="2" t="s">
        <v>451</v>
      </c>
      <c r="B784" s="2" t="s">
        <v>452</v>
      </c>
      <c r="C784" s="2" t="s">
        <v>595</v>
      </c>
      <c r="D784" s="2" t="s">
        <v>454</v>
      </c>
      <c r="E784" s="2" t="s">
        <v>442</v>
      </c>
      <c r="F784" s="11">
        <v>807425868</v>
      </c>
      <c r="G784" s="73">
        <v>44704</v>
      </c>
      <c r="H784" s="73">
        <v>44706</v>
      </c>
      <c r="I784" s="2">
        <v>2236</v>
      </c>
      <c r="J784" s="35">
        <v>152.58000000000001</v>
      </c>
      <c r="K784" s="74">
        <f t="shared" si="0"/>
        <v>341168.88</v>
      </c>
      <c r="M784" s="11">
        <v>807425868</v>
      </c>
      <c r="N784" s="2"/>
      <c r="O784" s="83"/>
      <c r="P784" s="11"/>
      <c r="Q784" s="2"/>
      <c r="R784" s="2"/>
    </row>
    <row r="785" spans="1:18" ht="14.25" customHeight="1">
      <c r="A785" s="2" t="s">
        <v>472</v>
      </c>
      <c r="B785" s="2" t="s">
        <v>433</v>
      </c>
      <c r="C785" s="2" t="s">
        <v>488</v>
      </c>
      <c r="D785" s="2" t="s">
        <v>475</v>
      </c>
      <c r="E785" s="2" t="s">
        <v>442</v>
      </c>
      <c r="F785" s="11">
        <v>809267795</v>
      </c>
      <c r="G785" s="73">
        <v>44668</v>
      </c>
      <c r="H785" s="73">
        <v>44671</v>
      </c>
      <c r="I785" s="2">
        <v>1872</v>
      </c>
      <c r="J785" s="35">
        <v>81.73</v>
      </c>
      <c r="K785" s="74">
        <f t="shared" si="0"/>
        <v>152998.56</v>
      </c>
      <c r="M785" s="11">
        <v>809267795</v>
      </c>
      <c r="N785" s="2"/>
      <c r="O785" s="83"/>
      <c r="P785" s="11"/>
      <c r="Q785" s="2"/>
      <c r="R785" s="2"/>
    </row>
    <row r="786" spans="1:18" ht="14.25" customHeight="1">
      <c r="A786" s="2" t="s">
        <v>465</v>
      </c>
      <c r="B786" s="2" t="s">
        <v>452</v>
      </c>
      <c r="C786" s="2" t="s">
        <v>565</v>
      </c>
      <c r="D786" s="2" t="s">
        <v>469</v>
      </c>
      <c r="E786" s="2" t="s">
        <v>442</v>
      </c>
      <c r="F786" s="11">
        <v>809394824</v>
      </c>
      <c r="G786" s="73">
        <v>44683</v>
      </c>
      <c r="H786" s="73">
        <v>44685</v>
      </c>
      <c r="I786" s="2">
        <v>6798</v>
      </c>
      <c r="J786" s="35">
        <v>421.89</v>
      </c>
      <c r="K786" s="74">
        <f t="shared" si="0"/>
        <v>2868008.2199999997</v>
      </c>
      <c r="M786" s="11">
        <v>809394824</v>
      </c>
      <c r="N786" s="2"/>
      <c r="O786" s="83"/>
      <c r="P786" s="11"/>
      <c r="Q786" s="2"/>
      <c r="R786" s="2"/>
    </row>
    <row r="787" spans="1:18" ht="14.25" customHeight="1">
      <c r="A787" s="2" t="s">
        <v>472</v>
      </c>
      <c r="B787" s="2" t="s">
        <v>439</v>
      </c>
      <c r="C787" s="2" t="s">
        <v>527</v>
      </c>
      <c r="D787" s="2" t="s">
        <v>454</v>
      </c>
      <c r="E787" s="2" t="s">
        <v>442</v>
      </c>
      <c r="F787" s="11">
        <v>809850156</v>
      </c>
      <c r="G787" s="73">
        <v>44672</v>
      </c>
      <c r="H787" s="73">
        <v>44672</v>
      </c>
      <c r="I787" s="2">
        <v>6079</v>
      </c>
      <c r="J787" s="35">
        <v>152.58000000000001</v>
      </c>
      <c r="K787" s="74">
        <f t="shared" si="0"/>
        <v>927533.82000000007</v>
      </c>
      <c r="M787" s="11">
        <v>809850156</v>
      </c>
      <c r="N787" s="2"/>
      <c r="O787" s="83"/>
      <c r="P787" s="11"/>
      <c r="Q787" s="2"/>
      <c r="R787" s="2"/>
    </row>
    <row r="788" spans="1:18" ht="14.25" customHeight="1">
      <c r="A788" s="2" t="s">
        <v>438</v>
      </c>
      <c r="B788" s="2" t="s">
        <v>467</v>
      </c>
      <c r="C788" s="2" t="s">
        <v>609</v>
      </c>
      <c r="D788" s="2" t="s">
        <v>464</v>
      </c>
      <c r="E788" s="2" t="s">
        <v>436</v>
      </c>
      <c r="F788" s="11">
        <v>810342395</v>
      </c>
      <c r="G788" s="73">
        <v>44665</v>
      </c>
      <c r="H788" s="73">
        <v>44665</v>
      </c>
      <c r="I788" s="2">
        <v>149</v>
      </c>
      <c r="J788" s="35">
        <v>154.06</v>
      </c>
      <c r="K788" s="74">
        <f t="shared" si="0"/>
        <v>22954.94</v>
      </c>
      <c r="M788" s="11">
        <v>810342395</v>
      </c>
      <c r="N788" s="2"/>
      <c r="O788" s="83"/>
      <c r="P788" s="11"/>
      <c r="Q788" s="2"/>
      <c r="R788" s="2"/>
    </row>
    <row r="789" spans="1:18" ht="14.25" customHeight="1">
      <c r="A789" s="2" t="s">
        <v>482</v>
      </c>
      <c r="B789" s="2" t="s">
        <v>452</v>
      </c>
      <c r="C789" s="2" t="s">
        <v>504</v>
      </c>
      <c r="D789" s="2" t="s">
        <v>456</v>
      </c>
      <c r="E789" s="2" t="s">
        <v>442</v>
      </c>
      <c r="F789" s="11">
        <v>812408769</v>
      </c>
      <c r="G789" s="73">
        <v>44692</v>
      </c>
      <c r="H789" s="73">
        <v>44692</v>
      </c>
      <c r="I789" s="2">
        <v>8943</v>
      </c>
      <c r="J789" s="35">
        <v>109.28</v>
      </c>
      <c r="K789" s="74">
        <f t="shared" si="0"/>
        <v>977291.04</v>
      </c>
      <c r="M789" s="11">
        <v>812408769</v>
      </c>
      <c r="N789" s="2"/>
      <c r="O789" s="83"/>
      <c r="P789" s="11"/>
      <c r="Q789" s="2"/>
      <c r="R789" s="2"/>
    </row>
    <row r="790" spans="1:18" ht="14.25" customHeight="1">
      <c r="A790" s="2" t="s">
        <v>458</v>
      </c>
      <c r="B790" s="2" t="s">
        <v>433</v>
      </c>
      <c r="C790" s="2" t="s">
        <v>459</v>
      </c>
      <c r="D790" s="2" t="s">
        <v>456</v>
      </c>
      <c r="E790" s="2" t="s">
        <v>436</v>
      </c>
      <c r="F790" s="11">
        <v>813131034</v>
      </c>
      <c r="G790" s="73">
        <v>44693</v>
      </c>
      <c r="H790" s="73">
        <v>44693</v>
      </c>
      <c r="I790" s="2">
        <v>1454</v>
      </c>
      <c r="J790" s="35">
        <v>109.28</v>
      </c>
      <c r="K790" s="74">
        <f t="shared" si="0"/>
        <v>158893.12</v>
      </c>
      <c r="M790" s="11">
        <v>813131034</v>
      </c>
      <c r="N790" s="2"/>
      <c r="O790" s="83"/>
      <c r="P790" s="11"/>
      <c r="Q790" s="2"/>
      <c r="R790" s="2"/>
    </row>
    <row r="791" spans="1:18" ht="14.25" customHeight="1">
      <c r="A791" s="2" t="s">
        <v>448</v>
      </c>
      <c r="B791" s="2" t="s">
        <v>462</v>
      </c>
      <c r="C791" s="2" t="s">
        <v>557</v>
      </c>
      <c r="D791" s="2" t="s">
        <v>494</v>
      </c>
      <c r="E791" s="2" t="s">
        <v>436</v>
      </c>
      <c r="F791" s="11">
        <v>813249909</v>
      </c>
      <c r="G791" s="73">
        <v>44661</v>
      </c>
      <c r="H791" s="73">
        <v>44662</v>
      </c>
      <c r="I791" s="2">
        <v>1960</v>
      </c>
      <c r="J791" s="35">
        <v>47.45</v>
      </c>
      <c r="K791" s="74">
        <f t="shared" si="0"/>
        <v>93002</v>
      </c>
      <c r="M791" s="11">
        <v>813249909</v>
      </c>
      <c r="N791" s="2"/>
      <c r="O791" s="83"/>
      <c r="P791" s="11"/>
      <c r="Q791" s="2"/>
      <c r="R791" s="2"/>
    </row>
    <row r="792" spans="1:18" ht="14.25" customHeight="1">
      <c r="A792" s="2" t="s">
        <v>458</v>
      </c>
      <c r="B792" s="2" t="s">
        <v>452</v>
      </c>
      <c r="C792" s="2" t="s">
        <v>495</v>
      </c>
      <c r="D792" s="2" t="s">
        <v>441</v>
      </c>
      <c r="E792" s="2" t="s">
        <v>442</v>
      </c>
      <c r="F792" s="11">
        <v>814142549</v>
      </c>
      <c r="G792" s="73">
        <v>44708</v>
      </c>
      <c r="H792" s="73">
        <v>44708</v>
      </c>
      <c r="I792" s="2">
        <v>9207</v>
      </c>
      <c r="J792" s="35">
        <v>9.33</v>
      </c>
      <c r="K792" s="74">
        <f t="shared" si="0"/>
        <v>85901.31</v>
      </c>
      <c r="M792" s="11">
        <v>814142549</v>
      </c>
      <c r="N792" s="2"/>
      <c r="O792" s="83"/>
      <c r="P792" s="11"/>
      <c r="Q792" s="2"/>
      <c r="R792" s="2"/>
    </row>
    <row r="793" spans="1:18" ht="14.25" customHeight="1">
      <c r="A793" s="2" t="s">
        <v>484</v>
      </c>
      <c r="B793" s="2" t="s">
        <v>433</v>
      </c>
      <c r="C793" s="2" t="s">
        <v>636</v>
      </c>
      <c r="D793" s="2" t="s">
        <v>450</v>
      </c>
      <c r="E793" s="2" t="s">
        <v>442</v>
      </c>
      <c r="F793" s="11">
        <v>814168298</v>
      </c>
      <c r="G793" s="73">
        <v>44685</v>
      </c>
      <c r="H793" s="73">
        <v>44685</v>
      </c>
      <c r="I793" s="2">
        <v>4633</v>
      </c>
      <c r="J793" s="35">
        <v>205.7</v>
      </c>
      <c r="K793" s="74">
        <f t="shared" si="0"/>
        <v>953008.1</v>
      </c>
      <c r="M793" s="11">
        <v>814168298</v>
      </c>
      <c r="N793" s="2"/>
      <c r="O793" s="83"/>
      <c r="P793" s="11"/>
      <c r="Q793" s="2"/>
      <c r="R793" s="2"/>
    </row>
    <row r="794" spans="1:18" ht="14.25" customHeight="1">
      <c r="A794" s="2" t="s">
        <v>448</v>
      </c>
      <c r="B794" s="2" t="s">
        <v>462</v>
      </c>
      <c r="C794" s="2" t="s">
        <v>541</v>
      </c>
      <c r="D794" s="2" t="s">
        <v>450</v>
      </c>
      <c r="E794" s="2" t="s">
        <v>436</v>
      </c>
      <c r="F794" s="11">
        <v>814475572</v>
      </c>
      <c r="G794" s="73">
        <v>44689</v>
      </c>
      <c r="H794" s="73">
        <v>44691</v>
      </c>
      <c r="I794" s="2">
        <v>6799</v>
      </c>
      <c r="J794" s="35">
        <v>205.7</v>
      </c>
      <c r="K794" s="74">
        <f t="shared" si="0"/>
        <v>1398554.2999999998</v>
      </c>
      <c r="M794" s="11">
        <v>814475572</v>
      </c>
      <c r="N794" s="2"/>
      <c r="O794" s="83"/>
      <c r="P794" s="11"/>
      <c r="Q794" s="2"/>
      <c r="R794" s="2"/>
    </row>
    <row r="795" spans="1:18" ht="14.25" customHeight="1">
      <c r="A795" s="2" t="s">
        <v>444</v>
      </c>
      <c r="B795" s="2" t="s">
        <v>452</v>
      </c>
      <c r="C795" s="2" t="s">
        <v>620</v>
      </c>
      <c r="D795" s="2" t="s">
        <v>464</v>
      </c>
      <c r="E795" s="2" t="s">
        <v>442</v>
      </c>
      <c r="F795" s="11">
        <v>816709744</v>
      </c>
      <c r="G795" s="73">
        <v>44682</v>
      </c>
      <c r="H795" s="73">
        <v>44684</v>
      </c>
      <c r="I795" s="2">
        <v>3213</v>
      </c>
      <c r="J795" s="35">
        <v>154.06</v>
      </c>
      <c r="K795" s="74">
        <f t="shared" si="0"/>
        <v>494994.78</v>
      </c>
      <c r="M795" s="11">
        <v>128239905</v>
      </c>
      <c r="N795" s="2"/>
      <c r="O795" s="83"/>
      <c r="P795" s="11"/>
      <c r="Q795" s="2"/>
      <c r="R795" s="2"/>
    </row>
    <row r="796" spans="1:18" ht="14.25" customHeight="1">
      <c r="A796" s="2" t="s">
        <v>448</v>
      </c>
      <c r="B796" s="2" t="s">
        <v>439</v>
      </c>
      <c r="C796" s="2" t="s">
        <v>625</v>
      </c>
      <c r="D796" s="2" t="s">
        <v>435</v>
      </c>
      <c r="E796" s="2" t="s">
        <v>442</v>
      </c>
      <c r="F796" s="11">
        <v>819012153</v>
      </c>
      <c r="G796" s="73">
        <v>44711</v>
      </c>
      <c r="H796" s="73">
        <v>44712</v>
      </c>
      <c r="I796" s="2">
        <v>7960</v>
      </c>
      <c r="J796" s="35">
        <v>255.28</v>
      </c>
      <c r="K796" s="74">
        <f t="shared" si="0"/>
        <v>2032028.8</v>
      </c>
      <c r="M796" s="11">
        <v>819012153</v>
      </c>
      <c r="N796" s="2"/>
      <c r="O796" s="83"/>
      <c r="P796" s="11"/>
      <c r="Q796" s="2"/>
      <c r="R796" s="2"/>
    </row>
    <row r="797" spans="1:18" ht="14.25" customHeight="1">
      <c r="A797" s="2" t="s">
        <v>465</v>
      </c>
      <c r="B797" s="2" t="s">
        <v>433</v>
      </c>
      <c r="C797" s="2" t="s">
        <v>520</v>
      </c>
      <c r="D797" s="2" t="s">
        <v>475</v>
      </c>
      <c r="E797" s="2" t="s">
        <v>436</v>
      </c>
      <c r="F797" s="11">
        <v>819393670</v>
      </c>
      <c r="G797" s="73">
        <v>44704</v>
      </c>
      <c r="H797" s="73">
        <v>44704</v>
      </c>
      <c r="I797" s="2">
        <v>8781</v>
      </c>
      <c r="J797" s="35">
        <v>81.73</v>
      </c>
      <c r="K797" s="74">
        <f t="shared" si="0"/>
        <v>717671.13</v>
      </c>
      <c r="M797" s="11">
        <v>819393670</v>
      </c>
      <c r="N797" s="2"/>
      <c r="O797" s="83"/>
      <c r="P797" s="11"/>
      <c r="Q797" s="2"/>
      <c r="R797" s="2"/>
    </row>
    <row r="798" spans="1:18" ht="14.25" customHeight="1">
      <c r="A798" s="2" t="s">
        <v>484</v>
      </c>
      <c r="B798" s="2" t="s">
        <v>433</v>
      </c>
      <c r="C798" s="2" t="s">
        <v>606</v>
      </c>
      <c r="D798" s="2" t="s">
        <v>435</v>
      </c>
      <c r="E798" s="2" t="s">
        <v>436</v>
      </c>
      <c r="F798" s="11">
        <v>819947707</v>
      </c>
      <c r="G798" s="73">
        <v>44684</v>
      </c>
      <c r="H798" s="73">
        <v>44686</v>
      </c>
      <c r="I798" s="2">
        <v>5317</v>
      </c>
      <c r="J798" s="35">
        <v>255.28</v>
      </c>
      <c r="K798" s="74">
        <f t="shared" si="0"/>
        <v>1357323.76</v>
      </c>
      <c r="M798" s="11">
        <v>819947707</v>
      </c>
      <c r="N798" s="2"/>
      <c r="O798" s="83"/>
      <c r="P798" s="11"/>
      <c r="Q798" s="2"/>
      <c r="R798" s="2"/>
    </row>
    <row r="799" spans="1:18" ht="14.25" customHeight="1">
      <c r="A799" s="2" t="s">
        <v>448</v>
      </c>
      <c r="B799" s="2" t="s">
        <v>462</v>
      </c>
      <c r="C799" s="2" t="s">
        <v>641</v>
      </c>
      <c r="D799" s="2" t="s">
        <v>469</v>
      </c>
      <c r="E799" s="2" t="s">
        <v>442</v>
      </c>
      <c r="F799" s="11">
        <v>821671187</v>
      </c>
      <c r="G799" s="73">
        <v>44675</v>
      </c>
      <c r="H799" s="73">
        <v>44676</v>
      </c>
      <c r="I799" s="2">
        <v>6692</v>
      </c>
      <c r="J799" s="35">
        <v>421.89</v>
      </c>
      <c r="K799" s="74">
        <f t="shared" si="0"/>
        <v>2823287.88</v>
      </c>
      <c r="M799" s="11">
        <v>821671187</v>
      </c>
      <c r="N799" s="2"/>
      <c r="O799" s="83"/>
      <c r="P799" s="11"/>
      <c r="Q799" s="2"/>
      <c r="R799" s="2"/>
    </row>
    <row r="800" spans="1:18" ht="14.25" customHeight="1">
      <c r="A800" s="2" t="s">
        <v>472</v>
      </c>
      <c r="B800" s="2" t="s">
        <v>439</v>
      </c>
      <c r="C800" s="2" t="s">
        <v>576</v>
      </c>
      <c r="D800" s="2" t="s">
        <v>475</v>
      </c>
      <c r="E800" s="2" t="s">
        <v>442</v>
      </c>
      <c r="F800" s="11">
        <v>821956574</v>
      </c>
      <c r="G800" s="73">
        <v>44713</v>
      </c>
      <c r="H800" s="73">
        <v>44716</v>
      </c>
      <c r="I800" s="2">
        <v>604</v>
      </c>
      <c r="J800" s="35">
        <v>81.73</v>
      </c>
      <c r="K800" s="74">
        <f t="shared" si="0"/>
        <v>49364.920000000006</v>
      </c>
      <c r="M800" s="11">
        <v>821956574</v>
      </c>
      <c r="N800" s="2"/>
      <c r="O800" s="83"/>
      <c r="P800" s="11"/>
      <c r="Q800" s="2"/>
      <c r="R800" s="2"/>
    </row>
    <row r="801" spans="1:18" ht="14.25" customHeight="1">
      <c r="A801" s="2" t="s">
        <v>465</v>
      </c>
      <c r="B801" s="2" t="s">
        <v>467</v>
      </c>
      <c r="C801" s="2" t="s">
        <v>590</v>
      </c>
      <c r="D801" s="2" t="s">
        <v>435</v>
      </c>
      <c r="E801" s="2" t="s">
        <v>436</v>
      </c>
      <c r="F801" s="11">
        <v>821989190</v>
      </c>
      <c r="G801" s="73">
        <v>44673</v>
      </c>
      <c r="H801" s="73">
        <v>44676</v>
      </c>
      <c r="I801" s="2">
        <v>8119</v>
      </c>
      <c r="J801" s="35">
        <v>255.28</v>
      </c>
      <c r="K801" s="74">
        <f t="shared" si="0"/>
        <v>2072618.32</v>
      </c>
      <c r="M801" s="11">
        <v>821989190</v>
      </c>
      <c r="N801" s="2"/>
      <c r="O801" s="83"/>
      <c r="P801" s="11"/>
      <c r="Q801" s="2"/>
      <c r="R801" s="2"/>
    </row>
    <row r="802" spans="1:18" ht="14.25" customHeight="1">
      <c r="A802" s="2" t="s">
        <v>432</v>
      </c>
      <c r="B802" s="2" t="s">
        <v>439</v>
      </c>
      <c r="C802" s="2" t="s">
        <v>551</v>
      </c>
      <c r="D802" s="2" t="s">
        <v>494</v>
      </c>
      <c r="E802" s="2" t="s">
        <v>442</v>
      </c>
      <c r="F802" s="11">
        <v>823380076</v>
      </c>
      <c r="G802" s="73">
        <v>44709</v>
      </c>
      <c r="H802" s="73">
        <v>44709</v>
      </c>
      <c r="I802" s="2">
        <v>7113</v>
      </c>
      <c r="J802" s="35">
        <v>47.45</v>
      </c>
      <c r="K802" s="74">
        <f t="shared" si="0"/>
        <v>337511.85000000003</v>
      </c>
      <c r="M802" s="11">
        <v>823380076</v>
      </c>
      <c r="N802" s="2"/>
      <c r="O802" s="83"/>
      <c r="P802" s="11"/>
      <c r="Q802" s="2"/>
      <c r="R802" s="2"/>
    </row>
    <row r="803" spans="1:18" ht="14.25" customHeight="1">
      <c r="A803" s="2" t="s">
        <v>444</v>
      </c>
      <c r="B803" s="2" t="s">
        <v>467</v>
      </c>
      <c r="C803" s="2" t="s">
        <v>609</v>
      </c>
      <c r="D803" s="2" t="s">
        <v>454</v>
      </c>
      <c r="E803" s="2" t="s">
        <v>442</v>
      </c>
      <c r="F803" s="11">
        <v>824643075</v>
      </c>
      <c r="G803" s="73">
        <v>44704</v>
      </c>
      <c r="H803" s="73">
        <v>44707</v>
      </c>
      <c r="I803" s="2">
        <v>2538</v>
      </c>
      <c r="J803" s="35">
        <v>152.58000000000001</v>
      </c>
      <c r="K803" s="74">
        <f t="shared" si="0"/>
        <v>387248.04000000004</v>
      </c>
      <c r="M803" s="11">
        <v>154519546</v>
      </c>
      <c r="N803" s="2"/>
      <c r="O803" s="83"/>
      <c r="P803" s="11"/>
      <c r="Q803" s="2"/>
      <c r="R803" s="2"/>
    </row>
    <row r="804" spans="1:18" ht="14.25" customHeight="1">
      <c r="A804" s="2" t="s">
        <v>448</v>
      </c>
      <c r="B804" s="2" t="s">
        <v>452</v>
      </c>
      <c r="C804" s="2" t="s">
        <v>616</v>
      </c>
      <c r="D804" s="2" t="s">
        <v>469</v>
      </c>
      <c r="E804" s="2" t="s">
        <v>442</v>
      </c>
      <c r="F804" s="11">
        <v>824894130</v>
      </c>
      <c r="G804" s="73">
        <v>44716</v>
      </c>
      <c r="H804" s="73">
        <v>44716</v>
      </c>
      <c r="I804" s="2">
        <v>9029</v>
      </c>
      <c r="J804" s="35">
        <v>421.89</v>
      </c>
      <c r="K804" s="74">
        <f t="shared" si="0"/>
        <v>3809244.81</v>
      </c>
      <c r="M804" s="11">
        <v>824894130</v>
      </c>
      <c r="N804" s="2"/>
      <c r="O804" s="83"/>
      <c r="P804" s="11"/>
      <c r="Q804" s="2"/>
      <c r="R804" s="2"/>
    </row>
    <row r="805" spans="1:18" ht="14.25" customHeight="1">
      <c r="A805" s="2" t="s">
        <v>444</v>
      </c>
      <c r="B805" s="2" t="s">
        <v>467</v>
      </c>
      <c r="C805" s="2" t="s">
        <v>599</v>
      </c>
      <c r="D805" s="2" t="s">
        <v>435</v>
      </c>
      <c r="E805" s="2" t="s">
        <v>436</v>
      </c>
      <c r="F805" s="11">
        <v>824964940</v>
      </c>
      <c r="G805" s="73">
        <v>44713</v>
      </c>
      <c r="H805" s="73">
        <v>44715</v>
      </c>
      <c r="I805" s="2">
        <v>9109</v>
      </c>
      <c r="J805" s="35">
        <v>255.28</v>
      </c>
      <c r="K805" s="74">
        <f t="shared" si="0"/>
        <v>2325345.52</v>
      </c>
      <c r="M805" s="11">
        <v>190043151</v>
      </c>
      <c r="N805" s="2"/>
      <c r="O805" s="83"/>
      <c r="P805" s="11"/>
      <c r="Q805" s="2"/>
      <c r="R805" s="2"/>
    </row>
    <row r="806" spans="1:18" ht="14.25" customHeight="1">
      <c r="A806" s="2" t="s">
        <v>484</v>
      </c>
      <c r="B806" s="2" t="s">
        <v>439</v>
      </c>
      <c r="C806" s="2" t="s">
        <v>527</v>
      </c>
      <c r="D806" s="2" t="s">
        <v>475</v>
      </c>
      <c r="E806" s="2" t="s">
        <v>442</v>
      </c>
      <c r="F806" s="11">
        <v>825884616</v>
      </c>
      <c r="G806" s="73">
        <v>44694</v>
      </c>
      <c r="H806" s="73">
        <v>44697</v>
      </c>
      <c r="I806" s="2">
        <v>4621</v>
      </c>
      <c r="J806" s="35">
        <v>81.73</v>
      </c>
      <c r="K806" s="74">
        <f t="shared" si="0"/>
        <v>377674.33</v>
      </c>
      <c r="M806" s="11">
        <v>825884616</v>
      </c>
      <c r="N806" s="2"/>
      <c r="O806" s="83"/>
      <c r="P806" s="11"/>
      <c r="Q806" s="2"/>
      <c r="R806" s="2"/>
    </row>
    <row r="807" spans="1:18" ht="14.25" customHeight="1">
      <c r="A807" s="2" t="s">
        <v>458</v>
      </c>
      <c r="B807" s="2" t="s">
        <v>462</v>
      </c>
      <c r="C807" s="2" t="s">
        <v>499</v>
      </c>
      <c r="D807" s="2" t="s">
        <v>464</v>
      </c>
      <c r="E807" s="2" t="s">
        <v>442</v>
      </c>
      <c r="F807" s="11">
        <v>827825677</v>
      </c>
      <c r="G807" s="73">
        <v>44695</v>
      </c>
      <c r="H807" s="73">
        <v>44698</v>
      </c>
      <c r="I807" s="2">
        <v>1404</v>
      </c>
      <c r="J807" s="35">
        <v>154.06</v>
      </c>
      <c r="K807" s="74">
        <f t="shared" si="0"/>
        <v>216300.24</v>
      </c>
      <c r="M807" s="11">
        <v>827825677</v>
      </c>
      <c r="N807" s="2"/>
      <c r="O807" s="83"/>
      <c r="P807" s="11"/>
      <c r="Q807" s="2"/>
      <c r="R807" s="2"/>
    </row>
    <row r="808" spans="1:18" ht="14.25" customHeight="1">
      <c r="A808" s="2" t="s">
        <v>482</v>
      </c>
      <c r="B808" s="2" t="s">
        <v>462</v>
      </c>
      <c r="C808" s="2" t="s">
        <v>540</v>
      </c>
      <c r="D808" s="2" t="s">
        <v>450</v>
      </c>
      <c r="E808" s="2" t="s">
        <v>436</v>
      </c>
      <c r="F808" s="11">
        <v>828239381</v>
      </c>
      <c r="G808" s="73">
        <v>44697</v>
      </c>
      <c r="H808" s="73">
        <v>44698</v>
      </c>
      <c r="I808" s="2">
        <v>5150</v>
      </c>
      <c r="J808" s="35">
        <v>205.7</v>
      </c>
      <c r="K808" s="74">
        <f t="shared" si="0"/>
        <v>1059355</v>
      </c>
      <c r="M808" s="11">
        <v>828250110</v>
      </c>
      <c r="N808" s="2"/>
      <c r="O808" s="83"/>
      <c r="P808" s="11"/>
      <c r="Q808" s="2"/>
      <c r="R808" s="2"/>
    </row>
    <row r="809" spans="1:18" ht="14.25" customHeight="1">
      <c r="A809" s="2" t="s">
        <v>482</v>
      </c>
      <c r="B809" s="2" t="s">
        <v>439</v>
      </c>
      <c r="C809" s="2" t="s">
        <v>527</v>
      </c>
      <c r="D809" s="2" t="s">
        <v>454</v>
      </c>
      <c r="E809" s="2" t="s">
        <v>436</v>
      </c>
      <c r="F809" s="11">
        <v>828250110</v>
      </c>
      <c r="G809" s="73">
        <v>44697</v>
      </c>
      <c r="H809" s="73">
        <v>44698</v>
      </c>
      <c r="I809" s="2">
        <v>6912</v>
      </c>
      <c r="J809" s="35">
        <v>152.58000000000001</v>
      </c>
      <c r="K809" s="74">
        <f t="shared" si="0"/>
        <v>1054632.9600000002</v>
      </c>
      <c r="M809" s="11">
        <v>828239381</v>
      </c>
      <c r="N809" s="2"/>
      <c r="O809" s="83"/>
      <c r="P809" s="11"/>
      <c r="Q809" s="2"/>
      <c r="R809" s="2"/>
    </row>
    <row r="810" spans="1:18" ht="14.25" customHeight="1">
      <c r="A810" s="2" t="s">
        <v>472</v>
      </c>
      <c r="B810" s="2" t="s">
        <v>433</v>
      </c>
      <c r="C810" s="2" t="s">
        <v>498</v>
      </c>
      <c r="D810" s="2" t="s">
        <v>441</v>
      </c>
      <c r="E810" s="2" t="s">
        <v>436</v>
      </c>
      <c r="F810" s="11">
        <v>829201543</v>
      </c>
      <c r="G810" s="73">
        <v>44714</v>
      </c>
      <c r="H810" s="73">
        <v>44717</v>
      </c>
      <c r="I810" s="2">
        <v>2935</v>
      </c>
      <c r="J810" s="35">
        <v>9.33</v>
      </c>
      <c r="K810" s="74">
        <f t="shared" si="0"/>
        <v>27383.55</v>
      </c>
      <c r="M810" s="11">
        <v>829201543</v>
      </c>
      <c r="N810" s="2"/>
      <c r="O810" s="83"/>
      <c r="P810" s="11"/>
      <c r="Q810" s="2"/>
      <c r="R810" s="2"/>
    </row>
    <row r="811" spans="1:18" ht="14.25" customHeight="1">
      <c r="A811" s="2" t="s">
        <v>472</v>
      </c>
      <c r="B811" s="2" t="s">
        <v>462</v>
      </c>
      <c r="C811" s="2" t="s">
        <v>542</v>
      </c>
      <c r="D811" s="2" t="s">
        <v>456</v>
      </c>
      <c r="E811" s="2" t="s">
        <v>436</v>
      </c>
      <c r="F811" s="11">
        <v>829356038</v>
      </c>
      <c r="G811" s="73">
        <v>44678</v>
      </c>
      <c r="H811" s="73">
        <v>44679</v>
      </c>
      <c r="I811" s="2">
        <v>6263</v>
      </c>
      <c r="J811" s="35">
        <v>109.28</v>
      </c>
      <c r="K811" s="74">
        <f t="shared" si="0"/>
        <v>684420.64</v>
      </c>
      <c r="M811" s="11">
        <v>829356038</v>
      </c>
      <c r="N811" s="2"/>
      <c r="O811" s="83"/>
      <c r="P811" s="11"/>
      <c r="Q811" s="2"/>
      <c r="R811" s="2"/>
    </row>
    <row r="812" spans="1:18" ht="14.25" customHeight="1">
      <c r="A812" s="2" t="s">
        <v>484</v>
      </c>
      <c r="B812" s="2" t="s">
        <v>462</v>
      </c>
      <c r="C812" s="2" t="s">
        <v>598</v>
      </c>
      <c r="D812" s="2" t="s">
        <v>494</v>
      </c>
      <c r="E812" s="2" t="s">
        <v>436</v>
      </c>
      <c r="F812" s="11">
        <v>829667174</v>
      </c>
      <c r="G812" s="73">
        <v>44692</v>
      </c>
      <c r="H812" s="73">
        <v>44695</v>
      </c>
      <c r="I812" s="2">
        <v>6320</v>
      </c>
      <c r="J812" s="35">
        <v>47.45</v>
      </c>
      <c r="K812" s="74">
        <f t="shared" si="0"/>
        <v>299884</v>
      </c>
      <c r="M812" s="11">
        <v>829667174</v>
      </c>
      <c r="N812" s="2"/>
      <c r="O812" s="83"/>
      <c r="P812" s="11"/>
      <c r="Q812" s="2"/>
      <c r="R812" s="2"/>
    </row>
    <row r="813" spans="1:18" ht="14.25" customHeight="1">
      <c r="A813" s="2" t="s">
        <v>472</v>
      </c>
      <c r="B813" s="2" t="s">
        <v>462</v>
      </c>
      <c r="C813" s="2" t="s">
        <v>514</v>
      </c>
      <c r="D813" s="2" t="s">
        <v>475</v>
      </c>
      <c r="E813" s="2" t="s">
        <v>442</v>
      </c>
      <c r="F813" s="11">
        <v>830754220</v>
      </c>
      <c r="G813" s="73">
        <v>44698</v>
      </c>
      <c r="H813" s="73">
        <v>44699</v>
      </c>
      <c r="I813" s="2">
        <v>2308</v>
      </c>
      <c r="J813" s="35">
        <v>81.73</v>
      </c>
      <c r="K813" s="74">
        <f t="shared" si="0"/>
        <v>188632.84</v>
      </c>
      <c r="M813" s="11">
        <v>830754220</v>
      </c>
      <c r="N813" s="2"/>
      <c r="O813" s="83"/>
      <c r="P813" s="11"/>
      <c r="Q813" s="2"/>
      <c r="R813" s="2"/>
    </row>
    <row r="814" spans="1:18" ht="14.25" customHeight="1">
      <c r="A814" s="2" t="s">
        <v>482</v>
      </c>
      <c r="B814" s="2" t="s">
        <v>439</v>
      </c>
      <c r="C814" s="2" t="s">
        <v>639</v>
      </c>
      <c r="D814" s="2" t="s">
        <v>475</v>
      </c>
      <c r="E814" s="2" t="s">
        <v>436</v>
      </c>
      <c r="F814" s="11">
        <v>832186305</v>
      </c>
      <c r="G814" s="73">
        <v>44697</v>
      </c>
      <c r="H814" s="73">
        <v>44698</v>
      </c>
      <c r="I814" s="2">
        <v>1543</v>
      </c>
      <c r="J814" s="35">
        <v>81.73</v>
      </c>
      <c r="K814" s="74">
        <f t="shared" si="0"/>
        <v>126109.39</v>
      </c>
      <c r="M814" s="11">
        <v>832186305</v>
      </c>
      <c r="N814" s="2"/>
      <c r="O814" s="83"/>
      <c r="P814" s="11"/>
      <c r="Q814" s="2"/>
      <c r="R814" s="2"/>
    </row>
    <row r="815" spans="1:18" ht="14.25" customHeight="1">
      <c r="A815" s="2" t="s">
        <v>482</v>
      </c>
      <c r="B815" s="2" t="s">
        <v>452</v>
      </c>
      <c r="C815" s="2" t="s">
        <v>495</v>
      </c>
      <c r="D815" s="2" t="s">
        <v>477</v>
      </c>
      <c r="E815" s="2" t="s">
        <v>442</v>
      </c>
      <c r="F815" s="11">
        <v>834741485</v>
      </c>
      <c r="G815" s="73">
        <v>44690</v>
      </c>
      <c r="H815" s="73">
        <v>44691</v>
      </c>
      <c r="I815" s="2">
        <v>753</v>
      </c>
      <c r="J815" s="35">
        <v>668.27</v>
      </c>
      <c r="K815" s="74">
        <f t="shared" si="0"/>
        <v>503207.31</v>
      </c>
      <c r="M815" s="11">
        <v>834741485</v>
      </c>
      <c r="N815" s="2"/>
      <c r="O815" s="83"/>
      <c r="P815" s="11"/>
      <c r="Q815" s="2"/>
      <c r="R815" s="2"/>
    </row>
    <row r="816" spans="1:18" ht="14.25" customHeight="1">
      <c r="A816" s="2" t="s">
        <v>482</v>
      </c>
      <c r="B816" s="2" t="s">
        <v>433</v>
      </c>
      <c r="C816" s="2" t="s">
        <v>647</v>
      </c>
      <c r="D816" s="2" t="s">
        <v>494</v>
      </c>
      <c r="E816" s="2" t="s">
        <v>436</v>
      </c>
      <c r="F816" s="11">
        <v>837511670</v>
      </c>
      <c r="G816" s="73">
        <v>44718</v>
      </c>
      <c r="H816" s="73">
        <v>44718</v>
      </c>
      <c r="I816" s="2">
        <v>4827</v>
      </c>
      <c r="J816" s="35">
        <v>47.45</v>
      </c>
      <c r="K816" s="74">
        <f t="shared" si="0"/>
        <v>229041.15000000002</v>
      </c>
      <c r="M816" s="11">
        <v>837511670</v>
      </c>
      <c r="N816" s="2"/>
      <c r="O816" s="83"/>
      <c r="P816" s="11"/>
      <c r="Q816" s="2"/>
      <c r="R816" s="2"/>
    </row>
    <row r="817" spans="1:18" ht="14.25" customHeight="1">
      <c r="A817" s="2" t="s">
        <v>472</v>
      </c>
      <c r="B817" s="2" t="s">
        <v>433</v>
      </c>
      <c r="C817" s="2" t="s">
        <v>537</v>
      </c>
      <c r="D817" s="2" t="s">
        <v>475</v>
      </c>
      <c r="E817" s="2" t="s">
        <v>442</v>
      </c>
      <c r="F817" s="11">
        <v>838085019</v>
      </c>
      <c r="G817" s="73">
        <v>44727</v>
      </c>
      <c r="H817" s="73">
        <v>44730</v>
      </c>
      <c r="I817" s="2">
        <v>4185</v>
      </c>
      <c r="J817" s="35">
        <v>81.73</v>
      </c>
      <c r="K817" s="74">
        <f t="shared" si="0"/>
        <v>342040.05</v>
      </c>
      <c r="M817" s="11">
        <v>838085019</v>
      </c>
      <c r="N817" s="2"/>
      <c r="O817" s="83"/>
      <c r="P817" s="11"/>
      <c r="Q817" s="2"/>
      <c r="R817" s="2"/>
    </row>
    <row r="818" spans="1:18" ht="14.25" customHeight="1">
      <c r="A818" s="2" t="s">
        <v>451</v>
      </c>
      <c r="B818" s="2" t="s">
        <v>467</v>
      </c>
      <c r="C818" s="2" t="s">
        <v>581</v>
      </c>
      <c r="D818" s="2" t="s">
        <v>477</v>
      </c>
      <c r="E818" s="2" t="s">
        <v>436</v>
      </c>
      <c r="F818" s="11">
        <v>838858354</v>
      </c>
      <c r="G818" s="73">
        <v>44721</v>
      </c>
      <c r="H818" s="73">
        <v>44721</v>
      </c>
      <c r="I818" s="2">
        <v>7991</v>
      </c>
      <c r="J818" s="35">
        <v>668.27</v>
      </c>
      <c r="K818" s="74">
        <f t="shared" si="0"/>
        <v>5340145.57</v>
      </c>
      <c r="M818" s="11">
        <v>838858354</v>
      </c>
      <c r="N818" s="2"/>
      <c r="O818" s="83"/>
      <c r="P818" s="11"/>
      <c r="Q818" s="2"/>
      <c r="R818" s="2"/>
    </row>
    <row r="819" spans="1:18" ht="14.25" customHeight="1">
      <c r="A819" s="2" t="s">
        <v>448</v>
      </c>
      <c r="B819" s="2" t="s">
        <v>502</v>
      </c>
      <c r="C819" s="2" t="s">
        <v>578</v>
      </c>
      <c r="D819" s="2" t="s">
        <v>456</v>
      </c>
      <c r="E819" s="2" t="s">
        <v>436</v>
      </c>
      <c r="F819" s="11">
        <v>839142024</v>
      </c>
      <c r="G819" s="73">
        <v>44704</v>
      </c>
      <c r="H819" s="73">
        <v>44707</v>
      </c>
      <c r="I819" s="2">
        <v>2855</v>
      </c>
      <c r="J819" s="35">
        <v>109.28</v>
      </c>
      <c r="K819" s="74">
        <f t="shared" si="0"/>
        <v>311994.40000000002</v>
      </c>
      <c r="M819" s="11">
        <v>839142024</v>
      </c>
      <c r="N819" s="2"/>
      <c r="O819" s="83"/>
      <c r="P819" s="11"/>
      <c r="Q819" s="2"/>
      <c r="R819" s="2"/>
    </row>
    <row r="820" spans="1:18" ht="14.25" customHeight="1">
      <c r="A820" s="2" t="s">
        <v>458</v>
      </c>
      <c r="B820" s="2" t="s">
        <v>462</v>
      </c>
      <c r="C820" s="2" t="s">
        <v>545</v>
      </c>
      <c r="D820" s="2" t="s">
        <v>469</v>
      </c>
      <c r="E820" s="2" t="s">
        <v>436</v>
      </c>
      <c r="F820" s="11">
        <v>839443290</v>
      </c>
      <c r="G820" s="73">
        <v>44716</v>
      </c>
      <c r="H820" s="73">
        <v>44718</v>
      </c>
      <c r="I820" s="2">
        <v>339</v>
      </c>
      <c r="J820" s="35">
        <v>421.89</v>
      </c>
      <c r="K820" s="74">
        <f t="shared" si="0"/>
        <v>143020.71</v>
      </c>
      <c r="M820" s="11">
        <v>839443290</v>
      </c>
      <c r="N820" s="2"/>
      <c r="O820" s="83"/>
      <c r="P820" s="11"/>
      <c r="Q820" s="2"/>
      <c r="R820" s="2"/>
    </row>
    <row r="821" spans="1:18" ht="14.25" customHeight="1">
      <c r="A821" s="2" t="s">
        <v>458</v>
      </c>
      <c r="B821" s="2" t="s">
        <v>462</v>
      </c>
      <c r="C821" s="2" t="s">
        <v>605</v>
      </c>
      <c r="D821" s="2" t="s">
        <v>446</v>
      </c>
      <c r="E821" s="2" t="s">
        <v>436</v>
      </c>
      <c r="F821" s="11">
        <v>840668952</v>
      </c>
      <c r="G821" s="73">
        <v>44741</v>
      </c>
      <c r="H821" s="73">
        <v>44742</v>
      </c>
      <c r="I821" s="2">
        <v>5983</v>
      </c>
      <c r="J821" s="35">
        <v>437.2</v>
      </c>
      <c r="K821" s="74">
        <f t="shared" si="0"/>
        <v>2615767.6</v>
      </c>
      <c r="M821" s="11">
        <v>840668952</v>
      </c>
      <c r="N821" s="2"/>
      <c r="O821" s="83"/>
      <c r="P821" s="11"/>
      <c r="Q821" s="2"/>
      <c r="R821" s="2"/>
    </row>
    <row r="822" spans="1:18" ht="14.25" customHeight="1">
      <c r="A822" s="2" t="s">
        <v>465</v>
      </c>
      <c r="B822" s="2" t="s">
        <v>452</v>
      </c>
      <c r="C822" s="2" t="s">
        <v>603</v>
      </c>
      <c r="D822" s="2" t="s">
        <v>469</v>
      </c>
      <c r="E822" s="2" t="s">
        <v>442</v>
      </c>
      <c r="F822" s="11">
        <v>842362391</v>
      </c>
      <c r="G822" s="73">
        <v>44719</v>
      </c>
      <c r="H822" s="73">
        <v>44719</v>
      </c>
      <c r="I822" s="2">
        <v>8053</v>
      </c>
      <c r="J822" s="35">
        <v>421.89</v>
      </c>
      <c r="K822" s="74">
        <f t="shared" si="0"/>
        <v>3397480.17</v>
      </c>
      <c r="M822" s="11">
        <v>842362391</v>
      </c>
      <c r="N822" s="2"/>
      <c r="O822" s="83"/>
      <c r="P822" s="11"/>
      <c r="Q822" s="2"/>
      <c r="R822" s="2"/>
    </row>
    <row r="823" spans="1:18" ht="14.25" customHeight="1">
      <c r="A823" s="2" t="s">
        <v>465</v>
      </c>
      <c r="B823" s="2" t="s">
        <v>452</v>
      </c>
      <c r="C823" s="2" t="s">
        <v>620</v>
      </c>
      <c r="D823" s="2" t="s">
        <v>450</v>
      </c>
      <c r="E823" s="2" t="s">
        <v>442</v>
      </c>
      <c r="F823" s="11">
        <v>842967498</v>
      </c>
      <c r="G823" s="73">
        <v>44705</v>
      </c>
      <c r="H823" s="73">
        <v>44707</v>
      </c>
      <c r="I823" s="2">
        <v>8439</v>
      </c>
      <c r="J823" s="35">
        <v>205.7</v>
      </c>
      <c r="K823" s="74">
        <f t="shared" si="0"/>
        <v>1735902.2999999998</v>
      </c>
      <c r="M823" s="11">
        <v>842967498</v>
      </c>
      <c r="N823" s="2"/>
      <c r="O823" s="83"/>
      <c r="P823" s="11"/>
      <c r="Q823" s="2"/>
      <c r="R823" s="2"/>
    </row>
    <row r="824" spans="1:18" ht="14.25" customHeight="1">
      <c r="A824" s="2" t="s">
        <v>482</v>
      </c>
      <c r="B824" s="2" t="s">
        <v>433</v>
      </c>
      <c r="C824" s="2" t="s">
        <v>513</v>
      </c>
      <c r="D824" s="2" t="s">
        <v>464</v>
      </c>
      <c r="E824" s="2" t="s">
        <v>436</v>
      </c>
      <c r="F824" s="11">
        <v>844765651</v>
      </c>
      <c r="G824" s="73">
        <v>44725</v>
      </c>
      <c r="H824" s="73">
        <v>44726</v>
      </c>
      <c r="I824" s="2">
        <v>3200</v>
      </c>
      <c r="J824" s="35">
        <v>154.06</v>
      </c>
      <c r="K824" s="74">
        <f t="shared" si="0"/>
        <v>492992</v>
      </c>
      <c r="M824" s="11">
        <v>844765651</v>
      </c>
      <c r="N824" s="2"/>
      <c r="O824" s="83"/>
      <c r="P824" s="11"/>
      <c r="Q824" s="2"/>
      <c r="R824" s="2"/>
    </row>
    <row r="825" spans="1:18" ht="14.25" customHeight="1">
      <c r="A825" s="2" t="s">
        <v>482</v>
      </c>
      <c r="B825" s="2" t="s">
        <v>433</v>
      </c>
      <c r="C825" s="2" t="s">
        <v>505</v>
      </c>
      <c r="D825" s="2" t="s">
        <v>475</v>
      </c>
      <c r="E825" s="2" t="s">
        <v>442</v>
      </c>
      <c r="F825" s="11">
        <v>846113622</v>
      </c>
      <c r="G825" s="73">
        <v>44715</v>
      </c>
      <c r="H825" s="73">
        <v>44716</v>
      </c>
      <c r="I825" s="2">
        <v>566</v>
      </c>
      <c r="J825" s="35">
        <v>81.73</v>
      </c>
      <c r="K825" s="74">
        <f t="shared" si="0"/>
        <v>46259.18</v>
      </c>
      <c r="M825" s="11">
        <v>846113622</v>
      </c>
      <c r="N825" s="2"/>
      <c r="O825" s="83"/>
      <c r="P825" s="11"/>
      <c r="Q825" s="2"/>
      <c r="R825" s="2"/>
    </row>
    <row r="826" spans="1:18" ht="14.25" customHeight="1">
      <c r="A826" s="2" t="s">
        <v>484</v>
      </c>
      <c r="B826" s="2" t="s">
        <v>439</v>
      </c>
      <c r="C826" s="2" t="s">
        <v>615</v>
      </c>
      <c r="D826" s="2" t="s">
        <v>464</v>
      </c>
      <c r="E826" s="2" t="s">
        <v>436</v>
      </c>
      <c r="F826" s="11">
        <v>846193444</v>
      </c>
      <c r="G826" s="73">
        <v>44726</v>
      </c>
      <c r="H826" s="73">
        <v>44729</v>
      </c>
      <c r="I826" s="2">
        <v>1880</v>
      </c>
      <c r="J826" s="35">
        <v>154.06</v>
      </c>
      <c r="K826" s="74">
        <f t="shared" si="0"/>
        <v>289632.8</v>
      </c>
      <c r="M826" s="11">
        <v>846193444</v>
      </c>
      <c r="N826" s="2"/>
      <c r="O826" s="83"/>
      <c r="P826" s="11"/>
      <c r="Q826" s="2"/>
      <c r="R826" s="2"/>
    </row>
    <row r="827" spans="1:18" ht="14.25" customHeight="1">
      <c r="A827" s="2" t="s">
        <v>458</v>
      </c>
      <c r="B827" s="2" t="s">
        <v>433</v>
      </c>
      <c r="C827" s="2" t="s">
        <v>474</v>
      </c>
      <c r="D827" s="2" t="s">
        <v>480</v>
      </c>
      <c r="E827" s="2" t="s">
        <v>436</v>
      </c>
      <c r="F827" s="11">
        <v>847659862</v>
      </c>
      <c r="G827" s="73">
        <v>44711</v>
      </c>
      <c r="H827" s="73">
        <v>44714</v>
      </c>
      <c r="I827" s="2">
        <v>6189</v>
      </c>
      <c r="J827" s="35">
        <v>651.21</v>
      </c>
      <c r="K827" s="74">
        <f t="shared" si="0"/>
        <v>4030338.6900000004</v>
      </c>
      <c r="M827" s="11">
        <v>847659862</v>
      </c>
      <c r="N827" s="2"/>
      <c r="O827" s="83"/>
      <c r="P827" s="11"/>
      <c r="Q827" s="2"/>
      <c r="R827" s="2"/>
    </row>
    <row r="828" spans="1:18" ht="14.25" customHeight="1">
      <c r="A828" s="2" t="s">
        <v>448</v>
      </c>
      <c r="B828" s="2" t="s">
        <v>467</v>
      </c>
      <c r="C828" s="2" t="s">
        <v>590</v>
      </c>
      <c r="D828" s="2" t="s">
        <v>475</v>
      </c>
      <c r="E828" s="2" t="s">
        <v>436</v>
      </c>
      <c r="F828" s="11">
        <v>847923791</v>
      </c>
      <c r="G828" s="73">
        <v>44723</v>
      </c>
      <c r="H828" s="73">
        <v>44723</v>
      </c>
      <c r="I828" s="2">
        <v>2971</v>
      </c>
      <c r="J828" s="35">
        <v>81.73</v>
      </c>
      <c r="K828" s="74">
        <f t="shared" si="0"/>
        <v>242819.83000000002</v>
      </c>
      <c r="M828" s="11">
        <v>847923791</v>
      </c>
      <c r="N828" s="2"/>
      <c r="O828" s="83"/>
      <c r="P828" s="11"/>
      <c r="Q828" s="2"/>
      <c r="R828" s="2"/>
    </row>
    <row r="829" spans="1:18" ht="14.25" customHeight="1">
      <c r="A829" s="2" t="s">
        <v>484</v>
      </c>
      <c r="B829" s="2" t="s">
        <v>433</v>
      </c>
      <c r="C829" s="2" t="s">
        <v>647</v>
      </c>
      <c r="D829" s="2" t="s">
        <v>475</v>
      </c>
      <c r="E829" s="2" t="s">
        <v>442</v>
      </c>
      <c r="F829" s="11">
        <v>848277413</v>
      </c>
      <c r="G829" s="73">
        <v>44730</v>
      </c>
      <c r="H829" s="73">
        <v>44732</v>
      </c>
      <c r="I829" s="2">
        <v>9774</v>
      </c>
      <c r="J829" s="35">
        <v>81.73</v>
      </c>
      <c r="K829" s="74">
        <f t="shared" si="0"/>
        <v>798829.02</v>
      </c>
      <c r="M829" s="11">
        <v>848277413</v>
      </c>
      <c r="N829" s="2"/>
      <c r="O829" s="83"/>
      <c r="P829" s="11"/>
      <c r="Q829" s="2"/>
      <c r="R829" s="2"/>
    </row>
    <row r="830" spans="1:18" ht="14.25" customHeight="1">
      <c r="A830" s="2" t="s">
        <v>482</v>
      </c>
      <c r="B830" s="2" t="s">
        <v>452</v>
      </c>
      <c r="C830" s="2" t="s">
        <v>544</v>
      </c>
      <c r="D830" s="2" t="s">
        <v>456</v>
      </c>
      <c r="E830" s="2" t="s">
        <v>442</v>
      </c>
      <c r="F830" s="11">
        <v>848652064</v>
      </c>
      <c r="G830" s="73">
        <v>44752</v>
      </c>
      <c r="H830" s="73">
        <v>44754</v>
      </c>
      <c r="I830" s="2">
        <v>7994</v>
      </c>
      <c r="J830" s="35">
        <v>109.28</v>
      </c>
      <c r="K830" s="74">
        <f t="shared" si="0"/>
        <v>873584.32000000007</v>
      </c>
      <c r="M830" s="11">
        <v>848652064</v>
      </c>
      <c r="N830" s="2"/>
      <c r="O830" s="83"/>
      <c r="P830" s="11"/>
      <c r="Q830" s="2"/>
      <c r="R830" s="2"/>
    </row>
    <row r="831" spans="1:18" ht="14.25" customHeight="1">
      <c r="A831" s="2" t="s">
        <v>472</v>
      </c>
      <c r="B831" s="2" t="s">
        <v>467</v>
      </c>
      <c r="C831" s="2" t="s">
        <v>476</v>
      </c>
      <c r="D831" s="2" t="s">
        <v>464</v>
      </c>
      <c r="E831" s="2" t="s">
        <v>442</v>
      </c>
      <c r="F831" s="11">
        <v>848969209</v>
      </c>
      <c r="G831" s="73">
        <v>44755</v>
      </c>
      <c r="H831" s="73">
        <v>44756</v>
      </c>
      <c r="I831" s="2">
        <v>5843</v>
      </c>
      <c r="J831" s="35">
        <v>154.06</v>
      </c>
      <c r="K831" s="74">
        <f t="shared" si="0"/>
        <v>900172.58</v>
      </c>
      <c r="M831" s="11">
        <v>848969209</v>
      </c>
      <c r="N831" s="2"/>
      <c r="O831" s="83"/>
      <c r="P831" s="11"/>
      <c r="Q831" s="2"/>
      <c r="R831" s="2"/>
    </row>
    <row r="832" spans="1:18" ht="14.25" customHeight="1">
      <c r="A832" s="2" t="s">
        <v>465</v>
      </c>
      <c r="B832" s="2" t="s">
        <v>439</v>
      </c>
      <c r="C832" s="2" t="s">
        <v>521</v>
      </c>
      <c r="D832" s="2" t="s">
        <v>464</v>
      </c>
      <c r="E832" s="2" t="s">
        <v>436</v>
      </c>
      <c r="F832" s="11">
        <v>849058902</v>
      </c>
      <c r="G832" s="73">
        <v>44755</v>
      </c>
      <c r="H832" s="73">
        <v>44756</v>
      </c>
      <c r="I832" s="2">
        <v>3162</v>
      </c>
      <c r="J832" s="35">
        <v>154.06</v>
      </c>
      <c r="K832" s="74">
        <f t="shared" si="0"/>
        <v>487137.72000000003</v>
      </c>
      <c r="M832" s="11">
        <v>849058902</v>
      </c>
      <c r="N832" s="2"/>
      <c r="O832" s="83"/>
      <c r="P832" s="11"/>
      <c r="Q832" s="2"/>
      <c r="R832" s="2"/>
    </row>
    <row r="833" spans="1:18" ht="14.25" customHeight="1">
      <c r="A833" s="2" t="s">
        <v>482</v>
      </c>
      <c r="B833" s="2" t="s">
        <v>462</v>
      </c>
      <c r="C833" s="2" t="s">
        <v>598</v>
      </c>
      <c r="D833" s="2" t="s">
        <v>441</v>
      </c>
      <c r="E833" s="2" t="s">
        <v>436</v>
      </c>
      <c r="F833" s="11">
        <v>849475181</v>
      </c>
      <c r="G833" s="73">
        <v>44728</v>
      </c>
      <c r="H833" s="73">
        <v>44728</v>
      </c>
      <c r="I833" s="2">
        <v>5683</v>
      </c>
      <c r="J833" s="35">
        <v>9.33</v>
      </c>
      <c r="K833" s="74">
        <f t="shared" si="0"/>
        <v>53022.39</v>
      </c>
      <c r="M833" s="11">
        <v>849475181</v>
      </c>
      <c r="N833" s="2"/>
      <c r="O833" s="83"/>
      <c r="P833" s="11"/>
      <c r="Q833" s="2"/>
      <c r="R833" s="2"/>
    </row>
    <row r="834" spans="1:18" ht="14.25" customHeight="1">
      <c r="A834" s="2" t="s">
        <v>484</v>
      </c>
      <c r="B834" s="2" t="s">
        <v>452</v>
      </c>
      <c r="C834" s="2" t="s">
        <v>620</v>
      </c>
      <c r="D834" s="2" t="s">
        <v>446</v>
      </c>
      <c r="E834" s="2" t="s">
        <v>442</v>
      </c>
      <c r="F834" s="11">
        <v>850827014</v>
      </c>
      <c r="G834" s="73">
        <v>44752</v>
      </c>
      <c r="H834" s="73">
        <v>44752</v>
      </c>
      <c r="I834" s="2">
        <v>1479</v>
      </c>
      <c r="J834" s="35">
        <v>437.2</v>
      </c>
      <c r="K834" s="74">
        <f t="shared" si="0"/>
        <v>646618.79999999993</v>
      </c>
      <c r="M834" s="11">
        <v>850827014</v>
      </c>
      <c r="N834" s="2"/>
      <c r="O834" s="83"/>
      <c r="P834" s="11"/>
      <c r="Q834" s="2"/>
      <c r="R834" s="2"/>
    </row>
    <row r="835" spans="1:18" ht="14.25" customHeight="1">
      <c r="A835" s="2" t="s">
        <v>458</v>
      </c>
      <c r="B835" s="2" t="s">
        <v>439</v>
      </c>
      <c r="C835" s="2" t="s">
        <v>530</v>
      </c>
      <c r="D835" s="2" t="s">
        <v>464</v>
      </c>
      <c r="E835" s="2" t="s">
        <v>436</v>
      </c>
      <c r="F835" s="11">
        <v>851025712</v>
      </c>
      <c r="G835" s="73">
        <v>44720</v>
      </c>
      <c r="H835" s="73">
        <v>44721</v>
      </c>
      <c r="I835" s="2">
        <v>639</v>
      </c>
      <c r="J835" s="35">
        <v>154.06</v>
      </c>
      <c r="K835" s="74">
        <f t="shared" si="0"/>
        <v>98444.34</v>
      </c>
      <c r="M835" s="11">
        <v>851025712</v>
      </c>
      <c r="N835" s="2"/>
      <c r="O835" s="83"/>
      <c r="P835" s="11"/>
      <c r="Q835" s="2"/>
      <c r="R835" s="2"/>
    </row>
    <row r="836" spans="1:18" ht="14.25" customHeight="1">
      <c r="A836" s="2" t="s">
        <v>472</v>
      </c>
      <c r="B836" s="2" t="s">
        <v>462</v>
      </c>
      <c r="C836" s="2" t="s">
        <v>478</v>
      </c>
      <c r="D836" s="2" t="s">
        <v>477</v>
      </c>
      <c r="E836" s="2" t="s">
        <v>436</v>
      </c>
      <c r="F836" s="11">
        <v>851287925</v>
      </c>
      <c r="G836" s="73">
        <v>44713</v>
      </c>
      <c r="H836" s="73">
        <v>44714</v>
      </c>
      <c r="I836" s="2">
        <v>7661</v>
      </c>
      <c r="J836" s="35">
        <v>668.27</v>
      </c>
      <c r="K836" s="74">
        <f t="shared" si="0"/>
        <v>5119616.47</v>
      </c>
      <c r="M836" s="11">
        <v>851287925</v>
      </c>
      <c r="N836" s="2"/>
      <c r="O836" s="83"/>
      <c r="P836" s="11"/>
      <c r="Q836" s="2"/>
      <c r="R836" s="2"/>
    </row>
    <row r="837" spans="1:18" ht="14.25" customHeight="1">
      <c r="A837" s="2" t="s">
        <v>472</v>
      </c>
      <c r="B837" s="2" t="s">
        <v>433</v>
      </c>
      <c r="C837" s="2" t="s">
        <v>466</v>
      </c>
      <c r="D837" s="2" t="s">
        <v>435</v>
      </c>
      <c r="E837" s="2" t="s">
        <v>442</v>
      </c>
      <c r="F837" s="11">
        <v>851636826</v>
      </c>
      <c r="G837" s="73">
        <v>44747</v>
      </c>
      <c r="H837" s="73">
        <v>44748</v>
      </c>
      <c r="I837" s="2">
        <v>6323</v>
      </c>
      <c r="J837" s="35">
        <v>255.28</v>
      </c>
      <c r="K837" s="74">
        <f t="shared" si="0"/>
        <v>1614135.44</v>
      </c>
      <c r="M837" s="11">
        <v>851636826</v>
      </c>
      <c r="N837" s="2"/>
      <c r="O837" s="83"/>
      <c r="P837" s="11"/>
      <c r="Q837" s="2"/>
      <c r="R837" s="2"/>
    </row>
    <row r="838" spans="1:18" ht="14.25" customHeight="1">
      <c r="A838" s="2" t="s">
        <v>458</v>
      </c>
      <c r="B838" s="2" t="s">
        <v>467</v>
      </c>
      <c r="C838" s="2" t="s">
        <v>532</v>
      </c>
      <c r="D838" s="2" t="s">
        <v>450</v>
      </c>
      <c r="E838" s="2" t="s">
        <v>442</v>
      </c>
      <c r="F838" s="11">
        <v>851753556</v>
      </c>
      <c r="G838" s="73">
        <v>44735</v>
      </c>
      <c r="H838" s="73">
        <v>44738</v>
      </c>
      <c r="I838" s="2">
        <v>3935</v>
      </c>
      <c r="J838" s="35">
        <v>205.7</v>
      </c>
      <c r="K838" s="74">
        <f t="shared" si="0"/>
        <v>809429.5</v>
      </c>
      <c r="M838" s="11">
        <v>851753556</v>
      </c>
      <c r="N838" s="2"/>
      <c r="O838" s="83"/>
      <c r="P838" s="11"/>
      <c r="Q838" s="2"/>
      <c r="R838" s="2"/>
    </row>
    <row r="839" spans="1:18" ht="14.25" customHeight="1">
      <c r="A839" s="2" t="s">
        <v>448</v>
      </c>
      <c r="B839" s="2" t="s">
        <v>452</v>
      </c>
      <c r="C839" s="2" t="s">
        <v>595</v>
      </c>
      <c r="D839" s="2" t="s">
        <v>469</v>
      </c>
      <c r="E839" s="2" t="s">
        <v>436</v>
      </c>
      <c r="F839" s="11">
        <v>852058255</v>
      </c>
      <c r="G839" s="73">
        <v>44717</v>
      </c>
      <c r="H839" s="73">
        <v>44719</v>
      </c>
      <c r="I839" s="2">
        <v>1250</v>
      </c>
      <c r="J839" s="35">
        <v>421.89</v>
      </c>
      <c r="K839" s="74">
        <f t="shared" si="0"/>
        <v>527362.5</v>
      </c>
      <c r="M839" s="11">
        <v>852058255</v>
      </c>
      <c r="N839" s="2"/>
      <c r="O839" s="83"/>
      <c r="P839" s="11"/>
      <c r="Q839" s="2"/>
      <c r="R839" s="2"/>
    </row>
    <row r="840" spans="1:18" ht="14.25" customHeight="1">
      <c r="A840" s="2" t="s">
        <v>482</v>
      </c>
      <c r="B840" s="2" t="s">
        <v>462</v>
      </c>
      <c r="C840" s="2" t="s">
        <v>547</v>
      </c>
      <c r="D840" s="2" t="s">
        <v>450</v>
      </c>
      <c r="E840" s="2" t="s">
        <v>442</v>
      </c>
      <c r="F840" s="11">
        <v>852918708</v>
      </c>
      <c r="G840" s="73">
        <v>44755</v>
      </c>
      <c r="H840" s="73">
        <v>44755</v>
      </c>
      <c r="I840" s="2">
        <v>8558</v>
      </c>
      <c r="J840" s="35">
        <v>205.7</v>
      </c>
      <c r="K840" s="74">
        <f t="shared" si="0"/>
        <v>1760380.5999999999</v>
      </c>
      <c r="M840" s="11">
        <v>852918708</v>
      </c>
      <c r="N840" s="2"/>
      <c r="O840" s="83"/>
      <c r="P840" s="11"/>
      <c r="Q840" s="2"/>
      <c r="R840" s="2"/>
    </row>
    <row r="841" spans="1:18" ht="14.25" customHeight="1">
      <c r="A841" s="2" t="s">
        <v>472</v>
      </c>
      <c r="B841" s="2" t="s">
        <v>433</v>
      </c>
      <c r="C841" s="2" t="s">
        <v>508</v>
      </c>
      <c r="D841" s="2" t="s">
        <v>477</v>
      </c>
      <c r="E841" s="2" t="s">
        <v>436</v>
      </c>
      <c r="F841" s="11">
        <v>853583896</v>
      </c>
      <c r="G841" s="73">
        <v>44745</v>
      </c>
      <c r="H841" s="73">
        <v>44748</v>
      </c>
      <c r="I841" s="2">
        <v>501</v>
      </c>
      <c r="J841" s="35">
        <v>668.27</v>
      </c>
      <c r="K841" s="74">
        <f t="shared" si="0"/>
        <v>334803.27</v>
      </c>
      <c r="M841" s="11">
        <v>853583896</v>
      </c>
      <c r="N841" s="2"/>
      <c r="O841" s="83"/>
      <c r="P841" s="11"/>
      <c r="Q841" s="2"/>
      <c r="R841" s="2"/>
    </row>
    <row r="842" spans="1:18" ht="14.25" customHeight="1">
      <c r="A842" s="2" t="s">
        <v>484</v>
      </c>
      <c r="B842" s="2" t="s">
        <v>433</v>
      </c>
      <c r="C842" s="2" t="s">
        <v>562</v>
      </c>
      <c r="D842" s="2" t="s">
        <v>469</v>
      </c>
      <c r="E842" s="2" t="s">
        <v>442</v>
      </c>
      <c r="F842" s="11">
        <v>853798043</v>
      </c>
      <c r="G842" s="73">
        <v>44728</v>
      </c>
      <c r="H842" s="73">
        <v>44729</v>
      </c>
      <c r="I842" s="2">
        <v>6958</v>
      </c>
      <c r="J842" s="35">
        <v>421.89</v>
      </c>
      <c r="K842" s="74">
        <f t="shared" si="0"/>
        <v>2935510.62</v>
      </c>
      <c r="M842" s="11">
        <v>853798043</v>
      </c>
      <c r="N842" s="2"/>
      <c r="O842" s="83"/>
      <c r="P842" s="11"/>
      <c r="Q842" s="2"/>
      <c r="R842" s="2"/>
    </row>
    <row r="843" spans="1:18" ht="14.25" customHeight="1">
      <c r="A843" s="2" t="s">
        <v>482</v>
      </c>
      <c r="B843" s="2" t="s">
        <v>433</v>
      </c>
      <c r="C843" s="2" t="s">
        <v>529</v>
      </c>
      <c r="D843" s="2" t="s">
        <v>441</v>
      </c>
      <c r="E843" s="2" t="s">
        <v>442</v>
      </c>
      <c r="F843" s="11">
        <v>854614722</v>
      </c>
      <c r="G843" s="73">
        <v>44726</v>
      </c>
      <c r="H843" s="73">
        <v>44729</v>
      </c>
      <c r="I843" s="2">
        <v>9091</v>
      </c>
      <c r="J843" s="35">
        <v>9.33</v>
      </c>
      <c r="K843" s="74">
        <f t="shared" si="0"/>
        <v>84819.03</v>
      </c>
      <c r="M843" s="11">
        <v>854614722</v>
      </c>
      <c r="N843" s="2"/>
      <c r="O843" s="83"/>
      <c r="P843" s="11"/>
      <c r="Q843" s="2"/>
      <c r="R843" s="2"/>
    </row>
    <row r="844" spans="1:18" ht="14.25" customHeight="1">
      <c r="A844" s="2" t="s">
        <v>438</v>
      </c>
      <c r="B844" s="2" t="s">
        <v>462</v>
      </c>
      <c r="C844" s="2" t="s">
        <v>558</v>
      </c>
      <c r="D844" s="2" t="s">
        <v>441</v>
      </c>
      <c r="E844" s="2" t="s">
        <v>436</v>
      </c>
      <c r="F844" s="11">
        <v>854919850</v>
      </c>
      <c r="G844" s="73">
        <v>44726</v>
      </c>
      <c r="H844" s="73">
        <v>44727</v>
      </c>
      <c r="I844" s="2">
        <v>6595</v>
      </c>
      <c r="J844" s="35">
        <v>9.33</v>
      </c>
      <c r="K844" s="74">
        <f t="shared" si="0"/>
        <v>61531.35</v>
      </c>
      <c r="M844" s="11">
        <v>854919850</v>
      </c>
      <c r="N844" s="2"/>
      <c r="O844" s="83"/>
      <c r="P844" s="11"/>
      <c r="Q844" s="2"/>
      <c r="R844" s="2"/>
    </row>
    <row r="845" spans="1:18" ht="14.25" customHeight="1">
      <c r="A845" s="2" t="s">
        <v>438</v>
      </c>
      <c r="B845" s="2" t="s">
        <v>439</v>
      </c>
      <c r="C845" s="2" t="s">
        <v>576</v>
      </c>
      <c r="D845" s="2" t="s">
        <v>464</v>
      </c>
      <c r="E845" s="2" t="s">
        <v>436</v>
      </c>
      <c r="F845" s="11">
        <v>855146872</v>
      </c>
      <c r="G845" s="73">
        <v>44717</v>
      </c>
      <c r="H845" s="73">
        <v>44719</v>
      </c>
      <c r="I845" s="2">
        <v>4033</v>
      </c>
      <c r="J845" s="35">
        <v>154.06</v>
      </c>
      <c r="K845" s="74">
        <f t="shared" si="0"/>
        <v>621323.98</v>
      </c>
      <c r="M845" s="11">
        <v>855146872</v>
      </c>
      <c r="N845" s="2"/>
      <c r="O845" s="83"/>
      <c r="P845" s="11"/>
      <c r="Q845" s="2"/>
      <c r="R845" s="2"/>
    </row>
    <row r="846" spans="1:18" ht="14.25" customHeight="1">
      <c r="A846" s="2" t="s">
        <v>438</v>
      </c>
      <c r="B846" s="2" t="s">
        <v>433</v>
      </c>
      <c r="C846" s="2" t="s">
        <v>571</v>
      </c>
      <c r="D846" s="2" t="s">
        <v>480</v>
      </c>
      <c r="E846" s="2" t="s">
        <v>436</v>
      </c>
      <c r="F846" s="11">
        <v>859151303</v>
      </c>
      <c r="G846" s="73">
        <v>44767</v>
      </c>
      <c r="H846" s="73">
        <v>44768</v>
      </c>
      <c r="I846" s="2">
        <v>8091</v>
      </c>
      <c r="J846" s="35">
        <v>651.21</v>
      </c>
      <c r="K846" s="74">
        <f t="shared" si="0"/>
        <v>5268940.1100000003</v>
      </c>
      <c r="M846" s="11">
        <v>859151303</v>
      </c>
      <c r="N846" s="2"/>
      <c r="O846" s="83"/>
      <c r="P846" s="11"/>
      <c r="Q846" s="2"/>
      <c r="R846" s="2"/>
    </row>
    <row r="847" spans="1:18" ht="14.25" customHeight="1">
      <c r="A847" s="2" t="s">
        <v>444</v>
      </c>
      <c r="B847" s="2" t="s">
        <v>433</v>
      </c>
      <c r="C847" s="2" t="s">
        <v>508</v>
      </c>
      <c r="D847" s="2" t="s">
        <v>477</v>
      </c>
      <c r="E847" s="2" t="s">
        <v>442</v>
      </c>
      <c r="F847" s="11">
        <v>859830653</v>
      </c>
      <c r="G847" s="73">
        <v>44756</v>
      </c>
      <c r="H847" s="73">
        <v>44757</v>
      </c>
      <c r="I847" s="2">
        <v>6039</v>
      </c>
      <c r="J847" s="35">
        <v>668.27</v>
      </c>
      <c r="K847" s="74">
        <f t="shared" si="0"/>
        <v>4035682.53</v>
      </c>
      <c r="M847" s="11">
        <v>211913239</v>
      </c>
      <c r="N847" s="2"/>
      <c r="O847" s="83"/>
      <c r="P847" s="11"/>
      <c r="Q847" s="2"/>
      <c r="R847" s="2"/>
    </row>
    <row r="848" spans="1:18" ht="14.25" customHeight="1">
      <c r="A848" s="2" t="s">
        <v>458</v>
      </c>
      <c r="B848" s="2" t="s">
        <v>467</v>
      </c>
      <c r="C848" s="2" t="s">
        <v>588</v>
      </c>
      <c r="D848" s="2" t="s">
        <v>480</v>
      </c>
      <c r="E848" s="2" t="s">
        <v>442</v>
      </c>
      <c r="F848" s="11">
        <v>860852038</v>
      </c>
      <c r="G848" s="73">
        <v>44729</v>
      </c>
      <c r="H848" s="73">
        <v>44731</v>
      </c>
      <c r="I848" s="2">
        <v>1499</v>
      </c>
      <c r="J848" s="35">
        <v>651.21</v>
      </c>
      <c r="K848" s="74">
        <f t="shared" si="0"/>
        <v>976163.79</v>
      </c>
      <c r="M848" s="11">
        <v>860852038</v>
      </c>
      <c r="N848" s="2"/>
      <c r="O848" s="83"/>
      <c r="P848" s="11"/>
      <c r="Q848" s="2"/>
      <c r="R848" s="2"/>
    </row>
    <row r="849" spans="1:18" ht="14.25" customHeight="1">
      <c r="A849" s="2" t="s">
        <v>444</v>
      </c>
      <c r="B849" s="2" t="s">
        <v>452</v>
      </c>
      <c r="C849" s="2" t="s">
        <v>644</v>
      </c>
      <c r="D849" s="2" t="s">
        <v>494</v>
      </c>
      <c r="E849" s="2" t="s">
        <v>442</v>
      </c>
      <c r="F849" s="11">
        <v>861686313</v>
      </c>
      <c r="G849" s="73">
        <v>44724</v>
      </c>
      <c r="H849" s="73">
        <v>44726</v>
      </c>
      <c r="I849" s="2">
        <v>7538</v>
      </c>
      <c r="J849" s="35">
        <v>47.45</v>
      </c>
      <c r="K849" s="74">
        <f t="shared" si="0"/>
        <v>357678.10000000003</v>
      </c>
      <c r="M849" s="11">
        <v>283068597</v>
      </c>
      <c r="N849" s="2"/>
      <c r="O849" s="83"/>
      <c r="P849" s="11"/>
      <c r="Q849" s="2"/>
      <c r="R849" s="2"/>
    </row>
    <row r="850" spans="1:18" ht="14.25" customHeight="1">
      <c r="A850" s="2" t="s">
        <v>458</v>
      </c>
      <c r="B850" s="2" t="s">
        <v>467</v>
      </c>
      <c r="C850" s="2" t="s">
        <v>538</v>
      </c>
      <c r="D850" s="2" t="s">
        <v>450</v>
      </c>
      <c r="E850" s="2" t="s">
        <v>436</v>
      </c>
      <c r="F850" s="11">
        <v>862446343</v>
      </c>
      <c r="G850" s="73">
        <v>44757</v>
      </c>
      <c r="H850" s="73">
        <v>44760</v>
      </c>
      <c r="I850" s="2">
        <v>9694</v>
      </c>
      <c r="J850" s="35">
        <v>205.7</v>
      </c>
      <c r="K850" s="74">
        <f t="shared" si="0"/>
        <v>1994055.7999999998</v>
      </c>
      <c r="M850" s="11">
        <v>862446343</v>
      </c>
      <c r="N850" s="2"/>
      <c r="O850" s="83"/>
      <c r="P850" s="11"/>
      <c r="Q850" s="2"/>
      <c r="R850" s="2"/>
    </row>
    <row r="851" spans="1:18" ht="14.25" customHeight="1">
      <c r="A851" s="2" t="s">
        <v>444</v>
      </c>
      <c r="B851" s="2" t="s">
        <v>439</v>
      </c>
      <c r="C851" s="2" t="s">
        <v>576</v>
      </c>
      <c r="D851" s="2" t="s">
        <v>464</v>
      </c>
      <c r="E851" s="2" t="s">
        <v>436</v>
      </c>
      <c r="F851" s="11">
        <v>862552344</v>
      </c>
      <c r="G851" s="73">
        <v>44758</v>
      </c>
      <c r="H851" s="73">
        <v>44758</v>
      </c>
      <c r="I851" s="2">
        <v>9305</v>
      </c>
      <c r="J851" s="35">
        <v>154.06</v>
      </c>
      <c r="K851" s="74">
        <f t="shared" si="0"/>
        <v>1433528.3</v>
      </c>
      <c r="M851" s="11">
        <v>320556437</v>
      </c>
      <c r="N851" s="2"/>
      <c r="O851" s="83"/>
      <c r="P851" s="11"/>
      <c r="Q851" s="2"/>
      <c r="R851" s="2"/>
    </row>
    <row r="852" spans="1:18" ht="14.25" customHeight="1">
      <c r="A852" s="2" t="s">
        <v>472</v>
      </c>
      <c r="B852" s="2" t="s">
        <v>462</v>
      </c>
      <c r="C852" s="2" t="s">
        <v>531</v>
      </c>
      <c r="D852" s="2" t="s">
        <v>475</v>
      </c>
      <c r="E852" s="2" t="s">
        <v>442</v>
      </c>
      <c r="F852" s="11">
        <v>863238990</v>
      </c>
      <c r="G852" s="73">
        <v>44759</v>
      </c>
      <c r="H852" s="73">
        <v>44760</v>
      </c>
      <c r="I852" s="2">
        <v>1359</v>
      </c>
      <c r="J852" s="35">
        <v>81.73</v>
      </c>
      <c r="K852" s="74">
        <f t="shared" si="0"/>
        <v>111071.07</v>
      </c>
      <c r="M852" s="11">
        <v>863238990</v>
      </c>
      <c r="N852" s="2"/>
      <c r="O852" s="83"/>
      <c r="P852" s="11"/>
      <c r="Q852" s="2"/>
      <c r="R852" s="2"/>
    </row>
    <row r="853" spans="1:18" ht="14.25" customHeight="1">
      <c r="A853" s="2" t="s">
        <v>438</v>
      </c>
      <c r="B853" s="2" t="s">
        <v>433</v>
      </c>
      <c r="C853" s="2" t="s">
        <v>585</v>
      </c>
      <c r="D853" s="2" t="s">
        <v>494</v>
      </c>
      <c r="E853" s="2" t="s">
        <v>436</v>
      </c>
      <c r="F853" s="11">
        <v>863311517</v>
      </c>
      <c r="G853" s="73">
        <v>44751</v>
      </c>
      <c r="H853" s="73">
        <v>44754</v>
      </c>
      <c r="I853" s="2">
        <v>126</v>
      </c>
      <c r="J853" s="35">
        <v>47.45</v>
      </c>
      <c r="K853" s="74">
        <f t="shared" si="0"/>
        <v>5978.7000000000007</v>
      </c>
      <c r="M853" s="11">
        <v>863311517</v>
      </c>
      <c r="N853" s="2"/>
      <c r="O853" s="83"/>
      <c r="P853" s="11"/>
      <c r="Q853" s="2"/>
      <c r="R853" s="2"/>
    </row>
    <row r="854" spans="1:18" ht="14.25" customHeight="1">
      <c r="A854" s="2" t="s">
        <v>484</v>
      </c>
      <c r="B854" s="2" t="s">
        <v>433</v>
      </c>
      <c r="C854" s="2" t="s">
        <v>584</v>
      </c>
      <c r="D854" s="2" t="s">
        <v>480</v>
      </c>
      <c r="E854" s="2" t="s">
        <v>436</v>
      </c>
      <c r="F854" s="11">
        <v>863350570</v>
      </c>
      <c r="G854" s="73">
        <v>44744</v>
      </c>
      <c r="H854" s="73">
        <v>44746</v>
      </c>
      <c r="I854" s="2">
        <v>8621</v>
      </c>
      <c r="J854" s="35">
        <v>651.21</v>
      </c>
      <c r="K854" s="74">
        <f t="shared" si="0"/>
        <v>5614081.4100000001</v>
      </c>
      <c r="M854" s="11">
        <v>863350570</v>
      </c>
      <c r="N854" s="2"/>
      <c r="O854" s="83"/>
      <c r="P854" s="11"/>
      <c r="Q854" s="2"/>
      <c r="R854" s="2"/>
    </row>
    <row r="855" spans="1:18" ht="14.25" customHeight="1">
      <c r="A855" s="2" t="s">
        <v>472</v>
      </c>
      <c r="B855" s="2" t="s">
        <v>433</v>
      </c>
      <c r="C855" s="2" t="s">
        <v>528</v>
      </c>
      <c r="D855" s="2" t="s">
        <v>441</v>
      </c>
      <c r="E855" s="2" t="s">
        <v>436</v>
      </c>
      <c r="F855" s="11">
        <v>863766849</v>
      </c>
      <c r="G855" s="73">
        <v>44766</v>
      </c>
      <c r="H855" s="73">
        <v>44768</v>
      </c>
      <c r="I855" s="2">
        <v>9884</v>
      </c>
      <c r="J855" s="35">
        <v>9.33</v>
      </c>
      <c r="K855" s="74">
        <f t="shared" si="0"/>
        <v>92217.72</v>
      </c>
      <c r="M855" s="11">
        <v>863766849</v>
      </c>
      <c r="N855" s="2"/>
      <c r="O855" s="83"/>
      <c r="P855" s="11"/>
      <c r="Q855" s="2"/>
      <c r="R855" s="2"/>
    </row>
    <row r="856" spans="1:18" ht="14.25" customHeight="1">
      <c r="A856" s="2" t="s">
        <v>472</v>
      </c>
      <c r="B856" s="2" t="s">
        <v>462</v>
      </c>
      <c r="C856" s="2" t="s">
        <v>463</v>
      </c>
      <c r="D856" s="2" t="s">
        <v>480</v>
      </c>
      <c r="E856" s="2" t="s">
        <v>442</v>
      </c>
      <c r="F856" s="11">
        <v>864822137</v>
      </c>
      <c r="G856" s="73">
        <v>44744</v>
      </c>
      <c r="H856" s="73">
        <v>44745</v>
      </c>
      <c r="I856" s="2">
        <v>893</v>
      </c>
      <c r="J856" s="35">
        <v>651.21</v>
      </c>
      <c r="K856" s="74">
        <f t="shared" si="0"/>
        <v>581530.53</v>
      </c>
      <c r="M856" s="11">
        <v>864822137</v>
      </c>
      <c r="N856" s="2"/>
      <c r="O856" s="83"/>
      <c r="P856" s="11"/>
      <c r="Q856" s="2"/>
      <c r="R856" s="2"/>
    </row>
    <row r="857" spans="1:18" ht="14.25" customHeight="1">
      <c r="A857" s="2" t="s">
        <v>451</v>
      </c>
      <c r="B857" s="2" t="s">
        <v>462</v>
      </c>
      <c r="C857" s="2" t="s">
        <v>490</v>
      </c>
      <c r="D857" s="2" t="s">
        <v>435</v>
      </c>
      <c r="E857" s="2" t="s">
        <v>442</v>
      </c>
      <c r="F857" s="11">
        <v>865485608</v>
      </c>
      <c r="G857" s="73">
        <v>44773</v>
      </c>
      <c r="H857" s="73">
        <v>44775</v>
      </c>
      <c r="I857" s="2">
        <v>2534</v>
      </c>
      <c r="J857" s="35">
        <v>255.28</v>
      </c>
      <c r="K857" s="74">
        <f t="shared" si="0"/>
        <v>646879.52</v>
      </c>
      <c r="M857" s="11">
        <v>865485608</v>
      </c>
      <c r="N857" s="2"/>
      <c r="O857" s="83"/>
      <c r="P857" s="11"/>
      <c r="Q857" s="2"/>
      <c r="R857" s="2"/>
    </row>
    <row r="858" spans="1:18" ht="14.25" customHeight="1">
      <c r="A858" s="2" t="s">
        <v>472</v>
      </c>
      <c r="B858" s="2" t="s">
        <v>433</v>
      </c>
      <c r="C858" s="2" t="s">
        <v>492</v>
      </c>
      <c r="D858" s="2" t="s">
        <v>475</v>
      </c>
      <c r="E858" s="2" t="s">
        <v>442</v>
      </c>
      <c r="F858" s="11">
        <v>865581738</v>
      </c>
      <c r="G858" s="73">
        <v>44774</v>
      </c>
      <c r="H858" s="73">
        <v>44775</v>
      </c>
      <c r="I858" s="2">
        <v>5930</v>
      </c>
      <c r="J858" s="35">
        <v>81.73</v>
      </c>
      <c r="K858" s="74">
        <f t="shared" si="0"/>
        <v>484658.9</v>
      </c>
      <c r="M858" s="11">
        <v>865581738</v>
      </c>
      <c r="N858" s="2"/>
      <c r="O858" s="83"/>
      <c r="P858" s="11"/>
      <c r="Q858" s="2"/>
      <c r="R858" s="2"/>
    </row>
    <row r="859" spans="1:18" ht="14.25" customHeight="1">
      <c r="A859" s="2" t="s">
        <v>432</v>
      </c>
      <c r="B859" s="2" t="s">
        <v>433</v>
      </c>
      <c r="C859" s="2" t="s">
        <v>510</v>
      </c>
      <c r="D859" s="2" t="s">
        <v>441</v>
      </c>
      <c r="E859" s="2" t="s">
        <v>436</v>
      </c>
      <c r="F859" s="11">
        <v>867641246</v>
      </c>
      <c r="G859" s="73">
        <v>44788</v>
      </c>
      <c r="H859" s="73">
        <v>44790</v>
      </c>
      <c r="I859" s="2">
        <v>3795</v>
      </c>
      <c r="J859" s="35">
        <v>9.33</v>
      </c>
      <c r="K859" s="74">
        <f t="shared" si="0"/>
        <v>35407.35</v>
      </c>
      <c r="M859" s="11">
        <v>867641246</v>
      </c>
      <c r="N859" s="2"/>
      <c r="O859" s="83"/>
      <c r="P859" s="11"/>
      <c r="Q859" s="2"/>
      <c r="R859" s="2"/>
    </row>
    <row r="860" spans="1:18" ht="14.25" customHeight="1">
      <c r="A860" s="2" t="s">
        <v>448</v>
      </c>
      <c r="B860" s="2" t="s">
        <v>433</v>
      </c>
      <c r="C860" s="2" t="s">
        <v>586</v>
      </c>
      <c r="D860" s="2" t="s">
        <v>469</v>
      </c>
      <c r="E860" s="2" t="s">
        <v>442</v>
      </c>
      <c r="F860" s="11">
        <v>868152368</v>
      </c>
      <c r="G860" s="73">
        <v>44785</v>
      </c>
      <c r="H860" s="73">
        <v>44787</v>
      </c>
      <c r="I860" s="2">
        <v>8730</v>
      </c>
      <c r="J860" s="35">
        <v>421.89</v>
      </c>
      <c r="K860" s="74">
        <f t="shared" si="0"/>
        <v>3683099.6999999997</v>
      </c>
      <c r="M860" s="11">
        <v>868152368</v>
      </c>
      <c r="N860" s="2"/>
      <c r="O860" s="83"/>
      <c r="P860" s="11"/>
      <c r="Q860" s="2"/>
      <c r="R860" s="2"/>
    </row>
    <row r="861" spans="1:18" ht="14.25" customHeight="1">
      <c r="A861" s="2" t="s">
        <v>451</v>
      </c>
      <c r="B861" s="2" t="s">
        <v>462</v>
      </c>
      <c r="C861" s="2" t="s">
        <v>490</v>
      </c>
      <c r="D861" s="2" t="s">
        <v>450</v>
      </c>
      <c r="E861" s="2" t="s">
        <v>436</v>
      </c>
      <c r="F861" s="11">
        <v>868451058</v>
      </c>
      <c r="G861" s="73">
        <v>44779</v>
      </c>
      <c r="H861" s="73">
        <v>44780</v>
      </c>
      <c r="I861" s="2">
        <v>303</v>
      </c>
      <c r="J861" s="35">
        <v>205.7</v>
      </c>
      <c r="K861" s="74">
        <f t="shared" si="0"/>
        <v>62327.1</v>
      </c>
      <c r="M861" s="11">
        <v>868451058</v>
      </c>
      <c r="N861" s="2"/>
      <c r="O861" s="83"/>
      <c r="P861" s="11"/>
      <c r="Q861" s="2"/>
      <c r="R861" s="2"/>
    </row>
    <row r="862" spans="1:18" ht="14.25" customHeight="1">
      <c r="A862" s="2" t="s">
        <v>448</v>
      </c>
      <c r="B862" s="2" t="s">
        <v>433</v>
      </c>
      <c r="C862" s="2" t="s">
        <v>647</v>
      </c>
      <c r="D862" s="2" t="s">
        <v>469</v>
      </c>
      <c r="E862" s="2" t="s">
        <v>436</v>
      </c>
      <c r="F862" s="11">
        <v>868652760</v>
      </c>
      <c r="G862" s="73">
        <v>44745</v>
      </c>
      <c r="H862" s="73">
        <v>44746</v>
      </c>
      <c r="I862" s="2">
        <v>6338</v>
      </c>
      <c r="J862" s="35">
        <v>421.89</v>
      </c>
      <c r="K862" s="74">
        <f t="shared" si="0"/>
        <v>2673938.8199999998</v>
      </c>
      <c r="M862" s="11">
        <v>868652760</v>
      </c>
      <c r="N862" s="2"/>
      <c r="O862" s="83"/>
      <c r="P862" s="11"/>
      <c r="Q862" s="2"/>
      <c r="R862" s="2"/>
    </row>
    <row r="863" spans="1:18" ht="14.25" customHeight="1">
      <c r="A863" s="2" t="s">
        <v>448</v>
      </c>
      <c r="B863" s="2" t="s">
        <v>452</v>
      </c>
      <c r="C863" s="2" t="s">
        <v>495</v>
      </c>
      <c r="D863" s="2" t="s">
        <v>454</v>
      </c>
      <c r="E863" s="2" t="s">
        <v>442</v>
      </c>
      <c r="F863" s="11">
        <v>869137275</v>
      </c>
      <c r="G863" s="73">
        <v>44788</v>
      </c>
      <c r="H863" s="73">
        <v>44789</v>
      </c>
      <c r="I863" s="2">
        <v>3929</v>
      </c>
      <c r="J863" s="35">
        <v>152.58000000000001</v>
      </c>
      <c r="K863" s="74">
        <f t="shared" si="0"/>
        <v>599486.82000000007</v>
      </c>
      <c r="M863" s="11">
        <v>869137275</v>
      </c>
      <c r="N863" s="2"/>
      <c r="O863" s="83"/>
      <c r="P863" s="11"/>
      <c r="Q863" s="2"/>
      <c r="R863" s="2"/>
    </row>
    <row r="864" spans="1:18" ht="14.25" customHeight="1">
      <c r="A864" s="2" t="s">
        <v>472</v>
      </c>
      <c r="B864" s="2" t="s">
        <v>462</v>
      </c>
      <c r="C864" s="2" t="s">
        <v>642</v>
      </c>
      <c r="D864" s="2" t="s">
        <v>475</v>
      </c>
      <c r="E864" s="2" t="s">
        <v>442</v>
      </c>
      <c r="F864" s="11">
        <v>869386613</v>
      </c>
      <c r="G864" s="73">
        <v>44745</v>
      </c>
      <c r="H864" s="73">
        <v>44746</v>
      </c>
      <c r="I864" s="2">
        <v>4991</v>
      </c>
      <c r="J864" s="35">
        <v>81.73</v>
      </c>
      <c r="K864" s="74">
        <f t="shared" si="0"/>
        <v>407914.43</v>
      </c>
      <c r="M864" s="11">
        <v>869386613</v>
      </c>
      <c r="N864" s="2"/>
      <c r="O864" s="83"/>
      <c r="P864" s="11"/>
      <c r="Q864" s="2"/>
      <c r="R864" s="2"/>
    </row>
    <row r="865" spans="1:18" ht="14.25" customHeight="1">
      <c r="A865" s="2" t="s">
        <v>444</v>
      </c>
      <c r="B865" s="2" t="s">
        <v>452</v>
      </c>
      <c r="C865" s="2" t="s">
        <v>539</v>
      </c>
      <c r="D865" s="2" t="s">
        <v>454</v>
      </c>
      <c r="E865" s="2" t="s">
        <v>442</v>
      </c>
      <c r="F865" s="11">
        <v>869887864</v>
      </c>
      <c r="G865" s="73">
        <v>44783</v>
      </c>
      <c r="H865" s="73">
        <v>44784</v>
      </c>
      <c r="I865" s="2">
        <v>8501</v>
      </c>
      <c r="J865" s="35">
        <v>152.58000000000001</v>
      </c>
      <c r="K865" s="74">
        <f t="shared" si="0"/>
        <v>1297082.58</v>
      </c>
      <c r="M865" s="11">
        <v>345889794</v>
      </c>
      <c r="N865" s="2"/>
      <c r="O865" s="83"/>
      <c r="P865" s="11"/>
      <c r="Q865" s="2"/>
      <c r="R865" s="2"/>
    </row>
    <row r="866" spans="1:18" ht="14.25" customHeight="1">
      <c r="A866" s="2" t="s">
        <v>482</v>
      </c>
      <c r="B866" s="2" t="s">
        <v>467</v>
      </c>
      <c r="C866" s="2" t="s">
        <v>590</v>
      </c>
      <c r="D866" s="2" t="s">
        <v>469</v>
      </c>
      <c r="E866" s="2" t="s">
        <v>442</v>
      </c>
      <c r="F866" s="11">
        <v>870578372</v>
      </c>
      <c r="G866" s="73">
        <v>44765</v>
      </c>
      <c r="H866" s="73">
        <v>44766</v>
      </c>
      <c r="I866" s="2">
        <v>5386</v>
      </c>
      <c r="J866" s="35">
        <v>421.89</v>
      </c>
      <c r="K866" s="74">
        <f t="shared" si="0"/>
        <v>2272299.54</v>
      </c>
      <c r="M866" s="11">
        <v>870578372</v>
      </c>
      <c r="N866" s="2"/>
      <c r="O866" s="83"/>
      <c r="P866" s="11"/>
      <c r="Q866" s="2"/>
      <c r="R866" s="2"/>
    </row>
    <row r="867" spans="1:18" ht="14.25" customHeight="1">
      <c r="A867" s="2" t="s">
        <v>438</v>
      </c>
      <c r="B867" s="2" t="s">
        <v>462</v>
      </c>
      <c r="C867" s="2" t="s">
        <v>611</v>
      </c>
      <c r="D867" s="2" t="s">
        <v>456</v>
      </c>
      <c r="E867" s="2" t="s">
        <v>442</v>
      </c>
      <c r="F867" s="11">
        <v>871065461</v>
      </c>
      <c r="G867" s="73">
        <v>44761</v>
      </c>
      <c r="H867" s="73">
        <v>44762</v>
      </c>
      <c r="I867" s="2">
        <v>6450</v>
      </c>
      <c r="J867" s="35">
        <v>109.28</v>
      </c>
      <c r="K867" s="74">
        <f t="shared" si="0"/>
        <v>704856</v>
      </c>
      <c r="M867" s="11">
        <v>871065461</v>
      </c>
      <c r="N867" s="2"/>
      <c r="O867" s="83"/>
      <c r="P867" s="11"/>
      <c r="Q867" s="2"/>
      <c r="R867" s="2"/>
    </row>
    <row r="868" spans="1:18" ht="14.25" customHeight="1">
      <c r="A868" s="2" t="s">
        <v>458</v>
      </c>
      <c r="B868" s="2" t="s">
        <v>462</v>
      </c>
      <c r="C868" s="2" t="s">
        <v>648</v>
      </c>
      <c r="D868" s="2" t="s">
        <v>494</v>
      </c>
      <c r="E868" s="2" t="s">
        <v>442</v>
      </c>
      <c r="F868" s="11">
        <v>871178328</v>
      </c>
      <c r="G868" s="73">
        <v>44791</v>
      </c>
      <c r="H868" s="73">
        <v>44793</v>
      </c>
      <c r="I868" s="2">
        <v>8977</v>
      </c>
      <c r="J868" s="35">
        <v>47.45</v>
      </c>
      <c r="K868" s="74">
        <f t="shared" si="0"/>
        <v>425958.65</v>
      </c>
      <c r="M868" s="11">
        <v>871178328</v>
      </c>
      <c r="N868" s="2"/>
      <c r="O868" s="83"/>
      <c r="P868" s="11"/>
      <c r="Q868" s="2"/>
      <c r="R868" s="2"/>
    </row>
    <row r="869" spans="1:18" ht="14.25" customHeight="1">
      <c r="A869" s="2" t="s">
        <v>482</v>
      </c>
      <c r="B869" s="2" t="s">
        <v>433</v>
      </c>
      <c r="C869" s="2" t="s">
        <v>575</v>
      </c>
      <c r="D869" s="2" t="s">
        <v>477</v>
      </c>
      <c r="E869" s="2" t="s">
        <v>436</v>
      </c>
      <c r="F869" s="11">
        <v>874854457</v>
      </c>
      <c r="G869" s="73">
        <v>44795</v>
      </c>
      <c r="H869" s="73">
        <v>44795</v>
      </c>
      <c r="I869" s="2">
        <v>239</v>
      </c>
      <c r="J869" s="35">
        <v>668.27</v>
      </c>
      <c r="K869" s="74">
        <f t="shared" si="0"/>
        <v>159716.53</v>
      </c>
      <c r="M869" s="11">
        <v>874854457</v>
      </c>
      <c r="N869" s="2"/>
      <c r="O869" s="83"/>
      <c r="P869" s="11"/>
      <c r="Q869" s="2"/>
      <c r="R869" s="2"/>
    </row>
    <row r="870" spans="1:18" ht="14.25" customHeight="1">
      <c r="A870" s="2" t="s">
        <v>484</v>
      </c>
      <c r="B870" s="2" t="s">
        <v>439</v>
      </c>
      <c r="C870" s="2" t="s">
        <v>509</v>
      </c>
      <c r="D870" s="2" t="s">
        <v>450</v>
      </c>
      <c r="E870" s="2" t="s">
        <v>442</v>
      </c>
      <c r="F870" s="11">
        <v>875133836</v>
      </c>
      <c r="G870" s="73">
        <v>44771</v>
      </c>
      <c r="H870" s="73">
        <v>44773</v>
      </c>
      <c r="I870" s="2">
        <v>779</v>
      </c>
      <c r="J870" s="35">
        <v>205.7</v>
      </c>
      <c r="K870" s="74">
        <f t="shared" si="0"/>
        <v>160240.29999999999</v>
      </c>
      <c r="M870" s="11">
        <v>875133836</v>
      </c>
      <c r="N870" s="2"/>
      <c r="O870" s="83"/>
      <c r="P870" s="11"/>
      <c r="Q870" s="2"/>
      <c r="R870" s="2"/>
    </row>
    <row r="871" spans="1:18" ht="14.25" customHeight="1">
      <c r="A871" s="2" t="s">
        <v>484</v>
      </c>
      <c r="B871" s="2" t="s">
        <v>433</v>
      </c>
      <c r="C871" s="2" t="s">
        <v>511</v>
      </c>
      <c r="D871" s="2" t="s">
        <v>450</v>
      </c>
      <c r="E871" s="2" t="s">
        <v>442</v>
      </c>
      <c r="F871" s="11">
        <v>875811898</v>
      </c>
      <c r="G871" s="73">
        <v>44779</v>
      </c>
      <c r="H871" s="73">
        <v>44779</v>
      </c>
      <c r="I871" s="2">
        <v>4503</v>
      </c>
      <c r="J871" s="35">
        <v>205.7</v>
      </c>
      <c r="K871" s="74">
        <f t="shared" si="0"/>
        <v>926267.1</v>
      </c>
      <c r="M871" s="11">
        <v>875811898</v>
      </c>
      <c r="N871" s="2"/>
      <c r="O871" s="83"/>
      <c r="P871" s="11"/>
      <c r="Q871" s="2"/>
      <c r="R871" s="2"/>
    </row>
    <row r="872" spans="1:18" ht="14.25" customHeight="1">
      <c r="A872" s="2" t="s">
        <v>484</v>
      </c>
      <c r="B872" s="2" t="s">
        <v>467</v>
      </c>
      <c r="C872" s="2" t="s">
        <v>587</v>
      </c>
      <c r="D872" s="2" t="s">
        <v>494</v>
      </c>
      <c r="E872" s="2" t="s">
        <v>442</v>
      </c>
      <c r="F872" s="11">
        <v>877616918</v>
      </c>
      <c r="G872" s="73">
        <v>44765</v>
      </c>
      <c r="H872" s="73">
        <v>44766</v>
      </c>
      <c r="I872" s="2">
        <v>7538</v>
      </c>
      <c r="J872" s="35">
        <v>47.45</v>
      </c>
      <c r="K872" s="74">
        <f t="shared" si="0"/>
        <v>357678.10000000003</v>
      </c>
      <c r="M872" s="11">
        <v>877616918</v>
      </c>
      <c r="N872" s="2"/>
      <c r="O872" s="83"/>
      <c r="P872" s="11"/>
      <c r="Q872" s="2"/>
      <c r="R872" s="2"/>
    </row>
    <row r="873" spans="1:18" ht="14.25" customHeight="1">
      <c r="A873" s="2" t="s">
        <v>472</v>
      </c>
      <c r="B873" s="2" t="s">
        <v>433</v>
      </c>
      <c r="C873" s="2" t="s">
        <v>619</v>
      </c>
      <c r="D873" s="2" t="s">
        <v>454</v>
      </c>
      <c r="E873" s="2" t="s">
        <v>442</v>
      </c>
      <c r="F873" s="11">
        <v>879757964</v>
      </c>
      <c r="G873" s="73">
        <v>44797</v>
      </c>
      <c r="H873" s="73">
        <v>44797</v>
      </c>
      <c r="I873" s="2">
        <v>6861</v>
      </c>
      <c r="J873" s="35">
        <v>152.58000000000001</v>
      </c>
      <c r="K873" s="74">
        <f t="shared" si="0"/>
        <v>1046851.3800000001</v>
      </c>
      <c r="M873" s="11">
        <v>879757964</v>
      </c>
      <c r="N873" s="2"/>
      <c r="O873" s="83"/>
      <c r="P873" s="11"/>
      <c r="Q873" s="2"/>
      <c r="R873" s="2"/>
    </row>
    <row r="874" spans="1:18" ht="14.25" customHeight="1">
      <c r="A874" s="2" t="s">
        <v>458</v>
      </c>
      <c r="B874" s="2" t="s">
        <v>433</v>
      </c>
      <c r="C874" s="2" t="s">
        <v>596</v>
      </c>
      <c r="D874" s="2" t="s">
        <v>480</v>
      </c>
      <c r="E874" s="2" t="s">
        <v>436</v>
      </c>
      <c r="F874" s="11">
        <v>879781568</v>
      </c>
      <c r="G874" s="73">
        <v>44764</v>
      </c>
      <c r="H874" s="73">
        <v>44765</v>
      </c>
      <c r="I874" s="2">
        <v>5135</v>
      </c>
      <c r="J874" s="35">
        <v>651.21</v>
      </c>
      <c r="K874" s="74">
        <f t="shared" si="0"/>
        <v>3343963.35</v>
      </c>
      <c r="M874" s="11">
        <v>879781568</v>
      </c>
      <c r="N874" s="2"/>
      <c r="O874" s="83"/>
      <c r="P874" s="11"/>
      <c r="Q874" s="2"/>
      <c r="R874" s="2"/>
    </row>
    <row r="875" spans="1:18" ht="14.25" customHeight="1">
      <c r="A875" s="2" t="s">
        <v>458</v>
      </c>
      <c r="B875" s="2" t="s">
        <v>433</v>
      </c>
      <c r="C875" s="2" t="s">
        <v>640</v>
      </c>
      <c r="D875" s="2" t="s">
        <v>456</v>
      </c>
      <c r="E875" s="2" t="s">
        <v>436</v>
      </c>
      <c r="F875" s="11">
        <v>880126607</v>
      </c>
      <c r="G875" s="73">
        <v>44775</v>
      </c>
      <c r="H875" s="73">
        <v>44778</v>
      </c>
      <c r="I875" s="2">
        <v>2909</v>
      </c>
      <c r="J875" s="35">
        <v>109.28</v>
      </c>
      <c r="K875" s="74">
        <f t="shared" si="0"/>
        <v>317895.52</v>
      </c>
      <c r="M875" s="11">
        <v>880126607</v>
      </c>
      <c r="N875" s="2"/>
      <c r="O875" s="83"/>
      <c r="P875" s="11"/>
      <c r="Q875" s="2"/>
      <c r="R875" s="2"/>
    </row>
    <row r="876" spans="1:18" ht="14.25" customHeight="1">
      <c r="A876" s="2" t="s">
        <v>484</v>
      </c>
      <c r="B876" s="2" t="s">
        <v>433</v>
      </c>
      <c r="C876" s="2" t="s">
        <v>496</v>
      </c>
      <c r="D876" s="2" t="s">
        <v>446</v>
      </c>
      <c r="E876" s="2" t="s">
        <v>442</v>
      </c>
      <c r="F876" s="11">
        <v>880257499</v>
      </c>
      <c r="G876" s="73">
        <v>44784</v>
      </c>
      <c r="H876" s="73">
        <v>44786</v>
      </c>
      <c r="I876" s="2">
        <v>9619</v>
      </c>
      <c r="J876" s="35">
        <v>437.2</v>
      </c>
      <c r="K876" s="74">
        <f t="shared" si="0"/>
        <v>4205426.8</v>
      </c>
      <c r="M876" s="11">
        <v>880257499</v>
      </c>
      <c r="N876" s="2"/>
      <c r="O876" s="83"/>
      <c r="P876" s="11"/>
      <c r="Q876" s="2"/>
      <c r="R876" s="2"/>
    </row>
    <row r="877" spans="1:18" ht="14.25" customHeight="1">
      <c r="A877" s="2" t="s">
        <v>448</v>
      </c>
      <c r="B877" s="2" t="s">
        <v>462</v>
      </c>
      <c r="C877" s="2" t="s">
        <v>547</v>
      </c>
      <c r="D877" s="2" t="s">
        <v>435</v>
      </c>
      <c r="E877" s="2" t="s">
        <v>442</v>
      </c>
      <c r="F877" s="11">
        <v>880664765</v>
      </c>
      <c r="G877" s="73">
        <v>44769</v>
      </c>
      <c r="H877" s="73">
        <v>44770</v>
      </c>
      <c r="I877" s="2">
        <v>3180</v>
      </c>
      <c r="J877" s="35">
        <v>255.28</v>
      </c>
      <c r="K877" s="74">
        <f t="shared" si="0"/>
        <v>811790.4</v>
      </c>
      <c r="M877" s="11">
        <v>880664765</v>
      </c>
      <c r="N877" s="2"/>
      <c r="O877" s="83"/>
      <c r="P877" s="11"/>
      <c r="Q877" s="2"/>
      <c r="R877" s="2"/>
    </row>
    <row r="878" spans="1:18" ht="14.25" customHeight="1">
      <c r="A878" s="2" t="s">
        <v>472</v>
      </c>
      <c r="B878" s="2" t="s">
        <v>433</v>
      </c>
      <c r="C878" s="2" t="s">
        <v>647</v>
      </c>
      <c r="D878" s="2" t="s">
        <v>441</v>
      </c>
      <c r="E878" s="2" t="s">
        <v>436</v>
      </c>
      <c r="F878" s="11">
        <v>880710685</v>
      </c>
      <c r="G878" s="73">
        <v>44764</v>
      </c>
      <c r="H878" s="73">
        <v>44765</v>
      </c>
      <c r="I878" s="2">
        <v>996</v>
      </c>
      <c r="J878" s="35">
        <v>9.33</v>
      </c>
      <c r="K878" s="74">
        <f t="shared" si="0"/>
        <v>9292.68</v>
      </c>
      <c r="M878" s="11">
        <v>880710685</v>
      </c>
      <c r="N878" s="2"/>
      <c r="O878" s="83"/>
      <c r="P878" s="11"/>
      <c r="Q878" s="2"/>
      <c r="R878" s="2"/>
    </row>
    <row r="879" spans="1:18" ht="14.25" customHeight="1">
      <c r="A879" s="2" t="s">
        <v>451</v>
      </c>
      <c r="B879" s="2" t="s">
        <v>439</v>
      </c>
      <c r="C879" s="2" t="s">
        <v>559</v>
      </c>
      <c r="D879" s="2" t="s">
        <v>464</v>
      </c>
      <c r="E879" s="2" t="s">
        <v>442</v>
      </c>
      <c r="F879" s="11">
        <v>881113231</v>
      </c>
      <c r="G879" s="73">
        <v>44802</v>
      </c>
      <c r="H879" s="73">
        <v>44804</v>
      </c>
      <c r="I879" s="2">
        <v>2992</v>
      </c>
      <c r="J879" s="35">
        <v>154.06</v>
      </c>
      <c r="K879" s="74">
        <f t="shared" si="0"/>
        <v>460947.52</v>
      </c>
      <c r="M879" s="11">
        <v>881113231</v>
      </c>
      <c r="N879" s="2"/>
      <c r="O879" s="83"/>
      <c r="P879" s="11"/>
      <c r="Q879" s="2"/>
      <c r="R879" s="2"/>
    </row>
    <row r="880" spans="1:18" ht="14.25" customHeight="1">
      <c r="A880" s="2" t="s">
        <v>448</v>
      </c>
      <c r="B880" s="2" t="s">
        <v>502</v>
      </c>
      <c r="C880" s="2" t="s">
        <v>578</v>
      </c>
      <c r="D880" s="2" t="s">
        <v>446</v>
      </c>
      <c r="E880" s="2" t="s">
        <v>436</v>
      </c>
      <c r="F880" s="11">
        <v>881995141</v>
      </c>
      <c r="G880" s="73">
        <v>44803</v>
      </c>
      <c r="H880" s="73">
        <v>44804</v>
      </c>
      <c r="I880" s="2">
        <v>966</v>
      </c>
      <c r="J880" s="35">
        <v>437.2</v>
      </c>
      <c r="K880" s="74">
        <f t="shared" si="0"/>
        <v>422335.2</v>
      </c>
      <c r="M880" s="11">
        <v>881995141</v>
      </c>
      <c r="N880" s="2"/>
      <c r="O880" s="83"/>
      <c r="P880" s="11"/>
      <c r="Q880" s="2"/>
      <c r="R880" s="2"/>
    </row>
    <row r="881" spans="1:18" ht="14.25" customHeight="1">
      <c r="A881" s="2" t="s">
        <v>458</v>
      </c>
      <c r="B881" s="2" t="s">
        <v>462</v>
      </c>
      <c r="C881" s="2" t="s">
        <v>542</v>
      </c>
      <c r="D881" s="2" t="s">
        <v>454</v>
      </c>
      <c r="E881" s="2" t="s">
        <v>436</v>
      </c>
      <c r="F881" s="11">
        <v>882565057</v>
      </c>
      <c r="G881" s="73">
        <v>44767</v>
      </c>
      <c r="H881" s="73">
        <v>44767</v>
      </c>
      <c r="I881" s="2">
        <v>5171</v>
      </c>
      <c r="J881" s="35">
        <v>152.58000000000001</v>
      </c>
      <c r="K881" s="74">
        <f t="shared" si="0"/>
        <v>788991.18</v>
      </c>
      <c r="M881" s="11">
        <v>882565057</v>
      </c>
      <c r="N881" s="2"/>
      <c r="O881" s="83"/>
      <c r="P881" s="11"/>
      <c r="Q881" s="2"/>
      <c r="R881" s="2"/>
    </row>
    <row r="882" spans="1:18" ht="14.25" customHeight="1">
      <c r="A882" s="2" t="s">
        <v>451</v>
      </c>
      <c r="B882" s="2" t="s">
        <v>439</v>
      </c>
      <c r="C882" s="2" t="s">
        <v>530</v>
      </c>
      <c r="D882" s="2" t="s">
        <v>450</v>
      </c>
      <c r="E882" s="2" t="s">
        <v>436</v>
      </c>
      <c r="F882" s="11">
        <v>882943999</v>
      </c>
      <c r="G882" s="73">
        <v>44773</v>
      </c>
      <c r="H882" s="73">
        <v>44776</v>
      </c>
      <c r="I882" s="2">
        <v>184</v>
      </c>
      <c r="J882" s="35">
        <v>205.7</v>
      </c>
      <c r="K882" s="74">
        <f t="shared" si="0"/>
        <v>37848.799999999996</v>
      </c>
      <c r="M882" s="11">
        <v>882943999</v>
      </c>
      <c r="N882" s="2"/>
      <c r="O882" s="83"/>
      <c r="P882" s="11"/>
      <c r="Q882" s="2"/>
      <c r="R882" s="2"/>
    </row>
    <row r="883" spans="1:18" ht="14.25" customHeight="1">
      <c r="A883" s="2" t="s">
        <v>472</v>
      </c>
      <c r="B883" s="2" t="s">
        <v>433</v>
      </c>
      <c r="C883" s="2" t="s">
        <v>636</v>
      </c>
      <c r="D883" s="2" t="s">
        <v>464</v>
      </c>
      <c r="E883" s="2" t="s">
        <v>442</v>
      </c>
      <c r="F883" s="11">
        <v>883492887</v>
      </c>
      <c r="G883" s="73">
        <v>44784</v>
      </c>
      <c r="H883" s="73">
        <v>44787</v>
      </c>
      <c r="I883" s="2">
        <v>7945</v>
      </c>
      <c r="J883" s="35">
        <v>154.06</v>
      </c>
      <c r="K883" s="74">
        <f t="shared" si="0"/>
        <v>1224006.7</v>
      </c>
      <c r="M883" s="11">
        <v>883492887</v>
      </c>
      <c r="N883" s="2"/>
      <c r="O883" s="83"/>
      <c r="P883" s="11"/>
      <c r="Q883" s="2"/>
      <c r="R883" s="2"/>
    </row>
    <row r="884" spans="1:18" ht="14.25" customHeight="1">
      <c r="A884" s="2" t="s">
        <v>444</v>
      </c>
      <c r="B884" s="2" t="s">
        <v>433</v>
      </c>
      <c r="C884" s="2" t="s">
        <v>596</v>
      </c>
      <c r="D884" s="2" t="s">
        <v>475</v>
      </c>
      <c r="E884" s="2" t="s">
        <v>442</v>
      </c>
      <c r="F884" s="11">
        <v>885128390</v>
      </c>
      <c r="G884" s="73">
        <v>44780</v>
      </c>
      <c r="H884" s="73">
        <v>44780</v>
      </c>
      <c r="I884" s="2">
        <v>8440</v>
      </c>
      <c r="J884" s="35">
        <v>81.73</v>
      </c>
      <c r="K884" s="74">
        <f t="shared" si="0"/>
        <v>689801.20000000007</v>
      </c>
      <c r="M884" s="11">
        <v>442803370</v>
      </c>
      <c r="N884" s="2"/>
      <c r="O884" s="83"/>
      <c r="P884" s="11"/>
      <c r="Q884" s="2"/>
      <c r="R884" s="2"/>
    </row>
    <row r="885" spans="1:18" ht="14.25" customHeight="1">
      <c r="A885" s="2" t="s">
        <v>448</v>
      </c>
      <c r="B885" s="2" t="s">
        <v>439</v>
      </c>
      <c r="C885" s="2" t="s">
        <v>566</v>
      </c>
      <c r="D885" s="2" t="s">
        <v>469</v>
      </c>
      <c r="E885" s="2" t="s">
        <v>442</v>
      </c>
      <c r="F885" s="11">
        <v>885696589</v>
      </c>
      <c r="G885" s="73">
        <v>44794</v>
      </c>
      <c r="H885" s="73">
        <v>44794</v>
      </c>
      <c r="I885" s="2">
        <v>3934</v>
      </c>
      <c r="J885" s="35">
        <v>421.89</v>
      </c>
      <c r="K885" s="74">
        <f t="shared" si="0"/>
        <v>1659715.26</v>
      </c>
      <c r="M885" s="11">
        <v>885696589</v>
      </c>
      <c r="N885" s="2"/>
      <c r="O885" s="83"/>
      <c r="P885" s="11"/>
      <c r="Q885" s="2"/>
      <c r="R885" s="2"/>
    </row>
    <row r="886" spans="1:18" ht="14.25" customHeight="1">
      <c r="A886" s="2" t="s">
        <v>458</v>
      </c>
      <c r="B886" s="2" t="s">
        <v>467</v>
      </c>
      <c r="C886" s="2" t="s">
        <v>583</v>
      </c>
      <c r="D886" s="2" t="s">
        <v>464</v>
      </c>
      <c r="E886" s="2" t="s">
        <v>442</v>
      </c>
      <c r="F886" s="11">
        <v>886478078</v>
      </c>
      <c r="G886" s="73">
        <v>44772</v>
      </c>
      <c r="H886" s="73">
        <v>44774</v>
      </c>
      <c r="I886" s="2">
        <v>6308</v>
      </c>
      <c r="J886" s="35">
        <v>154.06</v>
      </c>
      <c r="K886" s="74">
        <f t="shared" si="0"/>
        <v>971810.48</v>
      </c>
      <c r="M886" s="11">
        <v>886478078</v>
      </c>
      <c r="N886" s="2"/>
      <c r="O886" s="83"/>
      <c r="P886" s="11"/>
      <c r="Q886" s="2"/>
      <c r="R886" s="2"/>
    </row>
    <row r="887" spans="1:18" ht="14.25" customHeight="1">
      <c r="A887" s="2" t="s">
        <v>465</v>
      </c>
      <c r="B887" s="2" t="s">
        <v>433</v>
      </c>
      <c r="C887" s="2" t="s">
        <v>537</v>
      </c>
      <c r="D887" s="2" t="s">
        <v>464</v>
      </c>
      <c r="E887" s="2" t="s">
        <v>442</v>
      </c>
      <c r="F887" s="11">
        <v>888059937</v>
      </c>
      <c r="G887" s="73">
        <v>44791</v>
      </c>
      <c r="H887" s="73">
        <v>44792</v>
      </c>
      <c r="I887" s="2">
        <v>4009</v>
      </c>
      <c r="J887" s="35">
        <v>154.06</v>
      </c>
      <c r="K887" s="74">
        <f t="shared" si="0"/>
        <v>617626.54</v>
      </c>
      <c r="M887" s="11">
        <v>888059937</v>
      </c>
      <c r="N887" s="2"/>
      <c r="O887" s="83"/>
      <c r="P887" s="11"/>
      <c r="Q887" s="2"/>
      <c r="R887" s="2"/>
    </row>
    <row r="888" spans="1:18" ht="14.25" customHeight="1">
      <c r="A888" s="2" t="s">
        <v>438</v>
      </c>
      <c r="B888" s="2" t="s">
        <v>462</v>
      </c>
      <c r="C888" s="2" t="s">
        <v>463</v>
      </c>
      <c r="D888" s="2" t="s">
        <v>435</v>
      </c>
      <c r="E888" s="2" t="s">
        <v>436</v>
      </c>
      <c r="F888" s="11">
        <v>888108432</v>
      </c>
      <c r="G888" s="73">
        <v>44806</v>
      </c>
      <c r="H888" s="73">
        <v>44807</v>
      </c>
      <c r="I888" s="2">
        <v>6299</v>
      </c>
      <c r="J888" s="35">
        <v>255.28</v>
      </c>
      <c r="K888" s="74">
        <f t="shared" si="0"/>
        <v>1608008.72</v>
      </c>
      <c r="M888" s="11">
        <v>888108432</v>
      </c>
      <c r="N888" s="2"/>
      <c r="O888" s="83"/>
      <c r="P888" s="11"/>
      <c r="Q888" s="2"/>
      <c r="R888" s="2"/>
    </row>
    <row r="889" spans="1:18" ht="14.25" customHeight="1">
      <c r="A889" s="2" t="s">
        <v>472</v>
      </c>
      <c r="B889" s="2" t="s">
        <v>439</v>
      </c>
      <c r="C889" s="2" t="s">
        <v>559</v>
      </c>
      <c r="D889" s="2" t="s">
        <v>469</v>
      </c>
      <c r="E889" s="2" t="s">
        <v>442</v>
      </c>
      <c r="F889" s="11">
        <v>889940917</v>
      </c>
      <c r="G889" s="73">
        <v>44768</v>
      </c>
      <c r="H889" s="73">
        <v>44771</v>
      </c>
      <c r="I889" s="2">
        <v>8240</v>
      </c>
      <c r="J889" s="35">
        <v>421.89</v>
      </c>
      <c r="K889" s="74">
        <f t="shared" si="0"/>
        <v>3476373.6</v>
      </c>
      <c r="M889" s="11">
        <v>889940917</v>
      </c>
      <c r="N889" s="2"/>
      <c r="O889" s="83"/>
      <c r="P889" s="11"/>
      <c r="Q889" s="2"/>
      <c r="R889" s="2"/>
    </row>
    <row r="890" spans="1:18" ht="14.25" customHeight="1">
      <c r="A890" s="2" t="s">
        <v>484</v>
      </c>
      <c r="B890" s="2" t="s">
        <v>433</v>
      </c>
      <c r="C890" s="2" t="s">
        <v>457</v>
      </c>
      <c r="D890" s="2" t="s">
        <v>446</v>
      </c>
      <c r="E890" s="2" t="s">
        <v>436</v>
      </c>
      <c r="F890" s="11">
        <v>890131032</v>
      </c>
      <c r="G890" s="73">
        <v>44784</v>
      </c>
      <c r="H890" s="73">
        <v>44785</v>
      </c>
      <c r="I890" s="2">
        <v>3819</v>
      </c>
      <c r="J890" s="35">
        <v>437.2</v>
      </c>
      <c r="K890" s="74">
        <f t="shared" si="0"/>
        <v>1669666.8</v>
      </c>
      <c r="M890" s="11">
        <v>890131032</v>
      </c>
      <c r="N890" s="2"/>
      <c r="O890" s="83"/>
      <c r="P890" s="11"/>
      <c r="Q890" s="2"/>
      <c r="R890" s="2"/>
    </row>
    <row r="891" spans="1:18" ht="14.25" customHeight="1">
      <c r="A891" s="2" t="s">
        <v>472</v>
      </c>
      <c r="B891" s="2" t="s">
        <v>433</v>
      </c>
      <c r="C891" s="2" t="s">
        <v>582</v>
      </c>
      <c r="D891" s="2" t="s">
        <v>450</v>
      </c>
      <c r="E891" s="2" t="s">
        <v>436</v>
      </c>
      <c r="F891" s="11">
        <v>890339171</v>
      </c>
      <c r="G891" s="73">
        <v>44796</v>
      </c>
      <c r="H891" s="73">
        <v>44796</v>
      </c>
      <c r="I891" s="2">
        <v>6024</v>
      </c>
      <c r="J891" s="35">
        <v>205.7</v>
      </c>
      <c r="K891" s="74">
        <f t="shared" si="0"/>
        <v>1239136.8</v>
      </c>
      <c r="M891" s="11">
        <v>890339171</v>
      </c>
      <c r="N891" s="2"/>
      <c r="O891" s="83"/>
      <c r="P891" s="11"/>
      <c r="Q891" s="2"/>
      <c r="R891" s="2"/>
    </row>
    <row r="892" spans="1:18" ht="14.25" customHeight="1">
      <c r="A892" s="2" t="s">
        <v>438</v>
      </c>
      <c r="B892" s="2" t="s">
        <v>433</v>
      </c>
      <c r="C892" s="2" t="s">
        <v>602</v>
      </c>
      <c r="D892" s="2" t="s">
        <v>477</v>
      </c>
      <c r="E892" s="2" t="s">
        <v>442</v>
      </c>
      <c r="F892" s="11">
        <v>890437877</v>
      </c>
      <c r="G892" s="73">
        <v>44792</v>
      </c>
      <c r="H892" s="73">
        <v>44792</v>
      </c>
      <c r="I892" s="2">
        <v>3821</v>
      </c>
      <c r="J892" s="35">
        <v>668.27</v>
      </c>
      <c r="K892" s="74">
        <f t="shared" si="0"/>
        <v>2553459.67</v>
      </c>
      <c r="M892" s="11">
        <v>890496671</v>
      </c>
      <c r="N892" s="2"/>
      <c r="O892" s="83"/>
      <c r="P892" s="11"/>
      <c r="Q892" s="2"/>
      <c r="R892" s="2"/>
    </row>
    <row r="893" spans="1:18" ht="14.25" customHeight="1">
      <c r="A893" s="2" t="s">
        <v>448</v>
      </c>
      <c r="B893" s="2" t="s">
        <v>502</v>
      </c>
      <c r="C893" s="2" t="s">
        <v>578</v>
      </c>
      <c r="D893" s="2" t="s">
        <v>494</v>
      </c>
      <c r="E893" s="2" t="s">
        <v>442</v>
      </c>
      <c r="F893" s="11">
        <v>890496671</v>
      </c>
      <c r="G893" s="73">
        <v>44785</v>
      </c>
      <c r="H893" s="73">
        <v>44786</v>
      </c>
      <c r="I893" s="2">
        <v>8517</v>
      </c>
      <c r="J893" s="35">
        <v>47.45</v>
      </c>
      <c r="K893" s="74">
        <f t="shared" si="0"/>
        <v>404131.65</v>
      </c>
      <c r="M893" s="11">
        <v>890437877</v>
      </c>
      <c r="N893" s="2"/>
      <c r="O893" s="83"/>
      <c r="P893" s="11"/>
      <c r="Q893" s="2"/>
      <c r="R893" s="2"/>
    </row>
    <row r="894" spans="1:18" ht="14.25" customHeight="1">
      <c r="A894" s="2" t="s">
        <v>438</v>
      </c>
      <c r="B894" s="2" t="s">
        <v>433</v>
      </c>
      <c r="C894" s="2" t="s">
        <v>524</v>
      </c>
      <c r="D894" s="2" t="s">
        <v>464</v>
      </c>
      <c r="E894" s="2" t="s">
        <v>442</v>
      </c>
      <c r="F894" s="11">
        <v>892427861</v>
      </c>
      <c r="G894" s="73">
        <v>44778</v>
      </c>
      <c r="H894" s="73">
        <v>44780</v>
      </c>
      <c r="I894" s="2">
        <v>4206</v>
      </c>
      <c r="J894" s="35">
        <v>154.06</v>
      </c>
      <c r="K894" s="74">
        <f t="shared" si="0"/>
        <v>647976.36</v>
      </c>
      <c r="M894" s="11">
        <v>892427861</v>
      </c>
      <c r="N894" s="2"/>
      <c r="O894" s="83"/>
      <c r="P894" s="11"/>
      <c r="Q894" s="2"/>
      <c r="R894" s="2"/>
    </row>
    <row r="895" spans="1:18" ht="14.25" customHeight="1">
      <c r="A895" s="2" t="s">
        <v>438</v>
      </c>
      <c r="B895" s="2" t="s">
        <v>462</v>
      </c>
      <c r="C895" s="2" t="s">
        <v>553</v>
      </c>
      <c r="D895" s="2" t="s">
        <v>480</v>
      </c>
      <c r="E895" s="2" t="s">
        <v>436</v>
      </c>
      <c r="F895" s="11">
        <v>892692220</v>
      </c>
      <c r="G895" s="73">
        <v>44810</v>
      </c>
      <c r="H895" s="73">
        <v>44813</v>
      </c>
      <c r="I895" s="2">
        <v>3839</v>
      </c>
      <c r="J895" s="35">
        <v>651.21</v>
      </c>
      <c r="K895" s="74">
        <f t="shared" si="0"/>
        <v>2499995.19</v>
      </c>
      <c r="M895" s="11">
        <v>892692220</v>
      </c>
      <c r="N895" s="2"/>
      <c r="O895" s="83"/>
      <c r="P895" s="11"/>
      <c r="Q895" s="2"/>
      <c r="R895" s="2"/>
    </row>
    <row r="896" spans="1:18" ht="14.25" customHeight="1">
      <c r="A896" s="2" t="s">
        <v>448</v>
      </c>
      <c r="B896" s="2" t="s">
        <v>433</v>
      </c>
      <c r="C896" s="2" t="s">
        <v>518</v>
      </c>
      <c r="D896" s="2" t="s">
        <v>446</v>
      </c>
      <c r="E896" s="2" t="s">
        <v>442</v>
      </c>
      <c r="F896" s="11">
        <v>893344533</v>
      </c>
      <c r="G896" s="73">
        <v>44771</v>
      </c>
      <c r="H896" s="73">
        <v>44773</v>
      </c>
      <c r="I896" s="2">
        <v>187</v>
      </c>
      <c r="J896" s="35">
        <v>437.2</v>
      </c>
      <c r="K896" s="74">
        <f t="shared" si="0"/>
        <v>81756.399999999994</v>
      </c>
      <c r="M896" s="11">
        <v>893344533</v>
      </c>
      <c r="N896" s="2"/>
      <c r="O896" s="83"/>
      <c r="P896" s="11"/>
      <c r="Q896" s="2"/>
      <c r="R896" s="2"/>
    </row>
    <row r="897" spans="1:18" ht="14.25" customHeight="1">
      <c r="A897" s="2" t="s">
        <v>458</v>
      </c>
      <c r="B897" s="2" t="s">
        <v>433</v>
      </c>
      <c r="C897" s="2" t="s">
        <v>434</v>
      </c>
      <c r="D897" s="2" t="s">
        <v>441</v>
      </c>
      <c r="E897" s="2" t="s">
        <v>442</v>
      </c>
      <c r="F897" s="11">
        <v>893604600</v>
      </c>
      <c r="G897" s="73">
        <v>44805</v>
      </c>
      <c r="H897" s="73">
        <v>44808</v>
      </c>
      <c r="I897" s="2">
        <v>7363</v>
      </c>
      <c r="J897" s="35">
        <v>9.33</v>
      </c>
      <c r="K897" s="74">
        <f t="shared" si="0"/>
        <v>68696.789999999994</v>
      </c>
      <c r="M897" s="11">
        <v>893604600</v>
      </c>
      <c r="N897" s="2"/>
      <c r="O897" s="83"/>
      <c r="P897" s="11"/>
      <c r="Q897" s="2"/>
      <c r="R897" s="2"/>
    </row>
    <row r="898" spans="1:18" ht="14.25" customHeight="1">
      <c r="A898" s="2" t="s">
        <v>458</v>
      </c>
      <c r="B898" s="2" t="s">
        <v>462</v>
      </c>
      <c r="C898" s="2" t="s">
        <v>540</v>
      </c>
      <c r="D898" s="2" t="s">
        <v>480</v>
      </c>
      <c r="E898" s="2" t="s">
        <v>442</v>
      </c>
      <c r="F898" s="11">
        <v>894298970</v>
      </c>
      <c r="G898" s="73">
        <v>44775</v>
      </c>
      <c r="H898" s="73">
        <v>44776</v>
      </c>
      <c r="I898" s="2">
        <v>2322</v>
      </c>
      <c r="J898" s="35">
        <v>651.21</v>
      </c>
      <c r="K898" s="74">
        <f t="shared" si="0"/>
        <v>1512109.62</v>
      </c>
      <c r="M898" s="11">
        <v>894298970</v>
      </c>
      <c r="N898" s="2"/>
      <c r="O898" s="83"/>
      <c r="P898" s="11"/>
      <c r="Q898" s="2"/>
      <c r="R898" s="2"/>
    </row>
    <row r="899" spans="1:18" ht="14.25" customHeight="1">
      <c r="A899" s="2" t="s">
        <v>451</v>
      </c>
      <c r="B899" s="2" t="s">
        <v>433</v>
      </c>
      <c r="C899" s="2" t="s">
        <v>637</v>
      </c>
      <c r="D899" s="2" t="s">
        <v>469</v>
      </c>
      <c r="E899" s="2" t="s">
        <v>442</v>
      </c>
      <c r="F899" s="11">
        <v>894662034</v>
      </c>
      <c r="G899" s="73">
        <v>44824</v>
      </c>
      <c r="H899" s="73">
        <v>44824</v>
      </c>
      <c r="I899" s="2">
        <v>4621</v>
      </c>
      <c r="J899" s="35">
        <v>421.89</v>
      </c>
      <c r="K899" s="74">
        <f t="shared" si="0"/>
        <v>1949553.69</v>
      </c>
      <c r="M899" s="11">
        <v>894662034</v>
      </c>
      <c r="N899" s="2"/>
      <c r="O899" s="83"/>
      <c r="P899" s="11"/>
      <c r="Q899" s="2"/>
      <c r="R899" s="2"/>
    </row>
    <row r="900" spans="1:18" ht="14.25" customHeight="1">
      <c r="A900" s="2" t="s">
        <v>451</v>
      </c>
      <c r="B900" s="2" t="s">
        <v>433</v>
      </c>
      <c r="C900" s="2" t="s">
        <v>518</v>
      </c>
      <c r="D900" s="2" t="s">
        <v>435</v>
      </c>
      <c r="E900" s="2" t="s">
        <v>436</v>
      </c>
      <c r="F900" s="11">
        <v>896206557</v>
      </c>
      <c r="G900" s="73">
        <v>44824</v>
      </c>
      <c r="H900" s="73">
        <v>44826</v>
      </c>
      <c r="I900" s="2">
        <v>6061</v>
      </c>
      <c r="J900" s="35">
        <v>255.28</v>
      </c>
      <c r="K900" s="74">
        <f t="shared" si="0"/>
        <v>1547252.08</v>
      </c>
      <c r="M900" s="11">
        <v>896206557</v>
      </c>
      <c r="N900" s="2"/>
      <c r="O900" s="83"/>
      <c r="P900" s="11"/>
      <c r="Q900" s="2"/>
      <c r="R900" s="2"/>
    </row>
    <row r="901" spans="1:18" ht="14.25" customHeight="1">
      <c r="A901" s="2" t="s">
        <v>448</v>
      </c>
      <c r="B901" s="2" t="s">
        <v>452</v>
      </c>
      <c r="C901" s="2" t="s">
        <v>556</v>
      </c>
      <c r="D901" s="2" t="s">
        <v>469</v>
      </c>
      <c r="E901" s="2" t="s">
        <v>436</v>
      </c>
      <c r="F901" s="11">
        <v>897645938</v>
      </c>
      <c r="G901" s="73">
        <v>44825</v>
      </c>
      <c r="H901" s="73">
        <v>44825</v>
      </c>
      <c r="I901" s="2">
        <v>6379</v>
      </c>
      <c r="J901" s="35">
        <v>421.89</v>
      </c>
      <c r="K901" s="74">
        <f t="shared" si="0"/>
        <v>2691236.31</v>
      </c>
      <c r="M901" s="11">
        <v>897645938</v>
      </c>
      <c r="N901" s="2"/>
      <c r="O901" s="83"/>
      <c r="P901" s="11"/>
      <c r="Q901" s="2"/>
      <c r="R901" s="2"/>
    </row>
    <row r="902" spans="1:18" ht="14.25" customHeight="1">
      <c r="A902" s="2" t="s">
        <v>444</v>
      </c>
      <c r="B902" s="2" t="s">
        <v>433</v>
      </c>
      <c r="C902" s="2" t="s">
        <v>597</v>
      </c>
      <c r="D902" s="2" t="s">
        <v>435</v>
      </c>
      <c r="E902" s="2" t="s">
        <v>436</v>
      </c>
      <c r="F902" s="11">
        <v>897720181</v>
      </c>
      <c r="G902" s="73">
        <v>44782</v>
      </c>
      <c r="H902" s="73">
        <v>44782</v>
      </c>
      <c r="I902" s="2">
        <v>6167</v>
      </c>
      <c r="J902" s="35">
        <v>255.28</v>
      </c>
      <c r="K902" s="74">
        <f t="shared" si="0"/>
        <v>1574311.76</v>
      </c>
      <c r="M902" s="11">
        <v>489902532</v>
      </c>
      <c r="N902" s="2"/>
      <c r="O902" s="83"/>
      <c r="P902" s="11"/>
      <c r="Q902" s="2"/>
      <c r="R902" s="2"/>
    </row>
    <row r="903" spans="1:18" ht="14.25" customHeight="1">
      <c r="A903" s="2" t="s">
        <v>438</v>
      </c>
      <c r="B903" s="2" t="s">
        <v>433</v>
      </c>
      <c r="C903" s="2" t="s">
        <v>510</v>
      </c>
      <c r="D903" s="2" t="s">
        <v>494</v>
      </c>
      <c r="E903" s="2" t="s">
        <v>436</v>
      </c>
      <c r="F903" s="11">
        <v>898784911</v>
      </c>
      <c r="G903" s="73">
        <v>44792</v>
      </c>
      <c r="H903" s="73">
        <v>44792</v>
      </c>
      <c r="I903" s="2">
        <v>8755</v>
      </c>
      <c r="J903" s="35">
        <v>47.45</v>
      </c>
      <c r="K903" s="74">
        <f t="shared" si="0"/>
        <v>415424.75</v>
      </c>
      <c r="M903" s="11">
        <v>898784911</v>
      </c>
      <c r="N903" s="2"/>
      <c r="O903" s="83"/>
      <c r="P903" s="11"/>
      <c r="Q903" s="2"/>
      <c r="R903" s="2"/>
    </row>
    <row r="904" spans="1:18" ht="14.25" customHeight="1">
      <c r="A904" s="2" t="s">
        <v>484</v>
      </c>
      <c r="B904" s="2" t="s">
        <v>467</v>
      </c>
      <c r="C904" s="2" t="s">
        <v>590</v>
      </c>
      <c r="D904" s="2" t="s">
        <v>480</v>
      </c>
      <c r="E904" s="2" t="s">
        <v>436</v>
      </c>
      <c r="F904" s="11">
        <v>900200259</v>
      </c>
      <c r="G904" s="73">
        <v>44800</v>
      </c>
      <c r="H904" s="73">
        <v>44803</v>
      </c>
      <c r="I904" s="2">
        <v>274</v>
      </c>
      <c r="J904" s="35">
        <v>651.21</v>
      </c>
      <c r="K904" s="74">
        <f t="shared" si="0"/>
        <v>178431.54</v>
      </c>
      <c r="M904" s="11">
        <v>900200259</v>
      </c>
      <c r="N904" s="2"/>
      <c r="O904" s="83"/>
      <c r="P904" s="11"/>
      <c r="Q904" s="2"/>
      <c r="R904" s="2"/>
    </row>
    <row r="905" spans="1:18" ht="14.25" customHeight="1">
      <c r="A905" s="2" t="s">
        <v>448</v>
      </c>
      <c r="B905" s="2" t="s">
        <v>462</v>
      </c>
      <c r="C905" s="2" t="s">
        <v>473</v>
      </c>
      <c r="D905" s="2" t="s">
        <v>456</v>
      </c>
      <c r="E905" s="2" t="s">
        <v>436</v>
      </c>
      <c r="F905" s="11">
        <v>905825173</v>
      </c>
      <c r="G905" s="73">
        <v>44794</v>
      </c>
      <c r="H905" s="73">
        <v>44795</v>
      </c>
      <c r="I905" s="2">
        <v>4219</v>
      </c>
      <c r="J905" s="35">
        <v>109.28</v>
      </c>
      <c r="K905" s="74">
        <f t="shared" si="0"/>
        <v>461052.32</v>
      </c>
      <c r="M905" s="11">
        <v>905825173</v>
      </c>
      <c r="N905" s="2"/>
      <c r="O905" s="83"/>
      <c r="P905" s="11"/>
      <c r="Q905" s="2"/>
      <c r="R905" s="2"/>
    </row>
    <row r="906" spans="1:18" ht="14.25" customHeight="1">
      <c r="A906" s="2" t="s">
        <v>472</v>
      </c>
      <c r="B906" s="2" t="s">
        <v>433</v>
      </c>
      <c r="C906" s="2" t="s">
        <v>636</v>
      </c>
      <c r="D906" s="2" t="s">
        <v>435</v>
      </c>
      <c r="E906" s="2" t="s">
        <v>442</v>
      </c>
      <c r="F906" s="11">
        <v>906669318</v>
      </c>
      <c r="G906" s="73">
        <v>44786</v>
      </c>
      <c r="H906" s="73">
        <v>44787</v>
      </c>
      <c r="I906" s="2">
        <v>8163</v>
      </c>
      <c r="J906" s="35">
        <v>255.28</v>
      </c>
      <c r="K906" s="74">
        <f t="shared" si="0"/>
        <v>2083850.64</v>
      </c>
      <c r="M906" s="11">
        <v>906669318</v>
      </c>
      <c r="N906" s="2"/>
      <c r="O906" s="83"/>
      <c r="P906" s="11"/>
      <c r="Q906" s="2"/>
      <c r="R906" s="2"/>
    </row>
    <row r="907" spans="1:18" ht="14.25" customHeight="1">
      <c r="A907" s="2" t="s">
        <v>482</v>
      </c>
      <c r="B907" s="2" t="s">
        <v>433</v>
      </c>
      <c r="C907" s="2" t="s">
        <v>619</v>
      </c>
      <c r="D907" s="2" t="s">
        <v>435</v>
      </c>
      <c r="E907" s="2" t="s">
        <v>436</v>
      </c>
      <c r="F907" s="11">
        <v>907012641</v>
      </c>
      <c r="G907" s="73">
        <v>44795</v>
      </c>
      <c r="H907" s="73">
        <v>44795</v>
      </c>
      <c r="I907" s="2">
        <v>2653</v>
      </c>
      <c r="J907" s="35">
        <v>255.28</v>
      </c>
      <c r="K907" s="74">
        <f t="shared" si="0"/>
        <v>677257.84</v>
      </c>
      <c r="M907" s="11">
        <v>907012641</v>
      </c>
      <c r="N907" s="2"/>
      <c r="O907" s="83"/>
      <c r="P907" s="11"/>
      <c r="Q907" s="2"/>
      <c r="R907" s="2"/>
    </row>
    <row r="908" spans="1:18" ht="14.25" customHeight="1">
      <c r="A908" s="2" t="s">
        <v>448</v>
      </c>
      <c r="B908" s="2" t="s">
        <v>439</v>
      </c>
      <c r="C908" s="2" t="s">
        <v>639</v>
      </c>
      <c r="D908" s="2" t="s">
        <v>480</v>
      </c>
      <c r="E908" s="2" t="s">
        <v>442</v>
      </c>
      <c r="F908" s="11">
        <v>907371413</v>
      </c>
      <c r="G908" s="73">
        <v>44811</v>
      </c>
      <c r="H908" s="73">
        <v>44811</v>
      </c>
      <c r="I908" s="2">
        <v>4818</v>
      </c>
      <c r="J908" s="35">
        <v>651.21</v>
      </c>
      <c r="K908" s="74">
        <f t="shared" si="0"/>
        <v>3137529.7800000003</v>
      </c>
      <c r="M908" s="11">
        <v>907371413</v>
      </c>
      <c r="N908" s="2"/>
      <c r="O908" s="83"/>
      <c r="P908" s="11"/>
      <c r="Q908" s="2"/>
      <c r="R908" s="2"/>
    </row>
    <row r="909" spans="1:18" ht="14.25" customHeight="1">
      <c r="A909" s="2" t="s">
        <v>444</v>
      </c>
      <c r="B909" s="2" t="s">
        <v>439</v>
      </c>
      <c r="C909" s="2" t="s">
        <v>561</v>
      </c>
      <c r="D909" s="2" t="s">
        <v>469</v>
      </c>
      <c r="E909" s="2" t="s">
        <v>436</v>
      </c>
      <c r="F909" s="11">
        <v>908088529</v>
      </c>
      <c r="G909" s="73">
        <v>44794</v>
      </c>
      <c r="H909" s="73">
        <v>44795</v>
      </c>
      <c r="I909" s="2">
        <v>7740</v>
      </c>
      <c r="J909" s="35">
        <v>421.89</v>
      </c>
      <c r="K909" s="74">
        <f t="shared" si="0"/>
        <v>3265428.6</v>
      </c>
      <c r="M909" s="11">
        <v>524733912</v>
      </c>
      <c r="N909" s="2"/>
      <c r="O909" s="83"/>
      <c r="P909" s="11"/>
      <c r="Q909" s="2"/>
      <c r="R909" s="2"/>
    </row>
    <row r="910" spans="1:18" ht="14.25" customHeight="1">
      <c r="A910" s="2" t="s">
        <v>472</v>
      </c>
      <c r="B910" s="2" t="s">
        <v>433</v>
      </c>
      <c r="C910" s="2" t="s">
        <v>525</v>
      </c>
      <c r="D910" s="2" t="s">
        <v>469</v>
      </c>
      <c r="E910" s="2" t="s">
        <v>436</v>
      </c>
      <c r="F910" s="11">
        <v>908471333</v>
      </c>
      <c r="G910" s="73">
        <v>44792</v>
      </c>
      <c r="H910" s="73">
        <v>44795</v>
      </c>
      <c r="I910" s="2">
        <v>1954</v>
      </c>
      <c r="J910" s="35">
        <v>421.89</v>
      </c>
      <c r="K910" s="74">
        <f t="shared" si="0"/>
        <v>824373.05999999994</v>
      </c>
      <c r="M910" s="11">
        <v>908471333</v>
      </c>
      <c r="N910" s="2"/>
      <c r="O910" s="83"/>
      <c r="P910" s="11"/>
      <c r="Q910" s="2"/>
      <c r="R910" s="2"/>
    </row>
    <row r="911" spans="1:18" ht="14.25" customHeight="1">
      <c r="A911" s="2" t="s">
        <v>432</v>
      </c>
      <c r="B911" s="2" t="s">
        <v>439</v>
      </c>
      <c r="C911" s="2" t="s">
        <v>639</v>
      </c>
      <c r="D911" s="2" t="s">
        <v>469</v>
      </c>
      <c r="E911" s="2" t="s">
        <v>436</v>
      </c>
      <c r="F911" s="11">
        <v>910662162</v>
      </c>
      <c r="G911" s="73">
        <v>44790</v>
      </c>
      <c r="H911" s="73">
        <v>44790</v>
      </c>
      <c r="I911" s="2">
        <v>8678</v>
      </c>
      <c r="J911" s="35">
        <v>421.89</v>
      </c>
      <c r="K911" s="74">
        <f t="shared" si="0"/>
        <v>3661161.42</v>
      </c>
      <c r="M911" s="11">
        <v>910662162</v>
      </c>
      <c r="N911" s="2"/>
      <c r="O911" s="83"/>
      <c r="P911" s="11"/>
      <c r="Q911" s="2"/>
      <c r="R911" s="2"/>
    </row>
    <row r="912" spans="1:18" ht="14.25" customHeight="1">
      <c r="A912" s="2" t="s">
        <v>472</v>
      </c>
      <c r="B912" s="2" t="s">
        <v>433</v>
      </c>
      <c r="C912" s="2" t="s">
        <v>486</v>
      </c>
      <c r="D912" s="2" t="s">
        <v>450</v>
      </c>
      <c r="E912" s="2" t="s">
        <v>442</v>
      </c>
      <c r="F912" s="11">
        <v>911573684</v>
      </c>
      <c r="G912" s="73">
        <v>44788</v>
      </c>
      <c r="H912" s="73">
        <v>44791</v>
      </c>
      <c r="I912" s="2">
        <v>5523</v>
      </c>
      <c r="J912" s="35">
        <v>205.7</v>
      </c>
      <c r="K912" s="74">
        <f t="shared" si="0"/>
        <v>1136081.0999999999</v>
      </c>
      <c r="M912" s="11">
        <v>911573684</v>
      </c>
      <c r="N912" s="2"/>
      <c r="O912" s="83"/>
      <c r="P912" s="11"/>
      <c r="Q912" s="2"/>
      <c r="R912" s="2"/>
    </row>
    <row r="913" spans="1:18" ht="14.25" customHeight="1">
      <c r="A913" s="2" t="s">
        <v>482</v>
      </c>
      <c r="B913" s="2" t="s">
        <v>467</v>
      </c>
      <c r="C913" s="2" t="s">
        <v>645</v>
      </c>
      <c r="D913" s="2" t="s">
        <v>456</v>
      </c>
      <c r="E913" s="2" t="s">
        <v>442</v>
      </c>
      <c r="F913" s="11">
        <v>911997258</v>
      </c>
      <c r="G913" s="73">
        <v>44822</v>
      </c>
      <c r="H913" s="73">
        <v>44823</v>
      </c>
      <c r="I913" s="2">
        <v>2991</v>
      </c>
      <c r="J913" s="35">
        <v>109.28</v>
      </c>
      <c r="K913" s="74">
        <f t="shared" si="0"/>
        <v>326856.48</v>
      </c>
      <c r="M913" s="11">
        <v>911997258</v>
      </c>
      <c r="N913" s="2"/>
      <c r="O913" s="83"/>
      <c r="P913" s="11"/>
      <c r="Q913" s="2"/>
      <c r="R913" s="2"/>
    </row>
    <row r="914" spans="1:18" ht="14.25" customHeight="1">
      <c r="A914" s="2" t="s">
        <v>458</v>
      </c>
      <c r="B914" s="2" t="s">
        <v>462</v>
      </c>
      <c r="C914" s="2" t="s">
        <v>478</v>
      </c>
      <c r="D914" s="2" t="s">
        <v>450</v>
      </c>
      <c r="E914" s="2" t="s">
        <v>436</v>
      </c>
      <c r="F914" s="11">
        <v>912741410</v>
      </c>
      <c r="G914" s="73">
        <v>44805</v>
      </c>
      <c r="H914" s="73">
        <v>44806</v>
      </c>
      <c r="I914" s="2">
        <v>4928</v>
      </c>
      <c r="J914" s="35">
        <v>205.7</v>
      </c>
      <c r="K914" s="74">
        <f t="shared" si="0"/>
        <v>1013689.6</v>
      </c>
      <c r="M914" s="11">
        <v>912741410</v>
      </c>
      <c r="N914" s="2"/>
      <c r="O914" s="83"/>
      <c r="P914" s="11"/>
      <c r="Q914" s="2"/>
      <c r="R914" s="2"/>
    </row>
    <row r="915" spans="1:18" ht="14.25" customHeight="1">
      <c r="A915" s="2" t="s">
        <v>438</v>
      </c>
      <c r="B915" s="2" t="s">
        <v>439</v>
      </c>
      <c r="C915" s="2" t="s">
        <v>470</v>
      </c>
      <c r="D915" s="2" t="s">
        <v>454</v>
      </c>
      <c r="E915" s="2" t="s">
        <v>442</v>
      </c>
      <c r="F915" s="11">
        <v>912860286</v>
      </c>
      <c r="G915" s="73">
        <v>44816</v>
      </c>
      <c r="H915" s="73">
        <v>44816</v>
      </c>
      <c r="I915" s="2">
        <v>9307</v>
      </c>
      <c r="J915" s="35">
        <v>152.58000000000001</v>
      </c>
      <c r="K915" s="74">
        <f t="shared" si="0"/>
        <v>1420062.06</v>
      </c>
      <c r="M915" s="11">
        <v>912860286</v>
      </c>
      <c r="N915" s="2"/>
      <c r="O915" s="83"/>
      <c r="P915" s="11"/>
      <c r="Q915" s="2"/>
      <c r="R915" s="2"/>
    </row>
    <row r="916" spans="1:18" ht="14.25" customHeight="1">
      <c r="A916" s="2" t="s">
        <v>432</v>
      </c>
      <c r="B916" s="2" t="s">
        <v>439</v>
      </c>
      <c r="C916" s="2" t="s">
        <v>625</v>
      </c>
      <c r="D916" s="2" t="s">
        <v>477</v>
      </c>
      <c r="E916" s="2" t="s">
        <v>442</v>
      </c>
      <c r="F916" s="11">
        <v>914115989</v>
      </c>
      <c r="G916" s="73">
        <v>44791</v>
      </c>
      <c r="H916" s="73">
        <v>44792</v>
      </c>
      <c r="I916" s="2">
        <v>875</v>
      </c>
      <c r="J916" s="35">
        <v>668.27</v>
      </c>
      <c r="K916" s="74">
        <f t="shared" si="0"/>
        <v>584736.25</v>
      </c>
      <c r="M916" s="11">
        <v>914115989</v>
      </c>
      <c r="N916" s="2"/>
      <c r="O916" s="83"/>
      <c r="P916" s="11"/>
      <c r="Q916" s="2"/>
      <c r="R916" s="2"/>
    </row>
    <row r="917" spans="1:18" ht="14.25" customHeight="1">
      <c r="A917" s="2" t="s">
        <v>484</v>
      </c>
      <c r="B917" s="2" t="s">
        <v>433</v>
      </c>
      <c r="C917" s="2" t="s">
        <v>455</v>
      </c>
      <c r="D917" s="2" t="s">
        <v>435</v>
      </c>
      <c r="E917" s="2" t="s">
        <v>436</v>
      </c>
      <c r="F917" s="11">
        <v>914382064</v>
      </c>
      <c r="G917" s="73">
        <v>44790</v>
      </c>
      <c r="H917" s="73">
        <v>44790</v>
      </c>
      <c r="I917" s="2">
        <v>5823</v>
      </c>
      <c r="J917" s="35">
        <v>255.28</v>
      </c>
      <c r="K917" s="74">
        <f t="shared" si="0"/>
        <v>1486495.44</v>
      </c>
      <c r="M917" s="11">
        <v>914382064</v>
      </c>
      <c r="N917" s="2"/>
      <c r="O917" s="83"/>
      <c r="P917" s="11"/>
      <c r="Q917" s="2"/>
      <c r="R917" s="2"/>
    </row>
    <row r="918" spans="1:18" ht="14.25" customHeight="1">
      <c r="A918" s="2" t="s">
        <v>438</v>
      </c>
      <c r="B918" s="2" t="s">
        <v>462</v>
      </c>
      <c r="C918" s="2" t="s">
        <v>632</v>
      </c>
      <c r="D918" s="2" t="s">
        <v>450</v>
      </c>
      <c r="E918" s="2" t="s">
        <v>442</v>
      </c>
      <c r="F918" s="11">
        <v>914538705</v>
      </c>
      <c r="G918" s="73">
        <v>44816</v>
      </c>
      <c r="H918" s="73">
        <v>44819</v>
      </c>
      <c r="I918" s="2">
        <v>7544</v>
      </c>
      <c r="J918" s="35">
        <v>205.7</v>
      </c>
      <c r="K918" s="74">
        <f t="shared" si="0"/>
        <v>1551800.7999999998</v>
      </c>
      <c r="M918" s="11">
        <v>914538705</v>
      </c>
      <c r="N918" s="2"/>
      <c r="O918" s="83"/>
      <c r="P918" s="11"/>
      <c r="Q918" s="2"/>
      <c r="R918" s="2"/>
    </row>
    <row r="919" spans="1:18" ht="14.25" customHeight="1">
      <c r="A919" s="2" t="s">
        <v>458</v>
      </c>
      <c r="B919" s="2" t="s">
        <v>462</v>
      </c>
      <c r="C919" s="2" t="s">
        <v>627</v>
      </c>
      <c r="D919" s="2" t="s">
        <v>450</v>
      </c>
      <c r="E919" s="2" t="s">
        <v>442</v>
      </c>
      <c r="F919" s="11">
        <v>914555871</v>
      </c>
      <c r="G919" s="73">
        <v>44823</v>
      </c>
      <c r="H919" s="73">
        <v>44825</v>
      </c>
      <c r="I919" s="2">
        <v>3765</v>
      </c>
      <c r="J919" s="35">
        <v>205.7</v>
      </c>
      <c r="K919" s="74">
        <f t="shared" si="0"/>
        <v>774460.5</v>
      </c>
      <c r="M919" s="11">
        <v>914555871</v>
      </c>
      <c r="N919" s="2"/>
      <c r="O919" s="83"/>
      <c r="P919" s="11"/>
      <c r="Q919" s="2"/>
      <c r="R919" s="2"/>
    </row>
    <row r="920" spans="1:18" ht="14.25" customHeight="1">
      <c r="A920" s="2" t="s">
        <v>458</v>
      </c>
      <c r="B920" s="2" t="s">
        <v>439</v>
      </c>
      <c r="C920" s="2" t="s">
        <v>618</v>
      </c>
      <c r="D920" s="2" t="s">
        <v>454</v>
      </c>
      <c r="E920" s="2" t="s">
        <v>442</v>
      </c>
      <c r="F920" s="11">
        <v>914959704</v>
      </c>
      <c r="G920" s="73">
        <v>44814</v>
      </c>
      <c r="H920" s="73">
        <v>44814</v>
      </c>
      <c r="I920" s="2">
        <v>5279</v>
      </c>
      <c r="J920" s="35">
        <v>152.58000000000001</v>
      </c>
      <c r="K920" s="74">
        <f t="shared" si="0"/>
        <v>805469.82000000007</v>
      </c>
      <c r="M920" s="11">
        <v>914959704</v>
      </c>
      <c r="N920" s="2"/>
      <c r="O920" s="83"/>
      <c r="P920" s="11"/>
      <c r="Q920" s="2"/>
      <c r="R920" s="2"/>
    </row>
    <row r="921" spans="1:18" ht="14.25" customHeight="1">
      <c r="A921" s="2" t="s">
        <v>484</v>
      </c>
      <c r="B921" s="2" t="s">
        <v>462</v>
      </c>
      <c r="C921" s="2" t="s">
        <v>611</v>
      </c>
      <c r="D921" s="2" t="s">
        <v>464</v>
      </c>
      <c r="E921" s="2" t="s">
        <v>442</v>
      </c>
      <c r="F921" s="11">
        <v>917417895</v>
      </c>
      <c r="G921" s="73">
        <v>44833</v>
      </c>
      <c r="H921" s="73">
        <v>44834</v>
      </c>
      <c r="I921" s="2">
        <v>8251</v>
      </c>
      <c r="J921" s="35">
        <v>154.06</v>
      </c>
      <c r="K921" s="74">
        <f t="shared" si="0"/>
        <v>1271149.06</v>
      </c>
      <c r="M921" s="11">
        <v>917417895</v>
      </c>
      <c r="N921" s="2"/>
      <c r="O921" s="83"/>
      <c r="P921" s="11"/>
      <c r="Q921" s="2"/>
      <c r="R921" s="2"/>
    </row>
    <row r="922" spans="1:18" ht="14.25" customHeight="1">
      <c r="A922" s="2" t="s">
        <v>458</v>
      </c>
      <c r="B922" s="2" t="s">
        <v>433</v>
      </c>
      <c r="C922" s="2" t="s">
        <v>455</v>
      </c>
      <c r="D922" s="2" t="s">
        <v>475</v>
      </c>
      <c r="E922" s="2" t="s">
        <v>442</v>
      </c>
      <c r="F922" s="11">
        <v>918515670</v>
      </c>
      <c r="G922" s="73">
        <v>44839</v>
      </c>
      <c r="H922" s="73">
        <v>44842</v>
      </c>
      <c r="I922" s="2">
        <v>1348</v>
      </c>
      <c r="J922" s="35">
        <v>81.73</v>
      </c>
      <c r="K922" s="74">
        <f t="shared" si="0"/>
        <v>110172.04000000001</v>
      </c>
      <c r="M922" s="11">
        <v>918515670</v>
      </c>
      <c r="N922" s="2"/>
      <c r="O922" s="83"/>
      <c r="P922" s="11"/>
      <c r="Q922" s="2"/>
      <c r="R922" s="2"/>
    </row>
    <row r="923" spans="1:18" ht="14.25" customHeight="1">
      <c r="A923" s="2" t="s">
        <v>482</v>
      </c>
      <c r="B923" s="2" t="s">
        <v>439</v>
      </c>
      <c r="C923" s="2" t="s">
        <v>440</v>
      </c>
      <c r="D923" s="2" t="s">
        <v>480</v>
      </c>
      <c r="E923" s="2" t="s">
        <v>442</v>
      </c>
      <c r="F923" s="11">
        <v>918880879</v>
      </c>
      <c r="G923" s="73">
        <v>44822</v>
      </c>
      <c r="H923" s="73">
        <v>44823</v>
      </c>
      <c r="I923" s="2">
        <v>5294</v>
      </c>
      <c r="J923" s="35">
        <v>651.21</v>
      </c>
      <c r="K923" s="74">
        <f t="shared" si="0"/>
        <v>3447505.74</v>
      </c>
      <c r="M923" s="11">
        <v>918880879</v>
      </c>
      <c r="N923" s="2"/>
      <c r="O923" s="83"/>
      <c r="P923" s="11"/>
      <c r="Q923" s="2"/>
      <c r="R923" s="2"/>
    </row>
    <row r="924" spans="1:18" ht="14.25" customHeight="1">
      <c r="A924" s="2" t="s">
        <v>482</v>
      </c>
      <c r="B924" s="2" t="s">
        <v>439</v>
      </c>
      <c r="C924" s="2" t="s">
        <v>530</v>
      </c>
      <c r="D924" s="2" t="s">
        <v>480</v>
      </c>
      <c r="E924" s="2" t="s">
        <v>442</v>
      </c>
      <c r="F924" s="11">
        <v>919752490</v>
      </c>
      <c r="G924" s="73">
        <v>44819</v>
      </c>
      <c r="H924" s="73">
        <v>44822</v>
      </c>
      <c r="I924" s="2">
        <v>5083</v>
      </c>
      <c r="J924" s="35">
        <v>651.21</v>
      </c>
      <c r="K924" s="74">
        <f t="shared" si="0"/>
        <v>3310100.43</v>
      </c>
      <c r="M924" s="11">
        <v>919752490</v>
      </c>
      <c r="N924" s="2"/>
      <c r="O924" s="83"/>
      <c r="P924" s="11"/>
      <c r="Q924" s="2"/>
      <c r="R924" s="2"/>
    </row>
    <row r="925" spans="1:18" ht="14.25" customHeight="1">
      <c r="A925" s="2" t="s">
        <v>432</v>
      </c>
      <c r="B925" s="2" t="s">
        <v>433</v>
      </c>
      <c r="C925" s="2" t="s">
        <v>606</v>
      </c>
      <c r="D925" s="2" t="s">
        <v>446</v>
      </c>
      <c r="E925" s="2" t="s">
        <v>442</v>
      </c>
      <c r="F925" s="11">
        <v>920174348</v>
      </c>
      <c r="G925" s="73">
        <v>44831</v>
      </c>
      <c r="H925" s="73">
        <v>44833</v>
      </c>
      <c r="I925" s="2">
        <v>4071</v>
      </c>
      <c r="J925" s="35">
        <v>437.2</v>
      </c>
      <c r="K925" s="74">
        <f t="shared" si="0"/>
        <v>1779841.2</v>
      </c>
      <c r="M925" s="11">
        <v>920174348</v>
      </c>
      <c r="N925" s="2"/>
      <c r="O925" s="83"/>
      <c r="P925" s="11"/>
      <c r="Q925" s="2"/>
      <c r="R925" s="2"/>
    </row>
    <row r="926" spans="1:18" ht="14.25" customHeight="1">
      <c r="A926" s="2" t="s">
        <v>438</v>
      </c>
      <c r="B926" s="2" t="s">
        <v>439</v>
      </c>
      <c r="C926" s="2" t="s">
        <v>622</v>
      </c>
      <c r="D926" s="2" t="s">
        <v>494</v>
      </c>
      <c r="E926" s="2" t="s">
        <v>442</v>
      </c>
      <c r="F926" s="11">
        <v>922294795</v>
      </c>
      <c r="G926" s="73">
        <v>44833</v>
      </c>
      <c r="H926" s="73">
        <v>44834</v>
      </c>
      <c r="I926" s="2">
        <v>7789</v>
      </c>
      <c r="J926" s="35">
        <v>47.45</v>
      </c>
      <c r="K926" s="74">
        <f t="shared" si="0"/>
        <v>369588.05000000005</v>
      </c>
      <c r="M926" s="11">
        <v>922294795</v>
      </c>
      <c r="N926" s="2"/>
      <c r="O926" s="83"/>
      <c r="P926" s="11"/>
      <c r="Q926" s="2"/>
      <c r="R926" s="2"/>
    </row>
    <row r="927" spans="1:18" ht="14.25" customHeight="1">
      <c r="A927" s="2" t="s">
        <v>472</v>
      </c>
      <c r="B927" s="2" t="s">
        <v>467</v>
      </c>
      <c r="C927" s="2" t="s">
        <v>638</v>
      </c>
      <c r="D927" s="2" t="s">
        <v>464</v>
      </c>
      <c r="E927" s="2" t="s">
        <v>436</v>
      </c>
      <c r="F927" s="11">
        <v>922643697</v>
      </c>
      <c r="G927" s="73">
        <v>44841</v>
      </c>
      <c r="H927" s="73">
        <v>44841</v>
      </c>
      <c r="I927" s="2">
        <v>1818</v>
      </c>
      <c r="J927" s="35">
        <v>154.06</v>
      </c>
      <c r="K927" s="74">
        <f t="shared" si="0"/>
        <v>280081.08</v>
      </c>
      <c r="M927" s="11">
        <v>922643697</v>
      </c>
      <c r="N927" s="2"/>
      <c r="O927" s="83"/>
      <c r="P927" s="11"/>
      <c r="Q927" s="2"/>
      <c r="R927" s="2"/>
    </row>
    <row r="928" spans="1:18" ht="14.25" customHeight="1">
      <c r="A928" s="2" t="s">
        <v>432</v>
      </c>
      <c r="B928" s="2" t="s">
        <v>433</v>
      </c>
      <c r="C928" s="2" t="s">
        <v>488</v>
      </c>
      <c r="D928" s="2" t="s">
        <v>475</v>
      </c>
      <c r="E928" s="2" t="s">
        <v>442</v>
      </c>
      <c r="F928" s="11">
        <v>923389995</v>
      </c>
      <c r="G928" s="73">
        <v>44802</v>
      </c>
      <c r="H928" s="73">
        <v>44804</v>
      </c>
      <c r="I928" s="2">
        <v>3607</v>
      </c>
      <c r="J928" s="35">
        <v>81.73</v>
      </c>
      <c r="K928" s="74">
        <f t="shared" si="0"/>
        <v>294800.11</v>
      </c>
      <c r="M928" s="11">
        <v>923389995</v>
      </c>
      <c r="N928" s="2"/>
      <c r="O928" s="83"/>
      <c r="P928" s="11"/>
      <c r="Q928" s="2"/>
      <c r="R928" s="2"/>
    </row>
    <row r="929" spans="1:18" ht="14.25" customHeight="1">
      <c r="A929" s="2" t="s">
        <v>458</v>
      </c>
      <c r="B929" s="2" t="s">
        <v>467</v>
      </c>
      <c r="C929" s="2" t="s">
        <v>581</v>
      </c>
      <c r="D929" s="2" t="s">
        <v>454</v>
      </c>
      <c r="E929" s="2" t="s">
        <v>442</v>
      </c>
      <c r="F929" s="11">
        <v>923890817</v>
      </c>
      <c r="G929" s="73">
        <v>44803</v>
      </c>
      <c r="H929" s="73">
        <v>44803</v>
      </c>
      <c r="I929" s="2">
        <v>6864</v>
      </c>
      <c r="J929" s="35">
        <v>152.58000000000001</v>
      </c>
      <c r="K929" s="74">
        <f t="shared" si="0"/>
        <v>1047309.1200000001</v>
      </c>
      <c r="M929" s="11">
        <v>923890817</v>
      </c>
      <c r="N929" s="2"/>
      <c r="O929" s="83"/>
      <c r="P929" s="11"/>
      <c r="Q929" s="2"/>
      <c r="R929" s="2"/>
    </row>
    <row r="930" spans="1:18" ht="14.25" customHeight="1">
      <c r="A930" s="2" t="s">
        <v>448</v>
      </c>
      <c r="B930" s="2" t="s">
        <v>433</v>
      </c>
      <c r="C930" s="2" t="s">
        <v>493</v>
      </c>
      <c r="D930" s="2" t="s">
        <v>464</v>
      </c>
      <c r="E930" s="2" t="s">
        <v>442</v>
      </c>
      <c r="F930" s="11">
        <v>926084220</v>
      </c>
      <c r="G930" s="73">
        <v>44805</v>
      </c>
      <c r="H930" s="73">
        <v>44806</v>
      </c>
      <c r="I930" s="2">
        <v>431</v>
      </c>
      <c r="J930" s="35">
        <v>154.06</v>
      </c>
      <c r="K930" s="74">
        <f t="shared" si="0"/>
        <v>66399.86</v>
      </c>
      <c r="M930" s="11">
        <v>926084220</v>
      </c>
      <c r="N930" s="2"/>
      <c r="O930" s="83"/>
      <c r="P930" s="11"/>
      <c r="Q930" s="2"/>
      <c r="R930" s="2"/>
    </row>
    <row r="931" spans="1:18" ht="14.25" customHeight="1">
      <c r="A931" s="2" t="s">
        <v>482</v>
      </c>
      <c r="B931" s="2" t="s">
        <v>462</v>
      </c>
      <c r="C931" s="2" t="s">
        <v>641</v>
      </c>
      <c r="D931" s="2" t="s">
        <v>450</v>
      </c>
      <c r="E931" s="2" t="s">
        <v>436</v>
      </c>
      <c r="F931" s="11">
        <v>926513373</v>
      </c>
      <c r="G931" s="73">
        <v>44811</v>
      </c>
      <c r="H931" s="73">
        <v>44812</v>
      </c>
      <c r="I931" s="2">
        <v>1309</v>
      </c>
      <c r="J931" s="35">
        <v>205.7</v>
      </c>
      <c r="K931" s="74">
        <f t="shared" si="0"/>
        <v>269261.3</v>
      </c>
      <c r="M931" s="11">
        <v>926513373</v>
      </c>
      <c r="N931" s="2"/>
      <c r="O931" s="83"/>
      <c r="P931" s="11"/>
      <c r="Q931" s="2"/>
      <c r="R931" s="2"/>
    </row>
    <row r="932" spans="1:18" ht="14.25" customHeight="1">
      <c r="A932" s="2" t="s">
        <v>432</v>
      </c>
      <c r="B932" s="2" t="s">
        <v>502</v>
      </c>
      <c r="C932" s="2" t="s">
        <v>503</v>
      </c>
      <c r="D932" s="2" t="s">
        <v>456</v>
      </c>
      <c r="E932" s="2" t="s">
        <v>442</v>
      </c>
      <c r="F932" s="11">
        <v>926670873</v>
      </c>
      <c r="G932" s="73">
        <v>44828</v>
      </c>
      <c r="H932" s="73">
        <v>44829</v>
      </c>
      <c r="I932" s="2">
        <v>2463</v>
      </c>
      <c r="J932" s="35">
        <v>109.28</v>
      </c>
      <c r="K932" s="74">
        <f t="shared" si="0"/>
        <v>269156.64</v>
      </c>
      <c r="M932" s="11">
        <v>926670873</v>
      </c>
      <c r="N932" s="2"/>
      <c r="O932" s="83"/>
      <c r="P932" s="11"/>
      <c r="Q932" s="2"/>
      <c r="R932" s="2"/>
    </row>
    <row r="933" spans="1:18" ht="14.25" customHeight="1">
      <c r="A933" s="2" t="s">
        <v>438</v>
      </c>
      <c r="B933" s="2" t="s">
        <v>439</v>
      </c>
      <c r="C933" s="2" t="s">
        <v>527</v>
      </c>
      <c r="D933" s="2" t="s">
        <v>435</v>
      </c>
      <c r="E933" s="2" t="s">
        <v>442</v>
      </c>
      <c r="F933" s="11">
        <v>927029645</v>
      </c>
      <c r="G933" s="73">
        <v>44839</v>
      </c>
      <c r="H933" s="73">
        <v>44842</v>
      </c>
      <c r="I933" s="2">
        <v>9840</v>
      </c>
      <c r="J933" s="35">
        <v>255.28</v>
      </c>
      <c r="K933" s="74">
        <f t="shared" si="0"/>
        <v>2511955.2000000002</v>
      </c>
      <c r="M933" s="11">
        <v>927084577</v>
      </c>
      <c r="N933" s="2"/>
      <c r="O933" s="83"/>
      <c r="P933" s="11"/>
      <c r="Q933" s="2"/>
      <c r="R933" s="2"/>
    </row>
    <row r="934" spans="1:18" ht="14.25" customHeight="1">
      <c r="A934" s="2" t="s">
        <v>472</v>
      </c>
      <c r="B934" s="2" t="s">
        <v>462</v>
      </c>
      <c r="C934" s="2" t="s">
        <v>515</v>
      </c>
      <c r="D934" s="2" t="s">
        <v>469</v>
      </c>
      <c r="E934" s="2" t="s">
        <v>442</v>
      </c>
      <c r="F934" s="11">
        <v>927084577</v>
      </c>
      <c r="G934" s="73">
        <v>44838</v>
      </c>
      <c r="H934" s="73">
        <v>44840</v>
      </c>
      <c r="I934" s="2">
        <v>699</v>
      </c>
      <c r="J934" s="35">
        <v>421.89</v>
      </c>
      <c r="K934" s="74">
        <f t="shared" si="0"/>
        <v>294901.11</v>
      </c>
      <c r="M934" s="11">
        <v>927029645</v>
      </c>
      <c r="N934" s="2"/>
      <c r="O934" s="83"/>
      <c r="P934" s="11"/>
      <c r="Q934" s="2"/>
      <c r="R934" s="2"/>
    </row>
    <row r="935" spans="1:18" ht="14.25" customHeight="1">
      <c r="A935" s="2" t="s">
        <v>438</v>
      </c>
      <c r="B935" s="2" t="s">
        <v>433</v>
      </c>
      <c r="C935" s="2" t="s">
        <v>492</v>
      </c>
      <c r="D935" s="2" t="s">
        <v>477</v>
      </c>
      <c r="E935" s="2" t="s">
        <v>436</v>
      </c>
      <c r="F935" s="11">
        <v>928952682</v>
      </c>
      <c r="G935" s="73">
        <v>44805</v>
      </c>
      <c r="H935" s="73">
        <v>44805</v>
      </c>
      <c r="I935" s="2">
        <v>4668</v>
      </c>
      <c r="J935" s="35">
        <v>668.27</v>
      </c>
      <c r="K935" s="74">
        <f t="shared" si="0"/>
        <v>3119484.36</v>
      </c>
      <c r="M935" s="11">
        <v>928952682</v>
      </c>
      <c r="N935" s="2"/>
      <c r="O935" s="83"/>
      <c r="P935" s="11"/>
      <c r="Q935" s="2"/>
      <c r="R935" s="2"/>
    </row>
    <row r="936" spans="1:18" ht="14.25" customHeight="1">
      <c r="A936" s="2" t="s">
        <v>432</v>
      </c>
      <c r="B936" s="2" t="s">
        <v>433</v>
      </c>
      <c r="C936" s="2" t="s">
        <v>461</v>
      </c>
      <c r="D936" s="2" t="s">
        <v>456</v>
      </c>
      <c r="E936" s="2" t="s">
        <v>442</v>
      </c>
      <c r="F936" s="11">
        <v>931131064</v>
      </c>
      <c r="G936" s="73">
        <v>44845</v>
      </c>
      <c r="H936" s="73">
        <v>44847</v>
      </c>
      <c r="I936" s="2">
        <v>3797</v>
      </c>
      <c r="J936" s="35">
        <v>109.28</v>
      </c>
      <c r="K936" s="74">
        <f t="shared" si="0"/>
        <v>414936.16000000003</v>
      </c>
      <c r="M936" s="11">
        <v>931131064</v>
      </c>
      <c r="N936" s="2"/>
      <c r="O936" s="83"/>
      <c r="P936" s="11"/>
      <c r="Q936" s="2"/>
      <c r="R936" s="2"/>
    </row>
    <row r="937" spans="1:18" ht="14.25" customHeight="1">
      <c r="A937" s="2" t="s">
        <v>448</v>
      </c>
      <c r="B937" s="2" t="s">
        <v>467</v>
      </c>
      <c r="C937" s="2" t="s">
        <v>577</v>
      </c>
      <c r="D937" s="2" t="s">
        <v>494</v>
      </c>
      <c r="E937" s="2" t="s">
        <v>436</v>
      </c>
      <c r="F937" s="11">
        <v>932654559</v>
      </c>
      <c r="G937" s="73">
        <v>44813</v>
      </c>
      <c r="H937" s="73">
        <v>44813</v>
      </c>
      <c r="I937" s="2">
        <v>4885</v>
      </c>
      <c r="J937" s="35">
        <v>47.45</v>
      </c>
      <c r="K937" s="74">
        <f t="shared" si="0"/>
        <v>231793.25</v>
      </c>
      <c r="M937" s="11">
        <v>932654559</v>
      </c>
      <c r="N937" s="2"/>
      <c r="O937" s="83"/>
      <c r="P937" s="11"/>
      <c r="Q937" s="2"/>
      <c r="R937" s="2"/>
    </row>
    <row r="938" spans="1:18" ht="14.25" customHeight="1">
      <c r="A938" s="2" t="s">
        <v>438</v>
      </c>
      <c r="B938" s="2" t="s">
        <v>433</v>
      </c>
      <c r="C938" s="2" t="s">
        <v>606</v>
      </c>
      <c r="D938" s="2" t="s">
        <v>435</v>
      </c>
      <c r="E938" s="2" t="s">
        <v>436</v>
      </c>
      <c r="F938" s="11">
        <v>932800900</v>
      </c>
      <c r="G938" s="73">
        <v>44839</v>
      </c>
      <c r="H938" s="73">
        <v>44841</v>
      </c>
      <c r="I938" s="2">
        <v>9656</v>
      </c>
      <c r="J938" s="35">
        <v>255.28</v>
      </c>
      <c r="K938" s="74">
        <f t="shared" si="0"/>
        <v>2464983.6800000002</v>
      </c>
      <c r="M938" s="11">
        <v>932800900</v>
      </c>
      <c r="N938" s="2"/>
      <c r="O938" s="83"/>
      <c r="P938" s="11"/>
      <c r="Q938" s="2"/>
      <c r="R938" s="2"/>
    </row>
    <row r="939" spans="1:18" ht="14.25" customHeight="1">
      <c r="A939" s="2" t="s">
        <v>484</v>
      </c>
      <c r="B939" s="2" t="s">
        <v>433</v>
      </c>
      <c r="C939" s="2" t="s">
        <v>511</v>
      </c>
      <c r="D939" s="2" t="s">
        <v>435</v>
      </c>
      <c r="E939" s="2" t="s">
        <v>436</v>
      </c>
      <c r="F939" s="11">
        <v>934019696</v>
      </c>
      <c r="G939" s="73">
        <v>44815</v>
      </c>
      <c r="H939" s="73">
        <v>44817</v>
      </c>
      <c r="I939" s="2">
        <v>6075</v>
      </c>
      <c r="J939" s="35">
        <v>255.28</v>
      </c>
      <c r="K939" s="74">
        <f t="shared" si="0"/>
        <v>1550826</v>
      </c>
      <c r="M939" s="11">
        <v>934019696</v>
      </c>
      <c r="N939" s="2"/>
      <c r="O939" s="83"/>
      <c r="P939" s="11"/>
      <c r="Q939" s="2"/>
      <c r="R939" s="2"/>
    </row>
    <row r="940" spans="1:18" ht="14.25" customHeight="1">
      <c r="A940" s="2" t="s">
        <v>458</v>
      </c>
      <c r="B940" s="2" t="s">
        <v>439</v>
      </c>
      <c r="C940" s="2" t="s">
        <v>567</v>
      </c>
      <c r="D940" s="2" t="s">
        <v>475</v>
      </c>
      <c r="E940" s="2" t="s">
        <v>442</v>
      </c>
      <c r="F940" s="11">
        <v>934157025</v>
      </c>
      <c r="G940" s="73">
        <v>44811</v>
      </c>
      <c r="H940" s="73">
        <v>44814</v>
      </c>
      <c r="I940" s="2">
        <v>9063</v>
      </c>
      <c r="J940" s="35">
        <v>81.73</v>
      </c>
      <c r="K940" s="74">
        <f t="shared" si="0"/>
        <v>740718.99</v>
      </c>
      <c r="M940" s="11">
        <v>934157025</v>
      </c>
      <c r="N940" s="2"/>
      <c r="O940" s="83"/>
      <c r="P940" s="11"/>
      <c r="Q940" s="2"/>
      <c r="R940" s="2"/>
    </row>
    <row r="941" spans="1:18" ht="14.25" customHeight="1">
      <c r="A941" s="2" t="s">
        <v>458</v>
      </c>
      <c r="B941" s="2" t="s">
        <v>452</v>
      </c>
      <c r="C941" s="2" t="s">
        <v>539</v>
      </c>
      <c r="D941" s="2" t="s">
        <v>456</v>
      </c>
      <c r="E941" s="2" t="s">
        <v>442</v>
      </c>
      <c r="F941" s="11">
        <v>935364234</v>
      </c>
      <c r="G941" s="73">
        <v>44815</v>
      </c>
      <c r="H941" s="73">
        <v>44816</v>
      </c>
      <c r="I941" s="2">
        <v>773</v>
      </c>
      <c r="J941" s="35">
        <v>109.28</v>
      </c>
      <c r="K941" s="74">
        <f t="shared" si="0"/>
        <v>84473.44</v>
      </c>
      <c r="M941" s="11">
        <v>935364234</v>
      </c>
      <c r="N941" s="2"/>
      <c r="O941" s="83"/>
      <c r="P941" s="11"/>
      <c r="Q941" s="2"/>
      <c r="R941" s="2"/>
    </row>
    <row r="942" spans="1:18" ht="14.25" customHeight="1">
      <c r="A942" s="2" t="s">
        <v>482</v>
      </c>
      <c r="B942" s="2" t="s">
        <v>462</v>
      </c>
      <c r="C942" s="2" t="s">
        <v>634</v>
      </c>
      <c r="D942" s="2" t="s">
        <v>450</v>
      </c>
      <c r="E942" s="2" t="s">
        <v>436</v>
      </c>
      <c r="F942" s="11">
        <v>936022126</v>
      </c>
      <c r="G942" s="73">
        <v>44846</v>
      </c>
      <c r="H942" s="73">
        <v>44849</v>
      </c>
      <c r="I942" s="2">
        <v>3054</v>
      </c>
      <c r="J942" s="35">
        <v>205.7</v>
      </c>
      <c r="K942" s="74">
        <f t="shared" si="0"/>
        <v>628207.79999999993</v>
      </c>
      <c r="M942" s="11">
        <v>936022126</v>
      </c>
      <c r="N942" s="2"/>
      <c r="O942" s="83"/>
      <c r="P942" s="11"/>
      <c r="Q942" s="2"/>
      <c r="R942" s="2"/>
    </row>
    <row r="943" spans="1:18" ht="14.25" customHeight="1">
      <c r="A943" s="2" t="s">
        <v>451</v>
      </c>
      <c r="B943" s="2" t="s">
        <v>433</v>
      </c>
      <c r="C943" s="2" t="s">
        <v>535</v>
      </c>
      <c r="D943" s="2" t="s">
        <v>435</v>
      </c>
      <c r="E943" s="2" t="s">
        <v>442</v>
      </c>
      <c r="F943" s="11">
        <v>936710488</v>
      </c>
      <c r="G943" s="73">
        <v>44820</v>
      </c>
      <c r="H943" s="73">
        <v>44821</v>
      </c>
      <c r="I943" s="2">
        <v>8850</v>
      </c>
      <c r="J943" s="35">
        <v>255.28</v>
      </c>
      <c r="K943" s="74">
        <f t="shared" si="0"/>
        <v>2259228</v>
      </c>
      <c r="M943" s="11">
        <v>936710488</v>
      </c>
      <c r="N943" s="2"/>
      <c r="O943" s="83"/>
      <c r="P943" s="11"/>
      <c r="Q943" s="2"/>
      <c r="R943" s="2"/>
    </row>
    <row r="944" spans="1:18" ht="14.25" customHeight="1">
      <c r="A944" s="2" t="s">
        <v>472</v>
      </c>
      <c r="B944" s="2" t="s">
        <v>462</v>
      </c>
      <c r="C944" s="2" t="s">
        <v>497</v>
      </c>
      <c r="D944" s="2" t="s">
        <v>450</v>
      </c>
      <c r="E944" s="2" t="s">
        <v>442</v>
      </c>
      <c r="F944" s="11">
        <v>938382041</v>
      </c>
      <c r="G944" s="73">
        <v>44804</v>
      </c>
      <c r="H944" s="73">
        <v>44804</v>
      </c>
      <c r="I944" s="2">
        <v>7544</v>
      </c>
      <c r="J944" s="35">
        <v>205.7</v>
      </c>
      <c r="K944" s="74">
        <f t="shared" si="0"/>
        <v>1551800.7999999998</v>
      </c>
      <c r="M944" s="11">
        <v>938382041</v>
      </c>
      <c r="N944" s="2"/>
      <c r="O944" s="83"/>
      <c r="P944" s="11"/>
      <c r="Q944" s="2"/>
      <c r="R944" s="2"/>
    </row>
    <row r="945" spans="1:18" ht="14.25" customHeight="1">
      <c r="A945" s="2" t="s">
        <v>438</v>
      </c>
      <c r="B945" s="2" t="s">
        <v>433</v>
      </c>
      <c r="C945" s="2" t="s">
        <v>564</v>
      </c>
      <c r="D945" s="2" t="s">
        <v>450</v>
      </c>
      <c r="E945" s="2" t="s">
        <v>442</v>
      </c>
      <c r="F945" s="11">
        <v>938801753</v>
      </c>
      <c r="G945" s="73">
        <v>44817</v>
      </c>
      <c r="H945" s="73">
        <v>44819</v>
      </c>
      <c r="I945" s="2">
        <v>2299</v>
      </c>
      <c r="J945" s="35">
        <v>205.7</v>
      </c>
      <c r="K945" s="74">
        <f t="shared" si="0"/>
        <v>472904.3</v>
      </c>
      <c r="M945" s="11">
        <v>938801753</v>
      </c>
      <c r="N945" s="2"/>
      <c r="O945" s="83"/>
      <c r="P945" s="11"/>
      <c r="Q945" s="2"/>
      <c r="R945" s="2"/>
    </row>
    <row r="946" spans="1:18" ht="14.25" customHeight="1">
      <c r="A946" s="2" t="s">
        <v>472</v>
      </c>
      <c r="B946" s="2" t="s">
        <v>462</v>
      </c>
      <c r="C946" s="2" t="s">
        <v>631</v>
      </c>
      <c r="D946" s="2" t="s">
        <v>441</v>
      </c>
      <c r="E946" s="2" t="s">
        <v>436</v>
      </c>
      <c r="F946" s="11">
        <v>939389693</v>
      </c>
      <c r="G946" s="73">
        <v>44821</v>
      </c>
      <c r="H946" s="73">
        <v>44823</v>
      </c>
      <c r="I946" s="2">
        <v>4009</v>
      </c>
      <c r="J946" s="35">
        <v>9.33</v>
      </c>
      <c r="K946" s="74">
        <f t="shared" si="0"/>
        <v>37403.97</v>
      </c>
      <c r="M946" s="11">
        <v>939389693</v>
      </c>
      <c r="N946" s="2"/>
      <c r="O946" s="83"/>
      <c r="P946" s="11"/>
      <c r="Q946" s="2"/>
      <c r="R946" s="2"/>
    </row>
    <row r="947" spans="1:18" ht="14.25" customHeight="1">
      <c r="A947" s="2" t="s">
        <v>451</v>
      </c>
      <c r="B947" s="2" t="s">
        <v>467</v>
      </c>
      <c r="C947" s="2" t="s">
        <v>609</v>
      </c>
      <c r="D947" s="2" t="s">
        <v>435</v>
      </c>
      <c r="E947" s="2" t="s">
        <v>436</v>
      </c>
      <c r="F947" s="11">
        <v>939460504</v>
      </c>
      <c r="G947" s="73">
        <v>44837</v>
      </c>
      <c r="H947" s="73">
        <v>44839</v>
      </c>
      <c r="I947" s="2">
        <v>738</v>
      </c>
      <c r="J947" s="35">
        <v>255.28</v>
      </c>
      <c r="K947" s="74">
        <f t="shared" si="0"/>
        <v>188396.64</v>
      </c>
      <c r="M947" s="11">
        <v>939460504</v>
      </c>
      <c r="N947" s="2"/>
      <c r="O947" s="83"/>
      <c r="P947" s="11"/>
      <c r="Q947" s="2"/>
      <c r="R947" s="2"/>
    </row>
    <row r="948" spans="1:18" ht="14.25" customHeight="1">
      <c r="A948" s="2" t="s">
        <v>448</v>
      </c>
      <c r="B948" s="2" t="s">
        <v>433</v>
      </c>
      <c r="C948" s="2" t="s">
        <v>614</v>
      </c>
      <c r="D948" s="2" t="s">
        <v>469</v>
      </c>
      <c r="E948" s="2" t="s">
        <v>442</v>
      </c>
      <c r="F948" s="11">
        <v>940079343</v>
      </c>
      <c r="G948" s="73">
        <v>44830</v>
      </c>
      <c r="H948" s="73">
        <v>44832</v>
      </c>
      <c r="I948" s="2">
        <v>6736</v>
      </c>
      <c r="J948" s="35">
        <v>421.89</v>
      </c>
      <c r="K948" s="74">
        <f t="shared" si="0"/>
        <v>2841851.04</v>
      </c>
      <c r="M948" s="11">
        <v>940079343</v>
      </c>
      <c r="N948" s="2"/>
      <c r="O948" s="83"/>
      <c r="P948" s="11"/>
      <c r="Q948" s="2"/>
      <c r="R948" s="2"/>
    </row>
    <row r="949" spans="1:18" ht="14.25" customHeight="1">
      <c r="A949" s="2" t="s">
        <v>484</v>
      </c>
      <c r="B949" s="2" t="s">
        <v>452</v>
      </c>
      <c r="C949" s="2" t="s">
        <v>504</v>
      </c>
      <c r="D949" s="2" t="s">
        <v>441</v>
      </c>
      <c r="E949" s="2" t="s">
        <v>442</v>
      </c>
      <c r="F949" s="11">
        <v>940139424</v>
      </c>
      <c r="G949" s="73">
        <v>44837</v>
      </c>
      <c r="H949" s="73">
        <v>44840</v>
      </c>
      <c r="I949" s="2">
        <v>9557</v>
      </c>
      <c r="J949" s="35">
        <v>9.33</v>
      </c>
      <c r="K949" s="74">
        <f t="shared" si="0"/>
        <v>89166.81</v>
      </c>
      <c r="M949" s="11">
        <v>940139424</v>
      </c>
      <c r="N949" s="2"/>
      <c r="O949" s="83"/>
      <c r="P949" s="11"/>
      <c r="Q949" s="2"/>
      <c r="R949" s="2"/>
    </row>
    <row r="950" spans="1:18" ht="14.25" customHeight="1">
      <c r="A950" s="2" t="s">
        <v>448</v>
      </c>
      <c r="B950" s="2" t="s">
        <v>433</v>
      </c>
      <c r="C950" s="2" t="s">
        <v>535</v>
      </c>
      <c r="D950" s="2" t="s">
        <v>450</v>
      </c>
      <c r="E950" s="2" t="s">
        <v>436</v>
      </c>
      <c r="F950" s="11">
        <v>941685664</v>
      </c>
      <c r="G950" s="73">
        <v>44828</v>
      </c>
      <c r="H950" s="73">
        <v>44831</v>
      </c>
      <c r="I950" s="2">
        <v>8561</v>
      </c>
      <c r="J950" s="35">
        <v>205.7</v>
      </c>
      <c r="K950" s="74">
        <f t="shared" si="0"/>
        <v>1760997.7</v>
      </c>
      <c r="M950" s="11">
        <v>941685664</v>
      </c>
      <c r="N950" s="2"/>
      <c r="O950" s="83"/>
      <c r="P950" s="11"/>
      <c r="Q950" s="2"/>
      <c r="R950" s="2"/>
    </row>
    <row r="951" spans="1:18" ht="14.25" customHeight="1">
      <c r="A951" s="2" t="s">
        <v>458</v>
      </c>
      <c r="B951" s="2" t="s">
        <v>462</v>
      </c>
      <c r="C951" s="2" t="s">
        <v>623</v>
      </c>
      <c r="D951" s="2" t="s">
        <v>477</v>
      </c>
      <c r="E951" s="2" t="s">
        <v>436</v>
      </c>
      <c r="F951" s="11">
        <v>943527162</v>
      </c>
      <c r="G951" s="73">
        <v>44812</v>
      </c>
      <c r="H951" s="73">
        <v>44813</v>
      </c>
      <c r="I951" s="2">
        <v>480</v>
      </c>
      <c r="J951" s="35">
        <v>668.27</v>
      </c>
      <c r="K951" s="74">
        <f t="shared" si="0"/>
        <v>320769.59999999998</v>
      </c>
      <c r="M951" s="11">
        <v>943527162</v>
      </c>
      <c r="N951" s="2"/>
      <c r="O951" s="83"/>
      <c r="P951" s="11"/>
      <c r="Q951" s="2"/>
      <c r="R951" s="2"/>
    </row>
    <row r="952" spans="1:18" ht="14.25" customHeight="1">
      <c r="A952" s="2" t="s">
        <v>458</v>
      </c>
      <c r="B952" s="2" t="s">
        <v>439</v>
      </c>
      <c r="C952" s="2" t="s">
        <v>572</v>
      </c>
      <c r="D952" s="2" t="s">
        <v>456</v>
      </c>
      <c r="E952" s="2" t="s">
        <v>436</v>
      </c>
      <c r="F952" s="11">
        <v>944031417</v>
      </c>
      <c r="G952" s="73">
        <v>44853</v>
      </c>
      <c r="H952" s="73">
        <v>44856</v>
      </c>
      <c r="I952" s="2">
        <v>1552</v>
      </c>
      <c r="J952" s="35">
        <v>109.28</v>
      </c>
      <c r="K952" s="74">
        <f t="shared" si="0"/>
        <v>169602.56</v>
      </c>
      <c r="M952" s="11">
        <v>944031417</v>
      </c>
      <c r="N952" s="2"/>
      <c r="O952" s="83"/>
      <c r="P952" s="11"/>
      <c r="Q952" s="2"/>
      <c r="R952" s="2"/>
    </row>
    <row r="953" spans="1:18" ht="14.25" customHeight="1">
      <c r="A953" s="2" t="s">
        <v>432</v>
      </c>
      <c r="B953" s="2" t="s">
        <v>433</v>
      </c>
      <c r="C953" s="2" t="s">
        <v>501</v>
      </c>
      <c r="D953" s="2" t="s">
        <v>475</v>
      </c>
      <c r="E953" s="2" t="s">
        <v>436</v>
      </c>
      <c r="F953" s="11">
        <v>945189702</v>
      </c>
      <c r="G953" s="73">
        <v>44843</v>
      </c>
      <c r="H953" s="73">
        <v>44845</v>
      </c>
      <c r="I953" s="2">
        <v>9222</v>
      </c>
      <c r="J953" s="35">
        <v>81.73</v>
      </c>
      <c r="K953" s="74">
        <f t="shared" si="0"/>
        <v>753714.06</v>
      </c>
      <c r="M953" s="11">
        <v>945189702</v>
      </c>
      <c r="N953" s="2"/>
      <c r="O953" s="83"/>
      <c r="P953" s="11"/>
      <c r="Q953" s="2"/>
      <c r="R953" s="2"/>
    </row>
    <row r="954" spans="1:18" ht="14.25" customHeight="1">
      <c r="A954" s="2" t="s">
        <v>484</v>
      </c>
      <c r="B954" s="2" t="s">
        <v>439</v>
      </c>
      <c r="C954" s="2" t="s">
        <v>440</v>
      </c>
      <c r="D954" s="2" t="s">
        <v>456</v>
      </c>
      <c r="E954" s="2" t="s">
        <v>442</v>
      </c>
      <c r="F954" s="11">
        <v>945399129</v>
      </c>
      <c r="G954" s="73">
        <v>44820</v>
      </c>
      <c r="H954" s="73">
        <v>44823</v>
      </c>
      <c r="I954" s="2">
        <v>7154</v>
      </c>
      <c r="J954" s="35">
        <v>109.28</v>
      </c>
      <c r="K954" s="74">
        <f t="shared" si="0"/>
        <v>781789.12</v>
      </c>
      <c r="M954" s="11">
        <v>945399129</v>
      </c>
      <c r="N954" s="2"/>
      <c r="O954" s="83"/>
      <c r="P954" s="11"/>
      <c r="Q954" s="2"/>
      <c r="R954" s="2"/>
    </row>
    <row r="955" spans="1:18" ht="14.25" customHeight="1">
      <c r="A955" s="2" t="s">
        <v>432</v>
      </c>
      <c r="B955" s="2" t="s">
        <v>433</v>
      </c>
      <c r="C955" s="2" t="s">
        <v>640</v>
      </c>
      <c r="D955" s="2" t="s">
        <v>450</v>
      </c>
      <c r="E955" s="2" t="s">
        <v>436</v>
      </c>
      <c r="F955" s="11">
        <v>945736443</v>
      </c>
      <c r="G955" s="73">
        <v>44819</v>
      </c>
      <c r="H955" s="73">
        <v>44820</v>
      </c>
      <c r="I955" s="2">
        <v>5193</v>
      </c>
      <c r="J955" s="35">
        <v>205.7</v>
      </c>
      <c r="K955" s="74">
        <f t="shared" si="0"/>
        <v>1068200.0999999999</v>
      </c>
      <c r="M955" s="11">
        <v>945736443</v>
      </c>
      <c r="N955" s="2"/>
      <c r="O955" s="83"/>
      <c r="P955" s="11"/>
      <c r="Q955" s="2"/>
      <c r="R955" s="2"/>
    </row>
    <row r="956" spans="1:18" ht="14.25" customHeight="1">
      <c r="A956" s="2" t="s">
        <v>448</v>
      </c>
      <c r="B956" s="2" t="s">
        <v>433</v>
      </c>
      <c r="C956" s="2" t="s">
        <v>486</v>
      </c>
      <c r="D956" s="2" t="s">
        <v>435</v>
      </c>
      <c r="E956" s="2" t="s">
        <v>436</v>
      </c>
      <c r="F956" s="11">
        <v>946878850</v>
      </c>
      <c r="G956" s="73">
        <v>44846</v>
      </c>
      <c r="H956" s="73">
        <v>44848</v>
      </c>
      <c r="I956" s="2">
        <v>435</v>
      </c>
      <c r="J956" s="35">
        <v>255.28</v>
      </c>
      <c r="K956" s="74">
        <f t="shared" si="0"/>
        <v>111046.8</v>
      </c>
      <c r="M956" s="11">
        <v>946878850</v>
      </c>
      <c r="N956" s="2"/>
      <c r="O956" s="83"/>
      <c r="P956" s="11"/>
      <c r="Q956" s="2"/>
      <c r="R956" s="2"/>
    </row>
    <row r="957" spans="1:18" ht="14.25" customHeight="1">
      <c r="A957" s="2" t="s">
        <v>451</v>
      </c>
      <c r="B957" s="2" t="s">
        <v>433</v>
      </c>
      <c r="C957" s="2" t="s">
        <v>562</v>
      </c>
      <c r="D957" s="2" t="s">
        <v>480</v>
      </c>
      <c r="E957" s="2" t="s">
        <v>442</v>
      </c>
      <c r="F957" s="11">
        <v>947097718</v>
      </c>
      <c r="G957" s="73">
        <v>44856</v>
      </c>
      <c r="H957" s="73">
        <v>44859</v>
      </c>
      <c r="I957" s="2">
        <v>9655</v>
      </c>
      <c r="J957" s="35">
        <v>651.21</v>
      </c>
      <c r="K957" s="74">
        <f t="shared" si="0"/>
        <v>6287432.5500000007</v>
      </c>
      <c r="M957" s="11">
        <v>947097718</v>
      </c>
      <c r="N957" s="2"/>
      <c r="O957" s="83"/>
      <c r="P957" s="11"/>
      <c r="Q957" s="2"/>
      <c r="R957" s="2"/>
    </row>
    <row r="958" spans="1:18" ht="14.25" customHeight="1">
      <c r="A958" s="2" t="s">
        <v>458</v>
      </c>
      <c r="B958" s="2" t="s">
        <v>433</v>
      </c>
      <c r="C958" s="2" t="s">
        <v>510</v>
      </c>
      <c r="D958" s="2" t="s">
        <v>446</v>
      </c>
      <c r="E958" s="2" t="s">
        <v>442</v>
      </c>
      <c r="F958" s="11">
        <v>948761546</v>
      </c>
      <c r="G958" s="73">
        <v>44822</v>
      </c>
      <c r="H958" s="73">
        <v>44823</v>
      </c>
      <c r="I958" s="2">
        <v>2751</v>
      </c>
      <c r="J958" s="35">
        <v>437.2</v>
      </c>
      <c r="K958" s="74">
        <f t="shared" si="0"/>
        <v>1202737.2</v>
      </c>
      <c r="M958" s="11">
        <v>948761546</v>
      </c>
      <c r="N958" s="2"/>
      <c r="O958" s="83"/>
      <c r="P958" s="11"/>
      <c r="Q958" s="2"/>
      <c r="R958" s="2"/>
    </row>
    <row r="959" spans="1:18" ht="14.25" customHeight="1">
      <c r="A959" s="2" t="s">
        <v>484</v>
      </c>
      <c r="B959" s="2" t="s">
        <v>439</v>
      </c>
      <c r="C959" s="2" t="s">
        <v>572</v>
      </c>
      <c r="D959" s="2" t="s">
        <v>435</v>
      </c>
      <c r="E959" s="2" t="s">
        <v>442</v>
      </c>
      <c r="F959" s="11">
        <v>949191987</v>
      </c>
      <c r="G959" s="73">
        <v>44853</v>
      </c>
      <c r="H959" s="73">
        <v>44854</v>
      </c>
      <c r="I959" s="2">
        <v>6486</v>
      </c>
      <c r="J959" s="35">
        <v>255.28</v>
      </c>
      <c r="K959" s="74">
        <f t="shared" si="0"/>
        <v>1655746.08</v>
      </c>
      <c r="M959" s="11">
        <v>949191987</v>
      </c>
      <c r="N959" s="2"/>
      <c r="O959" s="83"/>
      <c r="P959" s="11"/>
      <c r="Q959" s="2"/>
      <c r="R959" s="2"/>
    </row>
    <row r="960" spans="1:18" ht="14.25" customHeight="1">
      <c r="A960" s="2" t="s">
        <v>472</v>
      </c>
      <c r="B960" s="2" t="s">
        <v>452</v>
      </c>
      <c r="C960" s="2" t="s">
        <v>556</v>
      </c>
      <c r="D960" s="2" t="s">
        <v>454</v>
      </c>
      <c r="E960" s="2" t="s">
        <v>442</v>
      </c>
      <c r="F960" s="11">
        <v>949826705</v>
      </c>
      <c r="G960" s="73">
        <v>44840</v>
      </c>
      <c r="H960" s="73">
        <v>44840</v>
      </c>
      <c r="I960" s="2">
        <v>3946</v>
      </c>
      <c r="J960" s="35">
        <v>152.58000000000001</v>
      </c>
      <c r="K960" s="74">
        <f t="shared" si="0"/>
        <v>602080.68000000005</v>
      </c>
      <c r="M960" s="11">
        <v>949826705</v>
      </c>
      <c r="N960" s="2"/>
      <c r="O960" s="83"/>
      <c r="P960" s="11"/>
      <c r="Q960" s="2"/>
      <c r="R960" s="2"/>
    </row>
    <row r="961" spans="1:18" ht="14.25" customHeight="1">
      <c r="A961" s="2" t="s">
        <v>484</v>
      </c>
      <c r="B961" s="2" t="s">
        <v>452</v>
      </c>
      <c r="C961" s="2" t="s">
        <v>621</v>
      </c>
      <c r="D961" s="2" t="s">
        <v>464</v>
      </c>
      <c r="E961" s="2" t="s">
        <v>442</v>
      </c>
      <c r="F961" s="11">
        <v>953977048</v>
      </c>
      <c r="G961" s="73">
        <v>44845</v>
      </c>
      <c r="H961" s="73">
        <v>44845</v>
      </c>
      <c r="I961" s="2">
        <v>220</v>
      </c>
      <c r="J961" s="35">
        <v>154.06</v>
      </c>
      <c r="K961" s="74">
        <f t="shared" si="0"/>
        <v>33893.199999999997</v>
      </c>
      <c r="M961" s="11">
        <v>953977048</v>
      </c>
      <c r="N961" s="2"/>
      <c r="O961" s="83"/>
      <c r="P961" s="11"/>
      <c r="Q961" s="2"/>
      <c r="R961" s="2"/>
    </row>
    <row r="962" spans="1:18" ht="14.25" customHeight="1">
      <c r="A962" s="2" t="s">
        <v>432</v>
      </c>
      <c r="B962" s="2" t="s">
        <v>462</v>
      </c>
      <c r="C962" s="2" t="s">
        <v>490</v>
      </c>
      <c r="D962" s="2" t="s">
        <v>480</v>
      </c>
      <c r="E962" s="2" t="s">
        <v>442</v>
      </c>
      <c r="F962" s="11">
        <v>955668342</v>
      </c>
      <c r="G962" s="73">
        <v>44841</v>
      </c>
      <c r="H962" s="73">
        <v>44844</v>
      </c>
      <c r="I962" s="2">
        <v>236</v>
      </c>
      <c r="J962" s="35">
        <v>651.21</v>
      </c>
      <c r="K962" s="74">
        <f t="shared" si="0"/>
        <v>153685.56</v>
      </c>
      <c r="M962" s="11">
        <v>955668342</v>
      </c>
      <c r="N962" s="2"/>
      <c r="O962" s="83"/>
      <c r="P962" s="11"/>
      <c r="Q962" s="2"/>
      <c r="R962" s="2"/>
    </row>
    <row r="963" spans="1:18" ht="14.25" customHeight="1">
      <c r="A963" s="2" t="s">
        <v>432</v>
      </c>
      <c r="B963" s="2" t="s">
        <v>439</v>
      </c>
      <c r="C963" s="2" t="s">
        <v>607</v>
      </c>
      <c r="D963" s="2" t="s">
        <v>456</v>
      </c>
      <c r="E963" s="2" t="s">
        <v>436</v>
      </c>
      <c r="F963" s="11">
        <v>956021964</v>
      </c>
      <c r="G963" s="73">
        <v>44831</v>
      </c>
      <c r="H963" s="73">
        <v>44833</v>
      </c>
      <c r="I963" s="2">
        <v>5120</v>
      </c>
      <c r="J963" s="35">
        <v>109.28</v>
      </c>
      <c r="K963" s="74">
        <f t="shared" si="0"/>
        <v>559513.59999999998</v>
      </c>
      <c r="M963" s="11">
        <v>956021964</v>
      </c>
      <c r="N963" s="2"/>
      <c r="O963" s="83"/>
      <c r="P963" s="11"/>
      <c r="Q963" s="2"/>
      <c r="R963" s="2"/>
    </row>
    <row r="964" spans="1:18" ht="14.25" customHeight="1">
      <c r="A964" s="2" t="s">
        <v>444</v>
      </c>
      <c r="B964" s="2" t="s">
        <v>452</v>
      </c>
      <c r="C964" s="2" t="s">
        <v>556</v>
      </c>
      <c r="D964" s="2" t="s">
        <v>480</v>
      </c>
      <c r="E964" s="2" t="s">
        <v>436</v>
      </c>
      <c r="F964" s="11">
        <v>957664334</v>
      </c>
      <c r="G964" s="73">
        <v>44864</v>
      </c>
      <c r="H964" s="73">
        <v>44866</v>
      </c>
      <c r="I964" s="2">
        <v>1437</v>
      </c>
      <c r="J964" s="35">
        <v>651.21</v>
      </c>
      <c r="K964" s="74">
        <f t="shared" si="0"/>
        <v>935788.77</v>
      </c>
      <c r="M964" s="11">
        <v>554439914</v>
      </c>
      <c r="N964" s="2"/>
      <c r="O964" s="83"/>
      <c r="P964" s="11"/>
      <c r="Q964" s="2"/>
      <c r="R964" s="2"/>
    </row>
    <row r="965" spans="1:18" ht="14.25" customHeight="1">
      <c r="A965" s="2" t="s">
        <v>482</v>
      </c>
      <c r="B965" s="2" t="s">
        <v>502</v>
      </c>
      <c r="C965" s="2" t="s">
        <v>563</v>
      </c>
      <c r="D965" s="2" t="s">
        <v>435</v>
      </c>
      <c r="E965" s="2" t="s">
        <v>436</v>
      </c>
      <c r="F965" s="11">
        <v>958153140</v>
      </c>
      <c r="G965" s="73">
        <v>44843</v>
      </c>
      <c r="H965" s="73">
        <v>44846</v>
      </c>
      <c r="I965" s="2">
        <v>1163</v>
      </c>
      <c r="J965" s="35">
        <v>255.28</v>
      </c>
      <c r="K965" s="74">
        <f t="shared" si="0"/>
        <v>296890.64</v>
      </c>
      <c r="M965" s="11">
        <v>958153140</v>
      </c>
      <c r="N965" s="2"/>
      <c r="O965" s="83"/>
      <c r="P965" s="11"/>
      <c r="Q965" s="2"/>
      <c r="R965" s="2"/>
    </row>
    <row r="966" spans="1:18" ht="14.25" customHeight="1">
      <c r="A966" s="2" t="s">
        <v>444</v>
      </c>
      <c r="B966" s="2" t="s">
        <v>467</v>
      </c>
      <c r="C966" s="2" t="s">
        <v>638</v>
      </c>
      <c r="D966" s="2" t="s">
        <v>480</v>
      </c>
      <c r="E966" s="2" t="s">
        <v>436</v>
      </c>
      <c r="F966" s="11">
        <v>959272372</v>
      </c>
      <c r="G966" s="73">
        <v>44858</v>
      </c>
      <c r="H966" s="73">
        <v>44858</v>
      </c>
      <c r="I966" s="2">
        <v>6393</v>
      </c>
      <c r="J966" s="35">
        <v>651.21</v>
      </c>
      <c r="K966" s="74">
        <f t="shared" si="0"/>
        <v>4163185.5300000003</v>
      </c>
      <c r="M966" s="11">
        <v>646918618</v>
      </c>
      <c r="N966" s="2"/>
      <c r="O966" s="83"/>
      <c r="P966" s="11"/>
      <c r="Q966" s="2"/>
      <c r="R966" s="2"/>
    </row>
    <row r="967" spans="1:18" ht="14.25" customHeight="1">
      <c r="A967" s="2" t="s">
        <v>465</v>
      </c>
      <c r="B967" s="2" t="s">
        <v>462</v>
      </c>
      <c r="C967" s="2" t="s">
        <v>540</v>
      </c>
      <c r="D967" s="2" t="s">
        <v>480</v>
      </c>
      <c r="E967" s="2" t="s">
        <v>436</v>
      </c>
      <c r="F967" s="11">
        <v>959686934</v>
      </c>
      <c r="G967" s="73">
        <v>44877</v>
      </c>
      <c r="H967" s="73">
        <v>44880</v>
      </c>
      <c r="I967" s="2">
        <v>5257</v>
      </c>
      <c r="J967" s="35">
        <v>651.21</v>
      </c>
      <c r="K967" s="74">
        <f t="shared" si="0"/>
        <v>3423410.97</v>
      </c>
      <c r="M967" s="11">
        <v>959686934</v>
      </c>
      <c r="N967" s="2"/>
      <c r="O967" s="83"/>
      <c r="P967" s="11"/>
      <c r="Q967" s="2"/>
      <c r="R967" s="2"/>
    </row>
    <row r="968" spans="1:18" ht="14.25" customHeight="1">
      <c r="A968" s="2" t="s">
        <v>465</v>
      </c>
      <c r="B968" s="2" t="s">
        <v>467</v>
      </c>
      <c r="C968" s="2" t="s">
        <v>538</v>
      </c>
      <c r="D968" s="2" t="s">
        <v>475</v>
      </c>
      <c r="E968" s="2" t="s">
        <v>436</v>
      </c>
      <c r="F968" s="11">
        <v>959855163</v>
      </c>
      <c r="G968" s="73">
        <v>44861</v>
      </c>
      <c r="H968" s="73">
        <v>44862</v>
      </c>
      <c r="I968" s="2">
        <v>5709</v>
      </c>
      <c r="J968" s="35">
        <v>81.73</v>
      </c>
      <c r="K968" s="74">
        <f t="shared" si="0"/>
        <v>466596.57</v>
      </c>
      <c r="M968" s="11">
        <v>959855163</v>
      </c>
      <c r="N968" s="2"/>
      <c r="O968" s="83"/>
      <c r="P968" s="11"/>
      <c r="Q968" s="2"/>
      <c r="R968" s="2"/>
    </row>
    <row r="969" spans="1:18" ht="14.25" customHeight="1">
      <c r="A969" s="2" t="s">
        <v>448</v>
      </c>
      <c r="B969" s="2" t="s">
        <v>467</v>
      </c>
      <c r="C969" s="2" t="s">
        <v>577</v>
      </c>
      <c r="D969" s="2" t="s">
        <v>435</v>
      </c>
      <c r="E969" s="2" t="s">
        <v>442</v>
      </c>
      <c r="F969" s="11">
        <v>961049926</v>
      </c>
      <c r="G969" s="73">
        <v>44877</v>
      </c>
      <c r="H969" s="73">
        <v>44877</v>
      </c>
      <c r="I969" s="2">
        <v>3633</v>
      </c>
      <c r="J969" s="35">
        <v>255.28</v>
      </c>
      <c r="K969" s="74">
        <f t="shared" si="0"/>
        <v>927432.24</v>
      </c>
      <c r="M969" s="11">
        <v>961049926</v>
      </c>
      <c r="N969" s="2"/>
      <c r="O969" s="83"/>
      <c r="P969" s="11"/>
      <c r="Q969" s="2"/>
      <c r="R969" s="2"/>
    </row>
    <row r="970" spans="1:18" ht="14.25" customHeight="1">
      <c r="A970" s="2" t="s">
        <v>482</v>
      </c>
      <c r="B970" s="2" t="s">
        <v>433</v>
      </c>
      <c r="C970" s="2" t="s">
        <v>445</v>
      </c>
      <c r="D970" s="2" t="s">
        <v>435</v>
      </c>
      <c r="E970" s="2" t="s">
        <v>442</v>
      </c>
      <c r="F970" s="11">
        <v>961403977</v>
      </c>
      <c r="G970" s="73">
        <v>44837</v>
      </c>
      <c r="H970" s="73">
        <v>44837</v>
      </c>
      <c r="I970" s="2">
        <v>7411</v>
      </c>
      <c r="J970" s="35">
        <v>255.28</v>
      </c>
      <c r="K970" s="74">
        <f t="shared" si="0"/>
        <v>1891880.08</v>
      </c>
      <c r="M970" s="11">
        <v>961403977</v>
      </c>
      <c r="N970" s="2"/>
      <c r="O970" s="83"/>
      <c r="P970" s="11"/>
      <c r="Q970" s="2"/>
      <c r="R970" s="2"/>
    </row>
    <row r="971" spans="1:18" ht="14.25" customHeight="1">
      <c r="A971" s="2" t="s">
        <v>432</v>
      </c>
      <c r="B971" s="2" t="s">
        <v>439</v>
      </c>
      <c r="C971" s="2" t="s">
        <v>559</v>
      </c>
      <c r="D971" s="2" t="s">
        <v>475</v>
      </c>
      <c r="E971" s="2" t="s">
        <v>442</v>
      </c>
      <c r="F971" s="11">
        <v>962162721</v>
      </c>
      <c r="G971" s="73">
        <v>44879</v>
      </c>
      <c r="H971" s="73">
        <v>44879</v>
      </c>
      <c r="I971" s="2">
        <v>1297</v>
      </c>
      <c r="J971" s="35">
        <v>81.73</v>
      </c>
      <c r="K971" s="74">
        <f t="shared" si="0"/>
        <v>106003.81000000001</v>
      </c>
      <c r="M971" s="11">
        <v>962162721</v>
      </c>
      <c r="N971" s="2"/>
      <c r="O971" s="83"/>
      <c r="P971" s="11"/>
      <c r="Q971" s="2"/>
      <c r="R971" s="2"/>
    </row>
    <row r="972" spans="1:18" ht="14.25" customHeight="1">
      <c r="A972" s="2" t="s">
        <v>472</v>
      </c>
      <c r="B972" s="2" t="s">
        <v>433</v>
      </c>
      <c r="C972" s="2" t="s">
        <v>525</v>
      </c>
      <c r="D972" s="2" t="s">
        <v>456</v>
      </c>
      <c r="E972" s="2" t="s">
        <v>442</v>
      </c>
      <c r="F972" s="11">
        <v>962211644</v>
      </c>
      <c r="G972" s="73">
        <v>44852</v>
      </c>
      <c r="H972" s="73">
        <v>44855</v>
      </c>
      <c r="I972" s="2">
        <v>4552</v>
      </c>
      <c r="J972" s="35">
        <v>109.28</v>
      </c>
      <c r="K972" s="74">
        <f t="shared" si="0"/>
        <v>497442.56</v>
      </c>
      <c r="M972" s="11">
        <v>962211644</v>
      </c>
      <c r="N972" s="2"/>
      <c r="O972" s="83"/>
      <c r="P972" s="11"/>
      <c r="Q972" s="2"/>
      <c r="R972" s="2"/>
    </row>
    <row r="973" spans="1:18" ht="14.25" customHeight="1">
      <c r="A973" s="2" t="s">
        <v>444</v>
      </c>
      <c r="B973" s="2" t="s">
        <v>433</v>
      </c>
      <c r="C973" s="2" t="s">
        <v>529</v>
      </c>
      <c r="D973" s="2" t="s">
        <v>464</v>
      </c>
      <c r="E973" s="2" t="s">
        <v>442</v>
      </c>
      <c r="F973" s="11">
        <v>963215005</v>
      </c>
      <c r="G973" s="73">
        <v>44841</v>
      </c>
      <c r="H973" s="73">
        <v>44841</v>
      </c>
      <c r="I973" s="2">
        <v>3985</v>
      </c>
      <c r="J973" s="35">
        <v>154.06</v>
      </c>
      <c r="K973" s="74">
        <f t="shared" si="0"/>
        <v>613929.1</v>
      </c>
      <c r="M973" s="11">
        <v>702218043</v>
      </c>
      <c r="N973" s="2"/>
      <c r="O973" s="83"/>
      <c r="P973" s="11"/>
      <c r="Q973" s="2"/>
      <c r="R973" s="2"/>
    </row>
    <row r="974" spans="1:18" ht="14.25" customHeight="1">
      <c r="A974" s="2" t="s">
        <v>465</v>
      </c>
      <c r="B974" s="2" t="s">
        <v>462</v>
      </c>
      <c r="C974" s="2" t="s">
        <v>624</v>
      </c>
      <c r="D974" s="2" t="s">
        <v>441</v>
      </c>
      <c r="E974" s="2" t="s">
        <v>442</v>
      </c>
      <c r="F974" s="11">
        <v>963414561</v>
      </c>
      <c r="G974" s="73">
        <v>44842</v>
      </c>
      <c r="H974" s="73">
        <v>44842</v>
      </c>
      <c r="I974" s="2">
        <v>2822</v>
      </c>
      <c r="J974" s="35">
        <v>9.33</v>
      </c>
      <c r="K974" s="74">
        <f t="shared" si="0"/>
        <v>26329.26</v>
      </c>
      <c r="M974" s="11">
        <v>963414561</v>
      </c>
      <c r="N974" s="2"/>
      <c r="O974" s="83"/>
      <c r="P974" s="11"/>
      <c r="Q974" s="2"/>
      <c r="R974" s="2"/>
    </row>
    <row r="975" spans="1:18" ht="14.25" customHeight="1">
      <c r="A975" s="2" t="s">
        <v>482</v>
      </c>
      <c r="B975" s="2" t="s">
        <v>462</v>
      </c>
      <c r="C975" s="2" t="s">
        <v>542</v>
      </c>
      <c r="D975" s="2" t="s">
        <v>441</v>
      </c>
      <c r="E975" s="2" t="s">
        <v>442</v>
      </c>
      <c r="F975" s="11">
        <v>963766896</v>
      </c>
      <c r="G975" s="73">
        <v>44849</v>
      </c>
      <c r="H975" s="73">
        <v>44849</v>
      </c>
      <c r="I975" s="2">
        <v>7710</v>
      </c>
      <c r="J975" s="35">
        <v>9.33</v>
      </c>
      <c r="K975" s="74">
        <f t="shared" si="0"/>
        <v>71934.3</v>
      </c>
      <c r="M975" s="11">
        <v>963766896</v>
      </c>
      <c r="N975" s="2"/>
      <c r="O975" s="83"/>
      <c r="P975" s="11"/>
      <c r="Q975" s="2"/>
      <c r="R975" s="2"/>
    </row>
    <row r="976" spans="1:18" ht="14.25" customHeight="1">
      <c r="A976" s="2" t="s">
        <v>444</v>
      </c>
      <c r="B976" s="2" t="s">
        <v>467</v>
      </c>
      <c r="C976" s="2" t="s">
        <v>583</v>
      </c>
      <c r="D976" s="2" t="s">
        <v>469</v>
      </c>
      <c r="E976" s="2" t="s">
        <v>442</v>
      </c>
      <c r="F976" s="11">
        <v>964124810</v>
      </c>
      <c r="G976" s="73">
        <v>44869</v>
      </c>
      <c r="H976" s="73">
        <v>44871</v>
      </c>
      <c r="I976" s="2">
        <v>6869</v>
      </c>
      <c r="J976" s="35">
        <v>421.89</v>
      </c>
      <c r="K976" s="74">
        <f t="shared" si="0"/>
        <v>2897962.4099999997</v>
      </c>
      <c r="M976" s="11">
        <v>765571820</v>
      </c>
      <c r="N976" s="2"/>
      <c r="O976" s="83"/>
      <c r="P976" s="11"/>
      <c r="Q976" s="2"/>
      <c r="R976" s="2"/>
    </row>
    <row r="977" spans="1:18" ht="14.25" customHeight="1">
      <c r="A977" s="2" t="s">
        <v>438</v>
      </c>
      <c r="B977" s="2" t="s">
        <v>439</v>
      </c>
      <c r="C977" s="2" t="s">
        <v>527</v>
      </c>
      <c r="D977" s="2" t="s">
        <v>456</v>
      </c>
      <c r="E977" s="2" t="s">
        <v>436</v>
      </c>
      <c r="F977" s="11">
        <v>964211499</v>
      </c>
      <c r="G977" s="73">
        <v>44866</v>
      </c>
      <c r="H977" s="73">
        <v>44869</v>
      </c>
      <c r="I977" s="2">
        <v>5477</v>
      </c>
      <c r="J977" s="35">
        <v>109.28</v>
      </c>
      <c r="K977" s="74">
        <f t="shared" si="0"/>
        <v>598526.56000000006</v>
      </c>
      <c r="M977" s="11">
        <v>964211499</v>
      </c>
      <c r="N977" s="2"/>
      <c r="O977" s="83"/>
      <c r="P977" s="11"/>
      <c r="Q977" s="2"/>
      <c r="R977" s="2"/>
    </row>
    <row r="978" spans="1:18" ht="14.25" customHeight="1">
      <c r="A978" s="2" t="s">
        <v>448</v>
      </c>
      <c r="B978" s="2" t="s">
        <v>462</v>
      </c>
      <c r="C978" s="2" t="s">
        <v>514</v>
      </c>
      <c r="D978" s="2" t="s">
        <v>464</v>
      </c>
      <c r="E978" s="2" t="s">
        <v>436</v>
      </c>
      <c r="F978" s="11">
        <v>967345178</v>
      </c>
      <c r="G978" s="73">
        <v>44871</v>
      </c>
      <c r="H978" s="73">
        <v>44872</v>
      </c>
      <c r="I978" s="2">
        <v>4104</v>
      </c>
      <c r="J978" s="35">
        <v>154.06</v>
      </c>
      <c r="K978" s="74">
        <f t="shared" si="0"/>
        <v>632262.24</v>
      </c>
      <c r="M978" s="11">
        <v>967345178</v>
      </c>
      <c r="N978" s="2"/>
      <c r="O978" s="83"/>
      <c r="P978" s="11"/>
      <c r="Q978" s="2"/>
      <c r="R978" s="2"/>
    </row>
    <row r="979" spans="1:18" ht="14.25" customHeight="1">
      <c r="A979" s="2" t="s">
        <v>444</v>
      </c>
      <c r="B979" s="2" t="s">
        <v>462</v>
      </c>
      <c r="C979" s="2" t="s">
        <v>627</v>
      </c>
      <c r="D979" s="2" t="s">
        <v>464</v>
      </c>
      <c r="E979" s="2" t="s">
        <v>436</v>
      </c>
      <c r="F979" s="11">
        <v>967977750</v>
      </c>
      <c r="G979" s="73">
        <v>44858</v>
      </c>
      <c r="H979" s="73">
        <v>44861</v>
      </c>
      <c r="I979" s="2">
        <v>2454</v>
      </c>
      <c r="J979" s="35">
        <v>154.06</v>
      </c>
      <c r="K979" s="74">
        <f t="shared" si="0"/>
        <v>378063.24</v>
      </c>
      <c r="M979" s="11">
        <v>967977750</v>
      </c>
      <c r="N979" s="2"/>
      <c r="O979" s="83"/>
      <c r="P979" s="11"/>
      <c r="Q979" s="2"/>
      <c r="R979" s="2"/>
    </row>
    <row r="980" spans="1:18" ht="14.25" customHeight="1">
      <c r="A980" s="2" t="s">
        <v>484</v>
      </c>
      <c r="B980" s="2" t="s">
        <v>467</v>
      </c>
      <c r="C980" s="2" t="s">
        <v>519</v>
      </c>
      <c r="D980" s="2" t="s">
        <v>475</v>
      </c>
      <c r="E980" s="2" t="s">
        <v>436</v>
      </c>
      <c r="F980" s="11">
        <v>968968236</v>
      </c>
      <c r="G980" s="73">
        <v>44871</v>
      </c>
      <c r="H980" s="73">
        <v>44874</v>
      </c>
      <c r="I980" s="2">
        <v>2341</v>
      </c>
      <c r="J980" s="35">
        <v>81.73</v>
      </c>
      <c r="K980" s="74">
        <f t="shared" si="0"/>
        <v>191329.93000000002</v>
      </c>
      <c r="M980" s="11">
        <v>968968236</v>
      </c>
      <c r="N980" s="2"/>
      <c r="O980" s="83"/>
      <c r="P980" s="11"/>
      <c r="Q980" s="2"/>
      <c r="R980" s="2"/>
    </row>
    <row r="981" spans="1:18" ht="14.25" customHeight="1">
      <c r="A981" s="2" t="s">
        <v>451</v>
      </c>
      <c r="B981" s="2" t="s">
        <v>462</v>
      </c>
      <c r="C981" s="2" t="s">
        <v>641</v>
      </c>
      <c r="D981" s="2" t="s">
        <v>456</v>
      </c>
      <c r="E981" s="2" t="s">
        <v>442</v>
      </c>
      <c r="F981" s="11">
        <v>970932042</v>
      </c>
      <c r="G981" s="73">
        <v>44896</v>
      </c>
      <c r="H981" s="73">
        <v>44897</v>
      </c>
      <c r="I981" s="2">
        <v>2531</v>
      </c>
      <c r="J981" s="35">
        <v>109.28</v>
      </c>
      <c r="K981" s="74">
        <f t="shared" si="0"/>
        <v>276587.68</v>
      </c>
      <c r="M981" s="11">
        <v>970932042</v>
      </c>
      <c r="N981" s="2"/>
      <c r="O981" s="83"/>
      <c r="P981" s="11"/>
      <c r="Q981" s="2"/>
      <c r="R981" s="2"/>
    </row>
    <row r="982" spans="1:18" ht="14.25" customHeight="1">
      <c r="A982" s="2" t="s">
        <v>482</v>
      </c>
      <c r="B982" s="2" t="s">
        <v>452</v>
      </c>
      <c r="C982" s="2" t="s">
        <v>621</v>
      </c>
      <c r="D982" s="2" t="s">
        <v>441</v>
      </c>
      <c r="E982" s="2" t="s">
        <v>436</v>
      </c>
      <c r="F982" s="11">
        <v>974933469</v>
      </c>
      <c r="G982" s="73">
        <v>44869</v>
      </c>
      <c r="H982" s="73">
        <v>44872</v>
      </c>
      <c r="I982" s="2">
        <v>1513</v>
      </c>
      <c r="J982" s="35">
        <v>9.33</v>
      </c>
      <c r="K982" s="74">
        <f t="shared" si="0"/>
        <v>14116.29</v>
      </c>
      <c r="M982" s="11">
        <v>974933469</v>
      </c>
      <c r="N982" s="2"/>
      <c r="O982" s="83"/>
      <c r="P982" s="11"/>
      <c r="Q982" s="2"/>
      <c r="R982" s="2"/>
    </row>
    <row r="983" spans="1:18" ht="14.25" customHeight="1">
      <c r="A983" s="2" t="s">
        <v>448</v>
      </c>
      <c r="B983" s="2" t="s">
        <v>452</v>
      </c>
      <c r="C983" s="2" t="s">
        <v>595</v>
      </c>
      <c r="D983" s="2" t="s">
        <v>480</v>
      </c>
      <c r="E983" s="2" t="s">
        <v>442</v>
      </c>
      <c r="F983" s="11">
        <v>975804221</v>
      </c>
      <c r="G983" s="73">
        <v>44887</v>
      </c>
      <c r="H983" s="73">
        <v>44888</v>
      </c>
      <c r="I983" s="2">
        <v>2430</v>
      </c>
      <c r="J983" s="35">
        <v>651.21</v>
      </c>
      <c r="K983" s="74">
        <f t="shared" si="0"/>
        <v>1582440.3</v>
      </c>
      <c r="M983" s="11">
        <v>975804221</v>
      </c>
      <c r="N983" s="2"/>
      <c r="O983" s="83"/>
      <c r="P983" s="11"/>
      <c r="Q983" s="2"/>
      <c r="R983" s="2"/>
    </row>
    <row r="984" spans="1:18" ht="14.25" customHeight="1">
      <c r="A984" s="2" t="s">
        <v>451</v>
      </c>
      <c r="B984" s="2" t="s">
        <v>462</v>
      </c>
      <c r="C984" s="2" t="s">
        <v>598</v>
      </c>
      <c r="D984" s="2" t="s">
        <v>494</v>
      </c>
      <c r="E984" s="2" t="s">
        <v>442</v>
      </c>
      <c r="F984" s="11">
        <v>979550302</v>
      </c>
      <c r="G984" s="73">
        <v>44907</v>
      </c>
      <c r="H984" s="73">
        <v>44908</v>
      </c>
      <c r="I984" s="2">
        <v>5983</v>
      </c>
      <c r="J984" s="35">
        <v>47.45</v>
      </c>
      <c r="K984" s="74">
        <f t="shared" si="0"/>
        <v>283893.35000000003</v>
      </c>
      <c r="M984" s="11">
        <v>979550302</v>
      </c>
      <c r="N984" s="2"/>
      <c r="O984" s="83"/>
      <c r="P984" s="11"/>
      <c r="Q984" s="2"/>
      <c r="R984" s="2"/>
    </row>
    <row r="985" spans="1:18" ht="14.25" customHeight="1">
      <c r="A985" s="2" t="s">
        <v>432</v>
      </c>
      <c r="B985" s="2" t="s">
        <v>462</v>
      </c>
      <c r="C985" s="2" t="s">
        <v>531</v>
      </c>
      <c r="D985" s="2" t="s">
        <v>464</v>
      </c>
      <c r="E985" s="2" t="s">
        <v>436</v>
      </c>
      <c r="F985" s="11">
        <v>980037820</v>
      </c>
      <c r="G985" s="73">
        <v>44883</v>
      </c>
      <c r="H985" s="73">
        <v>44884</v>
      </c>
      <c r="I985" s="2">
        <v>5373</v>
      </c>
      <c r="J985" s="35">
        <v>154.06</v>
      </c>
      <c r="K985" s="74">
        <f t="shared" si="0"/>
        <v>827764.38</v>
      </c>
      <c r="M985" s="11">
        <v>980037820</v>
      </c>
      <c r="N985" s="2"/>
      <c r="O985" s="83"/>
      <c r="P985" s="11"/>
      <c r="Q985" s="2"/>
      <c r="R985" s="2"/>
    </row>
    <row r="986" spans="1:18" ht="14.25" customHeight="1">
      <c r="A986" s="2" t="s">
        <v>444</v>
      </c>
      <c r="B986" s="2" t="s">
        <v>433</v>
      </c>
      <c r="C986" s="2" t="s">
        <v>528</v>
      </c>
      <c r="D986" s="2" t="s">
        <v>494</v>
      </c>
      <c r="E986" s="2" t="s">
        <v>436</v>
      </c>
      <c r="F986" s="11">
        <v>980211198</v>
      </c>
      <c r="G986" s="73">
        <v>44903</v>
      </c>
      <c r="H986" s="73">
        <v>44903</v>
      </c>
      <c r="I986" s="2">
        <v>2510</v>
      </c>
      <c r="J986" s="35">
        <v>47.45</v>
      </c>
      <c r="K986" s="74">
        <f t="shared" si="0"/>
        <v>119099.5</v>
      </c>
      <c r="M986" s="11">
        <v>457177865</v>
      </c>
      <c r="N986" s="2"/>
      <c r="O986" s="83"/>
      <c r="P986" s="11"/>
      <c r="Q986" s="2"/>
      <c r="R986" s="2"/>
    </row>
    <row r="987" spans="1:18" ht="14.25" customHeight="1">
      <c r="A987" s="2" t="s">
        <v>465</v>
      </c>
      <c r="B987" s="2" t="s">
        <v>439</v>
      </c>
      <c r="C987" s="2" t="s">
        <v>521</v>
      </c>
      <c r="D987" s="2" t="s">
        <v>494</v>
      </c>
      <c r="E987" s="2" t="s">
        <v>442</v>
      </c>
      <c r="F987" s="11">
        <v>980479419</v>
      </c>
      <c r="G987" s="73">
        <v>44862</v>
      </c>
      <c r="H987" s="73">
        <v>44864</v>
      </c>
      <c r="I987" s="2">
        <v>3197</v>
      </c>
      <c r="J987" s="35">
        <v>47.45</v>
      </c>
      <c r="K987" s="74">
        <f t="shared" si="0"/>
        <v>151697.65000000002</v>
      </c>
      <c r="M987" s="11">
        <v>980479419</v>
      </c>
      <c r="N987" s="2"/>
      <c r="O987" s="83"/>
      <c r="P987" s="11"/>
      <c r="Q987" s="2"/>
      <c r="R987" s="2"/>
    </row>
    <row r="988" spans="1:18" ht="14.25" customHeight="1">
      <c r="A988" s="2" t="s">
        <v>432</v>
      </c>
      <c r="B988" s="2" t="s">
        <v>462</v>
      </c>
      <c r="C988" s="2" t="s">
        <v>641</v>
      </c>
      <c r="D988" s="2" t="s">
        <v>435</v>
      </c>
      <c r="E988" s="2" t="s">
        <v>442</v>
      </c>
      <c r="F988" s="11">
        <v>982617461</v>
      </c>
      <c r="G988" s="73">
        <v>44875</v>
      </c>
      <c r="H988" s="73">
        <v>44875</v>
      </c>
      <c r="I988" s="2">
        <v>5258</v>
      </c>
      <c r="J988" s="35">
        <v>255.28</v>
      </c>
      <c r="K988" s="74">
        <f t="shared" si="0"/>
        <v>1342262.24</v>
      </c>
      <c r="M988" s="11">
        <v>982617461</v>
      </c>
      <c r="N988" s="2"/>
      <c r="O988" s="83"/>
      <c r="P988" s="11"/>
      <c r="Q988" s="2"/>
      <c r="R988" s="2"/>
    </row>
    <row r="989" spans="1:18" ht="14.25" customHeight="1">
      <c r="A989" s="2" t="s">
        <v>448</v>
      </c>
      <c r="B989" s="2" t="s">
        <v>462</v>
      </c>
      <c r="C989" s="2" t="s">
        <v>627</v>
      </c>
      <c r="D989" s="2" t="s">
        <v>450</v>
      </c>
      <c r="E989" s="2" t="s">
        <v>442</v>
      </c>
      <c r="F989" s="11">
        <v>983676612</v>
      </c>
      <c r="G989" s="73">
        <v>44908</v>
      </c>
      <c r="H989" s="73">
        <v>44910</v>
      </c>
      <c r="I989" s="2">
        <v>6846</v>
      </c>
      <c r="J989" s="35">
        <v>205.7</v>
      </c>
      <c r="K989" s="74">
        <f t="shared" si="0"/>
        <v>1408222.2</v>
      </c>
      <c r="M989" s="11">
        <v>983676612</v>
      </c>
      <c r="N989" s="2"/>
      <c r="O989" s="83"/>
      <c r="P989" s="11"/>
      <c r="Q989" s="2"/>
      <c r="R989" s="2"/>
    </row>
    <row r="990" spans="1:18" ht="14.25" customHeight="1">
      <c r="A990" s="2" t="s">
        <v>448</v>
      </c>
      <c r="B990" s="2" t="s">
        <v>452</v>
      </c>
      <c r="C990" s="2" t="s">
        <v>608</v>
      </c>
      <c r="D990" s="2" t="s">
        <v>469</v>
      </c>
      <c r="E990" s="2" t="s">
        <v>442</v>
      </c>
      <c r="F990" s="11">
        <v>987835109</v>
      </c>
      <c r="G990" s="73">
        <v>44876</v>
      </c>
      <c r="H990" s="73">
        <v>44877</v>
      </c>
      <c r="I990" s="2">
        <v>6158</v>
      </c>
      <c r="J990" s="35">
        <v>421.89</v>
      </c>
      <c r="K990" s="74">
        <f t="shared" si="0"/>
        <v>2597998.62</v>
      </c>
      <c r="M990" s="11">
        <v>987835109</v>
      </c>
      <c r="N990" s="2"/>
      <c r="O990" s="83"/>
      <c r="P990" s="11"/>
      <c r="Q990" s="2"/>
      <c r="R990" s="2"/>
    </row>
    <row r="991" spans="1:18" ht="14.25" customHeight="1">
      <c r="A991" s="2" t="s">
        <v>451</v>
      </c>
      <c r="B991" s="2" t="s">
        <v>467</v>
      </c>
      <c r="C991" s="2" t="s">
        <v>483</v>
      </c>
      <c r="D991" s="2" t="s">
        <v>456</v>
      </c>
      <c r="E991" s="2" t="s">
        <v>442</v>
      </c>
      <c r="F991" s="11">
        <v>989975297</v>
      </c>
      <c r="G991" s="73">
        <v>44884</v>
      </c>
      <c r="H991" s="73">
        <v>44886</v>
      </c>
      <c r="I991" s="2">
        <v>6205</v>
      </c>
      <c r="J991" s="35">
        <v>109.28</v>
      </c>
      <c r="K991" s="74">
        <f t="shared" si="0"/>
        <v>678082.4</v>
      </c>
      <c r="M991" s="11">
        <v>989975297</v>
      </c>
      <c r="N991" s="2"/>
      <c r="O991" s="83"/>
      <c r="P991" s="11"/>
      <c r="Q991" s="2"/>
      <c r="R991" s="2"/>
    </row>
    <row r="992" spans="1:18" ht="14.25" customHeight="1">
      <c r="A992" s="2" t="s">
        <v>448</v>
      </c>
      <c r="B992" s="2" t="s">
        <v>433</v>
      </c>
      <c r="C992" s="2" t="s">
        <v>602</v>
      </c>
      <c r="D992" s="2" t="s">
        <v>469</v>
      </c>
      <c r="E992" s="2" t="s">
        <v>442</v>
      </c>
      <c r="F992" s="11">
        <v>990975224</v>
      </c>
      <c r="G992" s="73">
        <v>44888</v>
      </c>
      <c r="H992" s="73">
        <v>44889</v>
      </c>
      <c r="I992" s="2">
        <v>716</v>
      </c>
      <c r="J992" s="35">
        <v>421.89</v>
      </c>
      <c r="K992" s="74">
        <f t="shared" si="0"/>
        <v>302073.24</v>
      </c>
      <c r="M992" s="11">
        <v>990975224</v>
      </c>
      <c r="N992" s="2"/>
      <c r="O992" s="83"/>
      <c r="P992" s="11"/>
      <c r="Q992" s="2"/>
      <c r="R992" s="2"/>
    </row>
    <row r="993" spans="1:18" ht="14.25" customHeight="1">
      <c r="A993" s="2" t="s">
        <v>432</v>
      </c>
      <c r="B993" s="2" t="s">
        <v>433</v>
      </c>
      <c r="C993" s="2" t="s">
        <v>455</v>
      </c>
      <c r="D993" s="2" t="s">
        <v>469</v>
      </c>
      <c r="E993" s="2" t="s">
        <v>442</v>
      </c>
      <c r="F993" s="11">
        <v>991019856</v>
      </c>
      <c r="G993" s="73">
        <v>44895</v>
      </c>
      <c r="H993" s="73">
        <v>44896</v>
      </c>
      <c r="I993" s="2">
        <v>2512</v>
      </c>
      <c r="J993" s="35">
        <v>421.89</v>
      </c>
      <c r="K993" s="74">
        <f t="shared" si="0"/>
        <v>1059787.68</v>
      </c>
      <c r="M993" s="11">
        <v>991019856</v>
      </c>
      <c r="N993" s="2"/>
      <c r="O993" s="83"/>
      <c r="P993" s="11"/>
      <c r="Q993" s="2"/>
      <c r="R993" s="2"/>
    </row>
    <row r="994" spans="1:18" ht="14.25" customHeight="1">
      <c r="A994" s="2" t="s">
        <v>458</v>
      </c>
      <c r="B994" s="2" t="s">
        <v>467</v>
      </c>
      <c r="C994" s="2" t="s">
        <v>645</v>
      </c>
      <c r="D994" s="2" t="s">
        <v>454</v>
      </c>
      <c r="E994" s="2" t="s">
        <v>442</v>
      </c>
      <c r="F994" s="11">
        <v>992061841</v>
      </c>
      <c r="G994" s="73">
        <v>44869</v>
      </c>
      <c r="H994" s="73">
        <v>44872</v>
      </c>
      <c r="I994" s="2">
        <v>7436</v>
      </c>
      <c r="J994" s="35">
        <v>152.58000000000001</v>
      </c>
      <c r="K994" s="74">
        <f t="shared" si="0"/>
        <v>1134584.8800000001</v>
      </c>
      <c r="M994" s="11">
        <v>992061841</v>
      </c>
      <c r="N994" s="2"/>
      <c r="O994" s="83"/>
      <c r="P994" s="11"/>
      <c r="Q994" s="2"/>
      <c r="R994" s="2"/>
    </row>
    <row r="995" spans="1:18" ht="14.25" customHeight="1">
      <c r="A995" s="2" t="s">
        <v>465</v>
      </c>
      <c r="B995" s="2" t="s">
        <v>433</v>
      </c>
      <c r="C995" s="2" t="s">
        <v>491</v>
      </c>
      <c r="D995" s="2" t="s">
        <v>477</v>
      </c>
      <c r="E995" s="2" t="s">
        <v>442</v>
      </c>
      <c r="F995" s="11">
        <v>992130506</v>
      </c>
      <c r="G995" s="73">
        <v>44909</v>
      </c>
      <c r="H995" s="73">
        <v>44909</v>
      </c>
      <c r="I995" s="2">
        <v>3178</v>
      </c>
      <c r="J995" s="35">
        <v>668.27</v>
      </c>
      <c r="K995" s="74">
        <f t="shared" si="0"/>
        <v>2123762.06</v>
      </c>
      <c r="M995" s="11">
        <v>992130506</v>
      </c>
      <c r="N995" s="2"/>
      <c r="O995" s="83"/>
      <c r="P995" s="11"/>
      <c r="Q995" s="2"/>
      <c r="R995" s="2"/>
    </row>
    <row r="996" spans="1:18" ht="14.25" customHeight="1">
      <c r="A996" s="2" t="s">
        <v>482</v>
      </c>
      <c r="B996" s="2" t="s">
        <v>433</v>
      </c>
      <c r="C996" s="2" t="s">
        <v>506</v>
      </c>
      <c r="D996" s="2" t="s">
        <v>456</v>
      </c>
      <c r="E996" s="2" t="s">
        <v>436</v>
      </c>
      <c r="F996" s="11">
        <v>993326127</v>
      </c>
      <c r="G996" s="73">
        <v>44892</v>
      </c>
      <c r="H996" s="73">
        <v>44893</v>
      </c>
      <c r="I996" s="2">
        <v>6099</v>
      </c>
      <c r="J996" s="35">
        <v>109.28</v>
      </c>
      <c r="K996" s="74">
        <f t="shared" si="0"/>
        <v>666498.72</v>
      </c>
      <c r="M996" s="11">
        <v>993326127</v>
      </c>
      <c r="N996" s="2"/>
      <c r="O996" s="83"/>
      <c r="P996" s="11"/>
      <c r="Q996" s="2"/>
      <c r="R996" s="2"/>
    </row>
    <row r="997" spans="1:18" ht="14.25" customHeight="1">
      <c r="A997" s="2" t="s">
        <v>432</v>
      </c>
      <c r="B997" s="2" t="s">
        <v>462</v>
      </c>
      <c r="C997" s="2" t="s">
        <v>642</v>
      </c>
      <c r="D997" s="2" t="s">
        <v>441</v>
      </c>
      <c r="E997" s="2" t="s">
        <v>442</v>
      </c>
      <c r="F997" s="11">
        <v>994932448</v>
      </c>
      <c r="G997" s="73">
        <v>44909</v>
      </c>
      <c r="H997" s="73">
        <v>44911</v>
      </c>
      <c r="I997" s="2">
        <v>3468</v>
      </c>
      <c r="J997" s="35">
        <v>9.33</v>
      </c>
      <c r="K997" s="74">
        <f t="shared" si="0"/>
        <v>32356.44</v>
      </c>
      <c r="M997" s="11">
        <v>994932448</v>
      </c>
      <c r="N997" s="2"/>
      <c r="O997" s="83"/>
      <c r="P997" s="11"/>
      <c r="Q997" s="2"/>
      <c r="R997" s="2"/>
    </row>
    <row r="998" spans="1:18" ht="14.25" customHeight="1">
      <c r="A998" s="2" t="s">
        <v>444</v>
      </c>
      <c r="B998" s="2" t="s">
        <v>439</v>
      </c>
      <c r="C998" s="2" t="s">
        <v>566</v>
      </c>
      <c r="D998" s="2" t="s">
        <v>494</v>
      </c>
      <c r="E998" s="2" t="s">
        <v>436</v>
      </c>
      <c r="F998" s="11">
        <v>995013129</v>
      </c>
      <c r="G998" s="73">
        <v>44872</v>
      </c>
      <c r="H998" s="73">
        <v>44875</v>
      </c>
      <c r="I998" s="2">
        <v>1915</v>
      </c>
      <c r="J998" s="35">
        <v>47.45</v>
      </c>
      <c r="K998" s="74">
        <f t="shared" si="0"/>
        <v>90866.75</v>
      </c>
      <c r="M998" s="11">
        <v>586978328</v>
      </c>
      <c r="N998" s="2"/>
      <c r="O998" s="83"/>
      <c r="P998" s="11"/>
      <c r="Q998" s="2"/>
      <c r="R998" s="2"/>
    </row>
    <row r="999" spans="1:18" ht="14.25" customHeight="1">
      <c r="A999" s="2" t="s">
        <v>458</v>
      </c>
      <c r="B999" s="2" t="s">
        <v>439</v>
      </c>
      <c r="C999" s="2" t="s">
        <v>548</v>
      </c>
      <c r="D999" s="2" t="s">
        <v>494</v>
      </c>
      <c r="E999" s="2" t="s">
        <v>442</v>
      </c>
      <c r="F999" s="11">
        <v>996237075</v>
      </c>
      <c r="G999" s="73">
        <v>44872</v>
      </c>
      <c r="H999" s="73">
        <v>44873</v>
      </c>
      <c r="I999" s="2">
        <v>7490</v>
      </c>
      <c r="J999" s="35">
        <v>47.45</v>
      </c>
      <c r="K999" s="74">
        <f t="shared" si="0"/>
        <v>355400.5</v>
      </c>
      <c r="M999" s="11">
        <v>996237075</v>
      </c>
      <c r="N999" s="2"/>
      <c r="O999" s="83"/>
      <c r="P999" s="11"/>
      <c r="Q999" s="2"/>
      <c r="R999" s="2"/>
    </row>
    <row r="1000" spans="1:18" ht="14.25" customHeight="1">
      <c r="A1000" s="2" t="s">
        <v>451</v>
      </c>
      <c r="B1000" s="2" t="s">
        <v>452</v>
      </c>
      <c r="C1000" s="2" t="s">
        <v>495</v>
      </c>
      <c r="D1000" s="2" t="s">
        <v>480</v>
      </c>
      <c r="E1000" s="2" t="s">
        <v>436</v>
      </c>
      <c r="F1000" s="11">
        <v>996425902</v>
      </c>
      <c r="G1000" s="73">
        <v>44876</v>
      </c>
      <c r="H1000" s="73">
        <v>44876</v>
      </c>
      <c r="I1000" s="2">
        <v>2430</v>
      </c>
      <c r="J1000" s="35">
        <v>651.21</v>
      </c>
      <c r="K1000" s="74">
        <f t="shared" si="0"/>
        <v>1582440.3</v>
      </c>
      <c r="M1000" s="11">
        <v>996425902</v>
      </c>
      <c r="N1000" s="2"/>
      <c r="O1000" s="83"/>
      <c r="P1000" s="11"/>
      <c r="Q1000" s="2"/>
      <c r="R1000" s="2"/>
    </row>
    <row r="1001" spans="1:18" ht="14.25" customHeight="1">
      <c r="A1001" s="2" t="s">
        <v>465</v>
      </c>
      <c r="B1001" s="2" t="s">
        <v>433</v>
      </c>
      <c r="C1001" s="2" t="s">
        <v>511</v>
      </c>
      <c r="D1001" s="2" t="s">
        <v>475</v>
      </c>
      <c r="E1001" s="2" t="s">
        <v>436</v>
      </c>
      <c r="F1001" s="11">
        <v>998791825</v>
      </c>
      <c r="G1001" s="73">
        <v>44905</v>
      </c>
      <c r="H1001" s="73">
        <v>44905</v>
      </c>
      <c r="I1001" s="2">
        <v>5525</v>
      </c>
      <c r="J1001" s="35">
        <v>81.73</v>
      </c>
      <c r="K1001" s="74">
        <f t="shared" si="0"/>
        <v>451558.25</v>
      </c>
      <c r="M1001" s="11">
        <v>998791825</v>
      </c>
      <c r="N1001" s="2"/>
      <c r="O1001" s="83"/>
      <c r="P1001" s="11"/>
      <c r="Q1001" s="2"/>
      <c r="R1001" s="2"/>
    </row>
  </sheetData>
  <pageMargins left="0.7" right="0.7" top="0.75" bottom="0.75" header="0" footer="0"/>
  <pageSetup orientation="landscape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ED6CB"/>
  </sheetPr>
  <dimension ref="A1:G1000"/>
  <sheetViews>
    <sheetView workbookViewId="0"/>
  </sheetViews>
  <sheetFormatPr baseColWidth="10" defaultColWidth="12.625" defaultRowHeight="15" customHeight="1"/>
  <cols>
    <col min="1" max="1" width="10.625" customWidth="1"/>
    <col min="2" max="2" width="18.375" customWidth="1"/>
    <col min="3" max="3" width="16.875" customWidth="1"/>
    <col min="4" max="4" width="10.625" customWidth="1"/>
    <col min="5" max="5" width="17.375" customWidth="1"/>
    <col min="6" max="6" width="10.625" customWidth="1"/>
    <col min="7" max="7" width="12.375" customWidth="1"/>
    <col min="8" max="26" width="10.625" customWidth="1"/>
  </cols>
  <sheetData>
    <row r="1" spans="1:7" ht="14.25" customHeight="1">
      <c r="A1" s="11" t="s">
        <v>22</v>
      </c>
      <c r="B1" s="28" t="s">
        <v>23</v>
      </c>
      <c r="C1" s="28" t="s">
        <v>40</v>
      </c>
      <c r="D1" s="28" t="s">
        <v>41</v>
      </c>
      <c r="E1" s="1" t="s">
        <v>42</v>
      </c>
      <c r="F1" s="1" t="s">
        <v>25</v>
      </c>
      <c r="G1" s="1" t="s">
        <v>43</v>
      </c>
    </row>
    <row r="2" spans="1:7" ht="14.25" customHeight="1">
      <c r="A2" s="11">
        <v>1</v>
      </c>
      <c r="B2" s="11" t="s">
        <v>29</v>
      </c>
      <c r="C2" s="11">
        <v>2015</v>
      </c>
      <c r="D2" s="11">
        <f t="shared" ref="D2:D381" si="0">2023-C2</f>
        <v>8</v>
      </c>
      <c r="E2" s="2" t="s">
        <v>46</v>
      </c>
      <c r="F2" s="2" t="s">
        <v>7</v>
      </c>
      <c r="G2" s="20">
        <v>9100467</v>
      </c>
    </row>
    <row r="3" spans="1:7" ht="14.25" customHeight="1">
      <c r="A3" s="11">
        <v>2</v>
      </c>
      <c r="B3" s="11" t="s">
        <v>30</v>
      </c>
      <c r="C3" s="11">
        <v>2014</v>
      </c>
      <c r="D3" s="11">
        <f t="shared" si="0"/>
        <v>9</v>
      </c>
      <c r="E3" s="2" t="s">
        <v>47</v>
      </c>
      <c r="F3" s="2" t="s">
        <v>7</v>
      </c>
      <c r="G3" s="20">
        <v>10090920</v>
      </c>
    </row>
    <row r="4" spans="1:7" ht="14.25" customHeight="1">
      <c r="A4" s="11">
        <v>3</v>
      </c>
      <c r="B4" s="11" t="s">
        <v>31</v>
      </c>
      <c r="C4" s="11">
        <v>2017</v>
      </c>
      <c r="D4" s="11">
        <f t="shared" si="0"/>
        <v>6</v>
      </c>
      <c r="E4" s="2" t="s">
        <v>48</v>
      </c>
      <c r="F4" s="2" t="s">
        <v>7</v>
      </c>
      <c r="G4" s="20">
        <v>10541443</v>
      </c>
    </row>
    <row r="5" spans="1:7" ht="14.25" customHeight="1">
      <c r="A5" s="11">
        <v>4</v>
      </c>
      <c r="B5" s="11" t="s">
        <v>32</v>
      </c>
      <c r="C5" s="11">
        <v>2015</v>
      </c>
      <c r="D5" s="11">
        <f t="shared" si="0"/>
        <v>8</v>
      </c>
      <c r="E5" s="2" t="s">
        <v>48</v>
      </c>
      <c r="F5" s="2" t="s">
        <v>7</v>
      </c>
      <c r="G5" s="20">
        <v>16067074</v>
      </c>
    </row>
    <row r="6" spans="1:7" ht="14.25" customHeight="1">
      <c r="A6" s="11">
        <v>5</v>
      </c>
      <c r="B6" s="11" t="s">
        <v>33</v>
      </c>
      <c r="C6" s="11">
        <v>2018</v>
      </c>
      <c r="D6" s="11">
        <f t="shared" si="0"/>
        <v>5</v>
      </c>
      <c r="E6" s="2" t="s">
        <v>48</v>
      </c>
      <c r="F6" s="2" t="s">
        <v>6</v>
      </c>
      <c r="G6" s="20">
        <v>11495649</v>
      </c>
    </row>
    <row r="7" spans="1:7" ht="14.25" customHeight="1">
      <c r="A7" s="11">
        <v>6</v>
      </c>
      <c r="B7" s="11" t="s">
        <v>34</v>
      </c>
      <c r="C7" s="11">
        <v>2019</v>
      </c>
      <c r="D7" s="11">
        <f t="shared" si="0"/>
        <v>4</v>
      </c>
      <c r="E7" s="2" t="s">
        <v>48</v>
      </c>
      <c r="F7" s="2" t="s">
        <v>6</v>
      </c>
      <c r="G7" s="20">
        <v>1176041</v>
      </c>
    </row>
    <row r="8" spans="1:7" ht="14.25" customHeight="1">
      <c r="A8" s="11">
        <v>7</v>
      </c>
      <c r="B8" s="11" t="s">
        <v>35</v>
      </c>
      <c r="C8" s="11">
        <v>2017</v>
      </c>
      <c r="D8" s="11">
        <f t="shared" si="0"/>
        <v>6</v>
      </c>
      <c r="E8" s="2" t="s">
        <v>48</v>
      </c>
      <c r="F8" s="2" t="s">
        <v>7</v>
      </c>
      <c r="G8" s="20">
        <v>4988482</v>
      </c>
    </row>
    <row r="9" spans="1:7" ht="14.25" customHeight="1">
      <c r="A9" s="11">
        <v>8</v>
      </c>
      <c r="B9" s="11" t="s">
        <v>36</v>
      </c>
      <c r="C9" s="11">
        <v>2020</v>
      </c>
      <c r="D9" s="11">
        <f t="shared" si="0"/>
        <v>3</v>
      </c>
      <c r="E9" s="2" t="s">
        <v>48</v>
      </c>
      <c r="F9" s="2" t="s">
        <v>7</v>
      </c>
      <c r="G9" s="20">
        <v>8443558</v>
      </c>
    </row>
    <row r="10" spans="1:7" ht="14.25" customHeight="1">
      <c r="A10" s="11">
        <v>9</v>
      </c>
      <c r="B10" s="11" t="s">
        <v>37</v>
      </c>
      <c r="C10" s="11">
        <v>2018</v>
      </c>
      <c r="D10" s="11">
        <f t="shared" si="0"/>
        <v>5</v>
      </c>
      <c r="E10" s="2" t="s">
        <v>48</v>
      </c>
      <c r="F10" s="2" t="s">
        <v>6</v>
      </c>
      <c r="G10" s="20">
        <v>5317156</v>
      </c>
    </row>
    <row r="11" spans="1:7" ht="14.25" customHeight="1">
      <c r="A11" s="11">
        <v>10</v>
      </c>
      <c r="B11" s="11" t="s">
        <v>35</v>
      </c>
      <c r="C11" s="11">
        <v>2022</v>
      </c>
      <c r="D11" s="11">
        <f t="shared" si="0"/>
        <v>1</v>
      </c>
      <c r="E11" s="2" t="s">
        <v>48</v>
      </c>
      <c r="F11" s="2" t="s">
        <v>7</v>
      </c>
      <c r="G11" s="20">
        <v>19257205</v>
      </c>
    </row>
    <row r="12" spans="1:7" ht="14.25" customHeight="1">
      <c r="A12" s="11">
        <v>11</v>
      </c>
      <c r="B12" s="11" t="s">
        <v>50</v>
      </c>
      <c r="C12" s="11">
        <v>2020</v>
      </c>
      <c r="D12" s="11">
        <f t="shared" si="0"/>
        <v>3</v>
      </c>
      <c r="E12" s="2" t="s">
        <v>48</v>
      </c>
      <c r="F12" s="2" t="s">
        <v>7</v>
      </c>
      <c r="G12" s="20">
        <v>14648236</v>
      </c>
    </row>
    <row r="13" spans="1:7" ht="14.25" customHeight="1">
      <c r="A13" s="11">
        <v>12</v>
      </c>
      <c r="B13" s="11" t="s">
        <v>53</v>
      </c>
      <c r="C13" s="11">
        <v>2017</v>
      </c>
      <c r="D13" s="11">
        <f t="shared" si="0"/>
        <v>6</v>
      </c>
      <c r="E13" s="2" t="s">
        <v>48</v>
      </c>
      <c r="F13" s="2" t="s">
        <v>6</v>
      </c>
      <c r="G13" s="20">
        <v>14594011</v>
      </c>
    </row>
    <row r="14" spans="1:7" ht="14.25" customHeight="1">
      <c r="A14" s="11">
        <v>13</v>
      </c>
      <c r="B14" s="11" t="s">
        <v>54</v>
      </c>
      <c r="C14" s="11">
        <v>2022</v>
      </c>
      <c r="D14" s="11">
        <f t="shared" si="0"/>
        <v>1</v>
      </c>
      <c r="E14" s="2" t="s">
        <v>48</v>
      </c>
      <c r="F14" s="2" t="s">
        <v>7</v>
      </c>
      <c r="G14" s="20">
        <v>17782350</v>
      </c>
    </row>
    <row r="15" spans="1:7" ht="14.25" customHeight="1">
      <c r="A15" s="11">
        <v>14</v>
      </c>
      <c r="B15" s="11" t="s">
        <v>55</v>
      </c>
      <c r="C15" s="11">
        <v>2018</v>
      </c>
      <c r="D15" s="11">
        <f t="shared" si="0"/>
        <v>5</v>
      </c>
      <c r="E15" s="2" t="s">
        <v>48</v>
      </c>
      <c r="F15" s="2" t="s">
        <v>7</v>
      </c>
      <c r="G15" s="20">
        <v>15385247</v>
      </c>
    </row>
    <row r="16" spans="1:7" ht="14.25" customHeight="1">
      <c r="A16" s="11">
        <v>15</v>
      </c>
      <c r="B16" s="11" t="s">
        <v>56</v>
      </c>
      <c r="C16" s="11">
        <v>2023</v>
      </c>
      <c r="D16" s="11">
        <f t="shared" si="0"/>
        <v>0</v>
      </c>
      <c r="E16" s="2" t="s">
        <v>46</v>
      </c>
      <c r="F16" s="2" t="s">
        <v>49</v>
      </c>
      <c r="G16" s="20">
        <v>8430694</v>
      </c>
    </row>
    <row r="17" spans="1:7" ht="14.25" customHeight="1">
      <c r="A17" s="11">
        <v>16</v>
      </c>
      <c r="B17" s="11" t="s">
        <v>57</v>
      </c>
      <c r="C17" s="11">
        <v>2019</v>
      </c>
      <c r="D17" s="11">
        <f t="shared" si="0"/>
        <v>4</v>
      </c>
      <c r="E17" s="2" t="s">
        <v>47</v>
      </c>
      <c r="F17" s="2" t="s">
        <v>7</v>
      </c>
      <c r="G17" s="20">
        <v>13936434</v>
      </c>
    </row>
    <row r="18" spans="1:7" ht="14.25" customHeight="1">
      <c r="A18" s="11">
        <v>17</v>
      </c>
      <c r="B18" s="11" t="s">
        <v>59</v>
      </c>
      <c r="C18" s="11">
        <v>2016</v>
      </c>
      <c r="D18" s="11">
        <f t="shared" si="0"/>
        <v>7</v>
      </c>
      <c r="E18" s="2" t="s">
        <v>46</v>
      </c>
      <c r="F18" s="2" t="s">
        <v>7</v>
      </c>
      <c r="G18" s="20">
        <v>16137536</v>
      </c>
    </row>
    <row r="19" spans="1:7" ht="14.25" customHeight="1">
      <c r="A19" s="11">
        <v>18</v>
      </c>
      <c r="B19" s="11" t="s">
        <v>60</v>
      </c>
      <c r="C19" s="11">
        <v>2021</v>
      </c>
      <c r="D19" s="11">
        <f t="shared" si="0"/>
        <v>2</v>
      </c>
      <c r="E19" s="2" t="s">
        <v>47</v>
      </c>
      <c r="F19" s="2" t="s">
        <v>7</v>
      </c>
      <c r="G19" s="20">
        <v>17911973</v>
      </c>
    </row>
    <row r="20" spans="1:7" ht="14.25" customHeight="1">
      <c r="A20" s="11">
        <v>19</v>
      </c>
      <c r="B20" s="11" t="s">
        <v>61</v>
      </c>
      <c r="C20" s="11">
        <v>2019</v>
      </c>
      <c r="D20" s="11">
        <f t="shared" si="0"/>
        <v>4</v>
      </c>
      <c r="E20" s="2" t="s">
        <v>46</v>
      </c>
      <c r="F20" s="2" t="s">
        <v>6</v>
      </c>
      <c r="G20" s="20">
        <v>2463650</v>
      </c>
    </row>
    <row r="21" spans="1:7" ht="14.25" customHeight="1">
      <c r="A21" s="11">
        <v>20</v>
      </c>
      <c r="B21" s="11" t="s">
        <v>62</v>
      </c>
      <c r="C21" s="11">
        <v>2014</v>
      </c>
      <c r="D21" s="11">
        <f t="shared" si="0"/>
        <v>9</v>
      </c>
      <c r="E21" s="2" t="s">
        <v>46</v>
      </c>
      <c r="F21" s="2" t="s">
        <v>7</v>
      </c>
      <c r="G21" s="20">
        <v>7745571</v>
      </c>
    </row>
    <row r="22" spans="1:7" ht="14.25" customHeight="1">
      <c r="A22" s="11">
        <v>21</v>
      </c>
      <c r="B22" s="11" t="s">
        <v>63</v>
      </c>
      <c r="C22" s="11">
        <v>2014</v>
      </c>
      <c r="D22" s="11">
        <f t="shared" si="0"/>
        <v>9</v>
      </c>
      <c r="E22" s="2" t="s">
        <v>46</v>
      </c>
      <c r="F22" s="2" t="s">
        <v>7</v>
      </c>
      <c r="G22" s="20">
        <v>19354093</v>
      </c>
    </row>
    <row r="23" spans="1:7" ht="14.25" customHeight="1">
      <c r="A23" s="11">
        <v>22</v>
      </c>
      <c r="B23" s="11" t="s">
        <v>64</v>
      </c>
      <c r="C23" s="11">
        <v>2023</v>
      </c>
      <c r="D23" s="11">
        <f t="shared" si="0"/>
        <v>0</v>
      </c>
      <c r="E23" s="2" t="s">
        <v>46</v>
      </c>
      <c r="F23" s="2" t="s">
        <v>6</v>
      </c>
      <c r="G23" s="20">
        <v>3114355</v>
      </c>
    </row>
    <row r="24" spans="1:7" ht="14.25" customHeight="1">
      <c r="A24" s="11">
        <v>23</v>
      </c>
      <c r="B24" s="11" t="s">
        <v>65</v>
      </c>
      <c r="C24" s="11">
        <v>2020</v>
      </c>
      <c r="D24" s="11">
        <f t="shared" si="0"/>
        <v>3</v>
      </c>
      <c r="E24" s="2" t="s">
        <v>48</v>
      </c>
      <c r="F24" s="2" t="s">
        <v>7</v>
      </c>
      <c r="G24" s="20">
        <v>1434216</v>
      </c>
    </row>
    <row r="25" spans="1:7" ht="14.25" customHeight="1">
      <c r="A25" s="11">
        <v>24</v>
      </c>
      <c r="B25" s="11" t="s">
        <v>66</v>
      </c>
      <c r="C25" s="11">
        <v>2014</v>
      </c>
      <c r="D25" s="11">
        <f t="shared" si="0"/>
        <v>9</v>
      </c>
      <c r="E25" s="2" t="s">
        <v>48</v>
      </c>
      <c r="F25" s="2" t="s">
        <v>7</v>
      </c>
      <c r="G25" s="20">
        <v>7860544</v>
      </c>
    </row>
    <row r="26" spans="1:7" ht="14.25" customHeight="1">
      <c r="A26" s="11">
        <v>25</v>
      </c>
      <c r="B26" s="11" t="s">
        <v>67</v>
      </c>
      <c r="C26" s="11">
        <v>2019</v>
      </c>
      <c r="D26" s="11">
        <f t="shared" si="0"/>
        <v>4</v>
      </c>
      <c r="E26" s="2" t="s">
        <v>48</v>
      </c>
      <c r="F26" s="2" t="s">
        <v>7</v>
      </c>
      <c r="G26" s="20">
        <v>18700144</v>
      </c>
    </row>
    <row r="27" spans="1:7" ht="14.25" customHeight="1">
      <c r="A27" s="11">
        <v>26</v>
      </c>
      <c r="B27" s="11" t="s">
        <v>68</v>
      </c>
      <c r="C27" s="11">
        <v>2022</v>
      </c>
      <c r="D27" s="11">
        <f t="shared" si="0"/>
        <v>1</v>
      </c>
      <c r="E27" s="2" t="s">
        <v>48</v>
      </c>
      <c r="F27" s="2" t="s">
        <v>7</v>
      </c>
      <c r="G27" s="20">
        <v>10004897</v>
      </c>
    </row>
    <row r="28" spans="1:7" ht="14.25" customHeight="1">
      <c r="A28" s="11">
        <v>27</v>
      </c>
      <c r="B28" s="11" t="s">
        <v>69</v>
      </c>
      <c r="C28" s="11">
        <v>2023</v>
      </c>
      <c r="D28" s="11">
        <f t="shared" si="0"/>
        <v>0</v>
      </c>
      <c r="E28" s="2" t="s">
        <v>48</v>
      </c>
      <c r="F28" s="2" t="s">
        <v>7</v>
      </c>
      <c r="G28" s="20">
        <v>11255955</v>
      </c>
    </row>
    <row r="29" spans="1:7" ht="14.25" customHeight="1">
      <c r="A29" s="11">
        <v>28</v>
      </c>
      <c r="B29" s="11" t="s">
        <v>70</v>
      </c>
      <c r="C29" s="11">
        <v>2020</v>
      </c>
      <c r="D29" s="11">
        <f t="shared" si="0"/>
        <v>3</v>
      </c>
      <c r="E29" s="2" t="s">
        <v>48</v>
      </c>
      <c r="F29" s="2" t="s">
        <v>7</v>
      </c>
      <c r="G29" s="20">
        <v>2479665</v>
      </c>
    </row>
    <row r="30" spans="1:7" ht="14.25" customHeight="1">
      <c r="A30" s="11">
        <v>29</v>
      </c>
      <c r="B30" s="11" t="s">
        <v>71</v>
      </c>
      <c r="C30" s="11">
        <v>2018</v>
      </c>
      <c r="D30" s="11">
        <f t="shared" si="0"/>
        <v>5</v>
      </c>
      <c r="E30" s="2" t="s">
        <v>48</v>
      </c>
      <c r="F30" s="2" t="s">
        <v>6</v>
      </c>
      <c r="G30" s="20">
        <v>13259271</v>
      </c>
    </row>
    <row r="31" spans="1:7" ht="14.25" customHeight="1">
      <c r="A31" s="11">
        <v>30</v>
      </c>
      <c r="B31" s="11" t="s">
        <v>72</v>
      </c>
      <c r="C31" s="11">
        <v>2023</v>
      </c>
      <c r="D31" s="11">
        <f t="shared" si="0"/>
        <v>0</v>
      </c>
      <c r="E31" s="2" t="s">
        <v>48</v>
      </c>
      <c r="F31" s="2" t="s">
        <v>6</v>
      </c>
      <c r="G31" s="20">
        <v>17966108</v>
      </c>
    </row>
    <row r="32" spans="1:7" ht="14.25" customHeight="1">
      <c r="A32" s="11">
        <v>31</v>
      </c>
      <c r="B32" s="11" t="s">
        <v>73</v>
      </c>
      <c r="C32" s="11">
        <v>2017</v>
      </c>
      <c r="D32" s="11">
        <f t="shared" si="0"/>
        <v>6</v>
      </c>
      <c r="E32" s="2" t="s">
        <v>48</v>
      </c>
      <c r="F32" s="2" t="s">
        <v>49</v>
      </c>
      <c r="G32" s="20">
        <v>17523905</v>
      </c>
    </row>
    <row r="33" spans="1:7" ht="14.25" customHeight="1">
      <c r="A33" s="11">
        <v>32</v>
      </c>
      <c r="B33" s="11" t="s">
        <v>74</v>
      </c>
      <c r="C33" s="11">
        <v>2016</v>
      </c>
      <c r="D33" s="11">
        <f t="shared" si="0"/>
        <v>7</v>
      </c>
      <c r="E33" s="2" t="s">
        <v>48</v>
      </c>
      <c r="F33" s="2" t="s">
        <v>49</v>
      </c>
      <c r="G33" s="20">
        <v>3528613</v>
      </c>
    </row>
    <row r="34" spans="1:7" ht="14.25" customHeight="1">
      <c r="A34" s="11">
        <v>33</v>
      </c>
      <c r="B34" s="11" t="s">
        <v>75</v>
      </c>
      <c r="C34" s="11">
        <v>2018</v>
      </c>
      <c r="D34" s="11">
        <f t="shared" si="0"/>
        <v>5</v>
      </c>
      <c r="E34" s="2" t="s">
        <v>48</v>
      </c>
      <c r="F34" s="2" t="s">
        <v>7</v>
      </c>
      <c r="G34" s="20">
        <v>6734799</v>
      </c>
    </row>
    <row r="35" spans="1:7" ht="14.25" customHeight="1">
      <c r="A35" s="11">
        <v>34</v>
      </c>
      <c r="B35" s="11" t="s">
        <v>76</v>
      </c>
      <c r="C35" s="11">
        <v>2014</v>
      </c>
      <c r="D35" s="11">
        <f t="shared" si="0"/>
        <v>9</v>
      </c>
      <c r="E35" s="2" t="s">
        <v>48</v>
      </c>
      <c r="F35" s="2" t="s">
        <v>6</v>
      </c>
      <c r="G35" s="20">
        <v>11687468</v>
      </c>
    </row>
    <row r="36" spans="1:7" ht="14.25" customHeight="1">
      <c r="A36" s="11">
        <v>35</v>
      </c>
      <c r="B36" s="11" t="s">
        <v>77</v>
      </c>
      <c r="C36" s="11">
        <v>2017</v>
      </c>
      <c r="D36" s="11">
        <f t="shared" si="0"/>
        <v>6</v>
      </c>
      <c r="E36" s="2" t="s">
        <v>48</v>
      </c>
      <c r="F36" s="2" t="s">
        <v>7</v>
      </c>
      <c r="G36" s="20">
        <v>16245211</v>
      </c>
    </row>
    <row r="37" spans="1:7" ht="14.25" customHeight="1">
      <c r="A37" s="11">
        <v>36</v>
      </c>
      <c r="B37" s="11" t="s">
        <v>78</v>
      </c>
      <c r="C37" s="11">
        <v>2013</v>
      </c>
      <c r="D37" s="11">
        <f t="shared" si="0"/>
        <v>10</v>
      </c>
      <c r="E37" s="2" t="s">
        <v>48</v>
      </c>
      <c r="F37" s="2" t="s">
        <v>6</v>
      </c>
      <c r="G37" s="20">
        <v>2164087</v>
      </c>
    </row>
    <row r="38" spans="1:7" ht="14.25" customHeight="1">
      <c r="A38" s="11">
        <v>37</v>
      </c>
      <c r="B38" s="11" t="s">
        <v>79</v>
      </c>
      <c r="C38" s="11">
        <v>2020</v>
      </c>
      <c r="D38" s="11">
        <f t="shared" si="0"/>
        <v>3</v>
      </c>
      <c r="E38" s="2" t="s">
        <v>48</v>
      </c>
      <c r="F38" s="2" t="s">
        <v>6</v>
      </c>
      <c r="G38" s="20">
        <v>6671528</v>
      </c>
    </row>
    <row r="39" spans="1:7" ht="14.25" customHeight="1">
      <c r="A39" s="11">
        <v>38</v>
      </c>
      <c r="B39" s="11" t="s">
        <v>80</v>
      </c>
      <c r="C39" s="11">
        <v>2021</v>
      </c>
      <c r="D39" s="11">
        <f t="shared" si="0"/>
        <v>2</v>
      </c>
      <c r="E39" s="2" t="s">
        <v>48</v>
      </c>
      <c r="F39" s="2" t="s">
        <v>7</v>
      </c>
      <c r="G39" s="20">
        <v>8481176</v>
      </c>
    </row>
    <row r="40" spans="1:7" ht="14.25" customHeight="1">
      <c r="A40" s="11">
        <v>39</v>
      </c>
      <c r="B40" s="11" t="s">
        <v>81</v>
      </c>
      <c r="C40" s="11">
        <v>2017</v>
      </c>
      <c r="D40" s="11">
        <f t="shared" si="0"/>
        <v>6</v>
      </c>
      <c r="E40" s="2" t="s">
        <v>48</v>
      </c>
      <c r="F40" s="2" t="s">
        <v>7</v>
      </c>
      <c r="G40" s="20">
        <v>1863017</v>
      </c>
    </row>
    <row r="41" spans="1:7" ht="14.25" customHeight="1">
      <c r="A41" s="11">
        <v>40</v>
      </c>
      <c r="B41" s="11" t="s">
        <v>82</v>
      </c>
      <c r="C41" s="11">
        <v>2019</v>
      </c>
      <c r="D41" s="11">
        <f t="shared" si="0"/>
        <v>4</v>
      </c>
      <c r="E41" s="2" t="s">
        <v>48</v>
      </c>
      <c r="F41" s="2" t="s">
        <v>6</v>
      </c>
      <c r="G41" s="20">
        <v>5685975</v>
      </c>
    </row>
    <row r="42" spans="1:7" ht="14.25" customHeight="1">
      <c r="A42" s="11">
        <v>41</v>
      </c>
      <c r="B42" s="11" t="s">
        <v>83</v>
      </c>
      <c r="C42" s="11">
        <v>2021</v>
      </c>
      <c r="D42" s="11">
        <f t="shared" si="0"/>
        <v>2</v>
      </c>
      <c r="E42" s="2" t="s">
        <v>48</v>
      </c>
      <c r="F42" s="2" t="s">
        <v>6</v>
      </c>
      <c r="G42" s="20">
        <v>3957577</v>
      </c>
    </row>
    <row r="43" spans="1:7" ht="14.25" customHeight="1">
      <c r="A43" s="11">
        <v>42</v>
      </c>
      <c r="B43" s="11" t="s">
        <v>84</v>
      </c>
      <c r="C43" s="11">
        <v>2023</v>
      </c>
      <c r="D43" s="11">
        <f t="shared" si="0"/>
        <v>0</v>
      </c>
      <c r="E43" s="2" t="s">
        <v>48</v>
      </c>
      <c r="F43" s="2" t="s">
        <v>7</v>
      </c>
      <c r="G43" s="20">
        <v>7035862</v>
      </c>
    </row>
    <row r="44" spans="1:7" ht="14.25" customHeight="1">
      <c r="A44" s="11">
        <v>43</v>
      </c>
      <c r="B44" s="11" t="s">
        <v>85</v>
      </c>
      <c r="C44" s="11">
        <v>2019</v>
      </c>
      <c r="D44" s="11">
        <f t="shared" si="0"/>
        <v>4</v>
      </c>
      <c r="E44" s="2" t="s">
        <v>48</v>
      </c>
      <c r="F44" s="2" t="s">
        <v>49</v>
      </c>
      <c r="G44" s="20">
        <v>16095302</v>
      </c>
    </row>
    <row r="45" spans="1:7" ht="14.25" customHeight="1">
      <c r="A45" s="11">
        <v>44</v>
      </c>
      <c r="B45" s="11" t="s">
        <v>86</v>
      </c>
      <c r="C45" s="11">
        <v>2014</v>
      </c>
      <c r="D45" s="11">
        <f t="shared" si="0"/>
        <v>9</v>
      </c>
      <c r="E45" s="2" t="s">
        <v>48</v>
      </c>
      <c r="F45" s="2" t="s">
        <v>7</v>
      </c>
      <c r="G45" s="20">
        <v>4540677</v>
      </c>
    </row>
    <row r="46" spans="1:7" ht="14.25" customHeight="1">
      <c r="A46" s="11">
        <v>45</v>
      </c>
      <c r="B46" s="11" t="s">
        <v>87</v>
      </c>
      <c r="C46" s="11">
        <v>2019</v>
      </c>
      <c r="D46" s="11">
        <f t="shared" si="0"/>
        <v>4</v>
      </c>
      <c r="E46" s="2" t="s">
        <v>47</v>
      </c>
      <c r="F46" s="2" t="s">
        <v>6</v>
      </c>
      <c r="G46" s="20">
        <v>15448691</v>
      </c>
    </row>
    <row r="47" spans="1:7" ht="14.25" customHeight="1">
      <c r="A47" s="11">
        <v>46</v>
      </c>
      <c r="B47" s="11" t="s">
        <v>88</v>
      </c>
      <c r="C47" s="11">
        <v>2021</v>
      </c>
      <c r="D47" s="11">
        <f t="shared" si="0"/>
        <v>2</v>
      </c>
      <c r="E47" s="2" t="s">
        <v>48</v>
      </c>
      <c r="F47" s="2" t="s">
        <v>49</v>
      </c>
      <c r="G47" s="20">
        <v>16748262</v>
      </c>
    </row>
    <row r="48" spans="1:7" ht="14.25" customHeight="1">
      <c r="A48" s="11">
        <v>47</v>
      </c>
      <c r="B48" s="11" t="s">
        <v>89</v>
      </c>
      <c r="C48" s="11">
        <v>2013</v>
      </c>
      <c r="D48" s="11">
        <f t="shared" si="0"/>
        <v>10</v>
      </c>
      <c r="E48" s="2" t="s">
        <v>47</v>
      </c>
      <c r="F48" s="2" t="s">
        <v>49</v>
      </c>
      <c r="G48" s="20">
        <v>13091156</v>
      </c>
    </row>
    <row r="49" spans="1:7" ht="14.25" customHeight="1">
      <c r="A49" s="11">
        <v>48</v>
      </c>
      <c r="B49" s="11" t="s">
        <v>90</v>
      </c>
      <c r="C49" s="11">
        <v>2015</v>
      </c>
      <c r="D49" s="11">
        <f t="shared" si="0"/>
        <v>8</v>
      </c>
      <c r="E49" s="2" t="s">
        <v>46</v>
      </c>
      <c r="F49" s="2" t="s">
        <v>7</v>
      </c>
      <c r="G49" s="20">
        <v>9660376</v>
      </c>
    </row>
    <row r="50" spans="1:7" ht="14.25" customHeight="1">
      <c r="A50" s="11">
        <v>49</v>
      </c>
      <c r="B50" s="11" t="s">
        <v>91</v>
      </c>
      <c r="C50" s="11">
        <v>2021</v>
      </c>
      <c r="D50" s="11">
        <f t="shared" si="0"/>
        <v>2</v>
      </c>
      <c r="E50" s="2" t="s">
        <v>47</v>
      </c>
      <c r="F50" s="2" t="s">
        <v>6</v>
      </c>
      <c r="G50" s="20">
        <v>6241598</v>
      </c>
    </row>
    <row r="51" spans="1:7" ht="14.25" customHeight="1">
      <c r="A51" s="11">
        <v>50</v>
      </c>
      <c r="B51" s="11" t="s">
        <v>92</v>
      </c>
      <c r="C51" s="11">
        <v>2020</v>
      </c>
      <c r="D51" s="11">
        <f t="shared" si="0"/>
        <v>3</v>
      </c>
      <c r="E51" s="2" t="s">
        <v>48</v>
      </c>
      <c r="F51" s="2" t="s">
        <v>6</v>
      </c>
      <c r="G51" s="20">
        <v>1986032</v>
      </c>
    </row>
    <row r="52" spans="1:7" ht="14.25" customHeight="1">
      <c r="A52" s="11">
        <v>51</v>
      </c>
      <c r="B52" s="11" t="s">
        <v>93</v>
      </c>
      <c r="C52" s="11">
        <v>2014</v>
      </c>
      <c r="D52" s="11">
        <f t="shared" si="0"/>
        <v>9</v>
      </c>
      <c r="E52" s="2" t="s">
        <v>48</v>
      </c>
      <c r="F52" s="2" t="s">
        <v>7</v>
      </c>
      <c r="G52" s="20">
        <v>9012451</v>
      </c>
    </row>
    <row r="53" spans="1:7" ht="14.25" customHeight="1">
      <c r="A53" s="11">
        <v>52</v>
      </c>
      <c r="B53" s="11" t="s">
        <v>94</v>
      </c>
      <c r="C53" s="11">
        <v>2023</v>
      </c>
      <c r="D53" s="11">
        <f t="shared" si="0"/>
        <v>0</v>
      </c>
      <c r="E53" s="2" t="s">
        <v>48</v>
      </c>
      <c r="F53" s="2" t="s">
        <v>49</v>
      </c>
      <c r="G53" s="20">
        <v>14381746</v>
      </c>
    </row>
    <row r="54" spans="1:7" ht="14.25" customHeight="1">
      <c r="A54" s="11">
        <v>53</v>
      </c>
      <c r="B54" s="11" t="s">
        <v>95</v>
      </c>
      <c r="C54" s="11">
        <v>2018</v>
      </c>
      <c r="D54" s="11">
        <f t="shared" si="0"/>
        <v>5</v>
      </c>
      <c r="E54" s="2" t="s">
        <v>46</v>
      </c>
      <c r="F54" s="2" t="s">
        <v>7</v>
      </c>
      <c r="G54" s="20">
        <v>2474000</v>
      </c>
    </row>
    <row r="55" spans="1:7" ht="14.25" customHeight="1">
      <c r="A55" s="11">
        <v>54</v>
      </c>
      <c r="B55" s="11" t="s">
        <v>96</v>
      </c>
      <c r="C55" s="11">
        <v>2021</v>
      </c>
      <c r="D55" s="11">
        <f t="shared" si="0"/>
        <v>2</v>
      </c>
      <c r="E55" s="2" t="s">
        <v>47</v>
      </c>
      <c r="F55" s="2" t="s">
        <v>7</v>
      </c>
      <c r="G55" s="20">
        <v>4456325</v>
      </c>
    </row>
    <row r="56" spans="1:7" ht="14.25" customHeight="1">
      <c r="A56" s="11">
        <v>55</v>
      </c>
      <c r="B56" s="11" t="s">
        <v>97</v>
      </c>
      <c r="C56" s="11">
        <v>2021</v>
      </c>
      <c r="D56" s="11">
        <f t="shared" si="0"/>
        <v>2</v>
      </c>
      <c r="E56" s="2" t="s">
        <v>47</v>
      </c>
      <c r="F56" s="2" t="s">
        <v>7</v>
      </c>
      <c r="G56" s="20">
        <v>7237136</v>
      </c>
    </row>
    <row r="57" spans="1:7" ht="14.25" customHeight="1">
      <c r="A57" s="11">
        <v>56</v>
      </c>
      <c r="B57" s="11" t="s">
        <v>98</v>
      </c>
      <c r="C57" s="11">
        <v>2016</v>
      </c>
      <c r="D57" s="11">
        <f t="shared" si="0"/>
        <v>7</v>
      </c>
      <c r="E57" s="2" t="s">
        <v>48</v>
      </c>
      <c r="F57" s="2" t="s">
        <v>6</v>
      </c>
      <c r="G57" s="20">
        <v>13407578</v>
      </c>
    </row>
    <row r="58" spans="1:7" ht="14.25" customHeight="1">
      <c r="A58" s="11">
        <v>57</v>
      </c>
      <c r="B58" s="11" t="s">
        <v>99</v>
      </c>
      <c r="C58" s="11">
        <v>2014</v>
      </c>
      <c r="D58" s="11">
        <f t="shared" si="0"/>
        <v>9</v>
      </c>
      <c r="E58" s="2" t="s">
        <v>48</v>
      </c>
      <c r="F58" s="2" t="s">
        <v>7</v>
      </c>
      <c r="G58" s="20">
        <v>9621317</v>
      </c>
    </row>
    <row r="59" spans="1:7" ht="14.25" customHeight="1">
      <c r="A59" s="11">
        <v>58</v>
      </c>
      <c r="B59" s="11" t="s">
        <v>100</v>
      </c>
      <c r="C59" s="11">
        <v>2016</v>
      </c>
      <c r="D59" s="11">
        <f t="shared" si="0"/>
        <v>7</v>
      </c>
      <c r="E59" s="2" t="s">
        <v>48</v>
      </c>
      <c r="F59" s="2" t="s">
        <v>7</v>
      </c>
      <c r="G59" s="20">
        <v>6692999</v>
      </c>
    </row>
    <row r="60" spans="1:7" ht="14.25" customHeight="1">
      <c r="A60" s="11">
        <v>59</v>
      </c>
      <c r="B60" s="11" t="s">
        <v>101</v>
      </c>
      <c r="C60" s="11">
        <v>2020</v>
      </c>
      <c r="D60" s="11">
        <f t="shared" si="0"/>
        <v>3</v>
      </c>
      <c r="E60" s="2" t="s">
        <v>48</v>
      </c>
      <c r="F60" s="2" t="s">
        <v>7</v>
      </c>
      <c r="G60" s="20">
        <v>9959891</v>
      </c>
    </row>
    <row r="61" spans="1:7" ht="14.25" customHeight="1">
      <c r="A61" s="11">
        <v>60</v>
      </c>
      <c r="B61" s="11" t="s">
        <v>102</v>
      </c>
      <c r="C61" s="11">
        <v>2021</v>
      </c>
      <c r="D61" s="11">
        <f t="shared" si="0"/>
        <v>2</v>
      </c>
      <c r="E61" s="2" t="s">
        <v>48</v>
      </c>
      <c r="F61" s="2" t="s">
        <v>6</v>
      </c>
      <c r="G61" s="20">
        <v>11283023</v>
      </c>
    </row>
    <row r="62" spans="1:7" ht="14.25" customHeight="1">
      <c r="A62" s="11">
        <v>61</v>
      </c>
      <c r="B62" s="11" t="s">
        <v>103</v>
      </c>
      <c r="C62" s="11">
        <v>2016</v>
      </c>
      <c r="D62" s="11">
        <f t="shared" si="0"/>
        <v>7</v>
      </c>
      <c r="E62" s="2" t="s">
        <v>48</v>
      </c>
      <c r="F62" s="2" t="s">
        <v>7</v>
      </c>
      <c r="G62" s="20">
        <v>15649196</v>
      </c>
    </row>
    <row r="63" spans="1:7" ht="14.25" customHeight="1">
      <c r="A63" s="11">
        <v>62</v>
      </c>
      <c r="B63" s="11" t="s">
        <v>104</v>
      </c>
      <c r="C63" s="11">
        <v>2016</v>
      </c>
      <c r="D63" s="11">
        <f t="shared" si="0"/>
        <v>7</v>
      </c>
      <c r="E63" s="2" t="s">
        <v>48</v>
      </c>
      <c r="F63" s="2" t="s">
        <v>7</v>
      </c>
      <c r="G63" s="20">
        <v>5511152</v>
      </c>
    </row>
    <row r="64" spans="1:7" ht="14.25" customHeight="1">
      <c r="A64" s="11">
        <v>63</v>
      </c>
      <c r="B64" s="11" t="s">
        <v>105</v>
      </c>
      <c r="C64" s="11">
        <v>2021</v>
      </c>
      <c r="D64" s="11">
        <f t="shared" si="0"/>
        <v>2</v>
      </c>
      <c r="E64" s="2" t="s">
        <v>48</v>
      </c>
      <c r="F64" s="2" t="s">
        <v>7</v>
      </c>
      <c r="G64" s="20">
        <v>1537780</v>
      </c>
    </row>
    <row r="65" spans="1:7" ht="14.25" customHeight="1">
      <c r="A65" s="11">
        <v>64</v>
      </c>
      <c r="B65" s="11" t="s">
        <v>106</v>
      </c>
      <c r="C65" s="11">
        <v>2016</v>
      </c>
      <c r="D65" s="11">
        <f t="shared" si="0"/>
        <v>7</v>
      </c>
      <c r="E65" s="2" t="s">
        <v>48</v>
      </c>
      <c r="F65" s="2" t="s">
        <v>7</v>
      </c>
      <c r="G65" s="20">
        <v>12348211</v>
      </c>
    </row>
    <row r="66" spans="1:7" ht="14.25" customHeight="1">
      <c r="A66" s="11">
        <v>65</v>
      </c>
      <c r="B66" s="11" t="s">
        <v>107</v>
      </c>
      <c r="C66" s="11">
        <v>2023</v>
      </c>
      <c r="D66" s="11">
        <f t="shared" si="0"/>
        <v>0</v>
      </c>
      <c r="E66" s="2" t="s">
        <v>48</v>
      </c>
      <c r="F66" s="2" t="s">
        <v>6</v>
      </c>
      <c r="G66" s="20">
        <v>1814411</v>
      </c>
    </row>
    <row r="67" spans="1:7" ht="14.25" customHeight="1">
      <c r="A67" s="11">
        <v>66</v>
      </c>
      <c r="B67" s="11" t="s">
        <v>108</v>
      </c>
      <c r="C67" s="11">
        <v>2014</v>
      </c>
      <c r="D67" s="11">
        <f t="shared" si="0"/>
        <v>9</v>
      </c>
      <c r="E67" s="2" t="s">
        <v>48</v>
      </c>
      <c r="F67" s="2" t="s">
        <v>7</v>
      </c>
      <c r="G67" s="20">
        <v>12713875</v>
      </c>
    </row>
    <row r="68" spans="1:7" ht="14.25" customHeight="1">
      <c r="A68" s="11">
        <v>67</v>
      </c>
      <c r="B68" s="11" t="s">
        <v>109</v>
      </c>
      <c r="C68" s="11">
        <v>2014</v>
      </c>
      <c r="D68" s="11">
        <f t="shared" si="0"/>
        <v>9</v>
      </c>
      <c r="E68" s="2" t="s">
        <v>48</v>
      </c>
      <c r="F68" s="2" t="s">
        <v>7</v>
      </c>
      <c r="G68" s="20">
        <v>8743735</v>
      </c>
    </row>
    <row r="69" spans="1:7" ht="14.25" customHeight="1">
      <c r="A69" s="11">
        <v>68</v>
      </c>
      <c r="B69" s="11" t="s">
        <v>110</v>
      </c>
      <c r="C69" s="11">
        <v>2019</v>
      </c>
      <c r="D69" s="11">
        <f t="shared" si="0"/>
        <v>4</v>
      </c>
      <c r="E69" s="2" t="s">
        <v>48</v>
      </c>
      <c r="F69" s="2" t="s">
        <v>49</v>
      </c>
      <c r="G69" s="20">
        <v>10265877</v>
      </c>
    </row>
    <row r="70" spans="1:7" ht="14.25" customHeight="1">
      <c r="A70" s="11">
        <v>69</v>
      </c>
      <c r="B70" s="11" t="s">
        <v>111</v>
      </c>
      <c r="C70" s="11">
        <v>2020</v>
      </c>
      <c r="D70" s="11">
        <f t="shared" si="0"/>
        <v>3</v>
      </c>
      <c r="E70" s="2" t="s">
        <v>48</v>
      </c>
      <c r="F70" s="2" t="s">
        <v>49</v>
      </c>
      <c r="G70" s="20">
        <v>9451765</v>
      </c>
    </row>
    <row r="71" spans="1:7" ht="14.25" customHeight="1">
      <c r="A71" s="11">
        <v>70</v>
      </c>
      <c r="B71" s="11" t="s">
        <v>112</v>
      </c>
      <c r="C71" s="11">
        <v>2015</v>
      </c>
      <c r="D71" s="11">
        <f t="shared" si="0"/>
        <v>8</v>
      </c>
      <c r="E71" s="2" t="s">
        <v>46</v>
      </c>
      <c r="F71" s="2" t="s">
        <v>7</v>
      </c>
      <c r="G71" s="20">
        <v>11474226</v>
      </c>
    </row>
    <row r="72" spans="1:7" ht="14.25" customHeight="1">
      <c r="A72" s="11">
        <v>71</v>
      </c>
      <c r="B72" s="11" t="s">
        <v>113</v>
      </c>
      <c r="C72" s="11">
        <v>2017</v>
      </c>
      <c r="D72" s="11">
        <f t="shared" si="0"/>
        <v>6</v>
      </c>
      <c r="E72" s="2" t="s">
        <v>47</v>
      </c>
      <c r="F72" s="2" t="s">
        <v>7</v>
      </c>
      <c r="G72" s="20">
        <v>18071240</v>
      </c>
    </row>
    <row r="73" spans="1:7" ht="14.25" customHeight="1">
      <c r="A73" s="11">
        <v>72</v>
      </c>
      <c r="B73" s="11" t="s">
        <v>114</v>
      </c>
      <c r="C73" s="11">
        <v>2023</v>
      </c>
      <c r="D73" s="11">
        <f t="shared" si="0"/>
        <v>0</v>
      </c>
      <c r="E73" s="2" t="s">
        <v>46</v>
      </c>
      <c r="F73" s="2" t="s">
        <v>7</v>
      </c>
      <c r="G73" s="20">
        <v>15406516</v>
      </c>
    </row>
    <row r="74" spans="1:7" ht="14.25" customHeight="1">
      <c r="A74" s="11">
        <v>73</v>
      </c>
      <c r="B74" s="11" t="s">
        <v>115</v>
      </c>
      <c r="C74" s="11">
        <v>2014</v>
      </c>
      <c r="D74" s="11">
        <f t="shared" si="0"/>
        <v>9</v>
      </c>
      <c r="E74" s="2" t="s">
        <v>46</v>
      </c>
      <c r="F74" s="2" t="s">
        <v>7</v>
      </c>
      <c r="G74" s="20">
        <v>11994803</v>
      </c>
    </row>
    <row r="75" spans="1:7" ht="14.25" customHeight="1">
      <c r="A75" s="11">
        <v>74</v>
      </c>
      <c r="B75" s="11" t="s">
        <v>116</v>
      </c>
      <c r="C75" s="11">
        <v>2016</v>
      </c>
      <c r="D75" s="11">
        <f t="shared" si="0"/>
        <v>7</v>
      </c>
      <c r="E75" s="2" t="s">
        <v>58</v>
      </c>
      <c r="F75" s="2" t="s">
        <v>7</v>
      </c>
      <c r="G75" s="20">
        <v>2567005</v>
      </c>
    </row>
    <row r="76" spans="1:7" ht="14.25" customHeight="1">
      <c r="A76" s="11">
        <v>75</v>
      </c>
      <c r="B76" s="11" t="s">
        <v>117</v>
      </c>
      <c r="C76" s="11">
        <v>2014</v>
      </c>
      <c r="D76" s="11">
        <f t="shared" si="0"/>
        <v>9</v>
      </c>
      <c r="E76" s="2" t="s">
        <v>58</v>
      </c>
      <c r="F76" s="2" t="s">
        <v>7</v>
      </c>
      <c r="G76" s="20">
        <v>18619195</v>
      </c>
    </row>
    <row r="77" spans="1:7" ht="14.25" customHeight="1">
      <c r="A77" s="11">
        <v>76</v>
      </c>
      <c r="B77" s="11" t="s">
        <v>118</v>
      </c>
      <c r="C77" s="11">
        <v>2013</v>
      </c>
      <c r="D77" s="11">
        <f t="shared" si="0"/>
        <v>10</v>
      </c>
      <c r="E77" s="2" t="s">
        <v>58</v>
      </c>
      <c r="F77" s="2" t="s">
        <v>6</v>
      </c>
      <c r="G77" s="20">
        <v>12837842</v>
      </c>
    </row>
    <row r="78" spans="1:7" ht="14.25" customHeight="1">
      <c r="A78" s="11">
        <v>77</v>
      </c>
      <c r="B78" s="11" t="s">
        <v>119</v>
      </c>
      <c r="C78" s="11">
        <v>2017</v>
      </c>
      <c r="D78" s="11">
        <f t="shared" si="0"/>
        <v>6</v>
      </c>
      <c r="E78" s="2" t="s">
        <v>58</v>
      </c>
      <c r="F78" s="2" t="s">
        <v>6</v>
      </c>
      <c r="G78" s="20">
        <v>17281491</v>
      </c>
    </row>
    <row r="79" spans="1:7" ht="14.25" customHeight="1">
      <c r="A79" s="11">
        <v>78</v>
      </c>
      <c r="B79" s="11" t="s">
        <v>120</v>
      </c>
      <c r="C79" s="11">
        <v>2023</v>
      </c>
      <c r="D79" s="11">
        <f t="shared" si="0"/>
        <v>0</v>
      </c>
      <c r="E79" s="2" t="s">
        <v>58</v>
      </c>
      <c r="F79" s="2" t="s">
        <v>7</v>
      </c>
      <c r="G79" s="20">
        <v>8873926</v>
      </c>
    </row>
    <row r="80" spans="1:7" ht="14.25" customHeight="1">
      <c r="A80" s="11">
        <v>79</v>
      </c>
      <c r="B80" s="11" t="s">
        <v>121</v>
      </c>
      <c r="C80" s="11">
        <v>2022</v>
      </c>
      <c r="D80" s="11">
        <f t="shared" si="0"/>
        <v>1</v>
      </c>
      <c r="E80" s="2" t="s">
        <v>48</v>
      </c>
      <c r="F80" s="2" t="s">
        <v>49</v>
      </c>
      <c r="G80" s="20">
        <v>19664974</v>
      </c>
    </row>
    <row r="81" spans="1:7" ht="14.25" customHeight="1">
      <c r="A81" s="11">
        <v>80</v>
      </c>
      <c r="B81" s="11" t="s">
        <v>122</v>
      </c>
      <c r="C81" s="11">
        <v>2017</v>
      </c>
      <c r="D81" s="11">
        <f t="shared" si="0"/>
        <v>6</v>
      </c>
      <c r="E81" s="2" t="s">
        <v>48</v>
      </c>
      <c r="F81" s="2" t="s">
        <v>7</v>
      </c>
      <c r="G81" s="20">
        <v>2918048</v>
      </c>
    </row>
    <row r="82" spans="1:7" ht="14.25" customHeight="1">
      <c r="A82" s="11">
        <v>81</v>
      </c>
      <c r="B82" s="11" t="s">
        <v>123</v>
      </c>
      <c r="C82" s="11">
        <v>2014</v>
      </c>
      <c r="D82" s="11">
        <f t="shared" si="0"/>
        <v>9</v>
      </c>
      <c r="E82" s="2" t="s">
        <v>48</v>
      </c>
      <c r="F82" s="2" t="s">
        <v>7</v>
      </c>
      <c r="G82" s="20">
        <v>14406117</v>
      </c>
    </row>
    <row r="83" spans="1:7" ht="14.25" customHeight="1">
      <c r="A83" s="11">
        <v>82</v>
      </c>
      <c r="B83" s="11" t="s">
        <v>124</v>
      </c>
      <c r="C83" s="11">
        <v>2021</v>
      </c>
      <c r="D83" s="11">
        <f t="shared" si="0"/>
        <v>2</v>
      </c>
      <c r="E83" s="2" t="s">
        <v>48</v>
      </c>
      <c r="F83" s="2" t="s">
        <v>6</v>
      </c>
      <c r="G83" s="20">
        <v>1364829</v>
      </c>
    </row>
    <row r="84" spans="1:7" ht="14.25" customHeight="1">
      <c r="A84" s="11">
        <v>83</v>
      </c>
      <c r="B84" s="11" t="s">
        <v>125</v>
      </c>
      <c r="C84" s="11">
        <v>2017</v>
      </c>
      <c r="D84" s="11">
        <f t="shared" si="0"/>
        <v>6</v>
      </c>
      <c r="E84" s="2" t="s">
        <v>48</v>
      </c>
      <c r="F84" s="2" t="s">
        <v>49</v>
      </c>
      <c r="G84" s="20">
        <v>19049363</v>
      </c>
    </row>
    <row r="85" spans="1:7" ht="14.25" customHeight="1">
      <c r="A85" s="11">
        <v>84</v>
      </c>
      <c r="B85" s="11" t="s">
        <v>126</v>
      </c>
      <c r="C85" s="11">
        <v>2020</v>
      </c>
      <c r="D85" s="11">
        <f t="shared" si="0"/>
        <v>3</v>
      </c>
      <c r="E85" s="2" t="s">
        <v>48</v>
      </c>
      <c r="F85" s="2" t="s">
        <v>6</v>
      </c>
      <c r="G85" s="20">
        <v>16724563</v>
      </c>
    </row>
    <row r="86" spans="1:7" ht="14.25" customHeight="1">
      <c r="A86" s="11">
        <v>85</v>
      </c>
      <c r="B86" s="11" t="s">
        <v>127</v>
      </c>
      <c r="C86" s="11">
        <v>2022</v>
      </c>
      <c r="D86" s="11">
        <f t="shared" si="0"/>
        <v>1</v>
      </c>
      <c r="E86" s="2" t="s">
        <v>48</v>
      </c>
      <c r="F86" s="2" t="s">
        <v>6</v>
      </c>
      <c r="G86" s="20">
        <v>18251816</v>
      </c>
    </row>
    <row r="87" spans="1:7" ht="14.25" customHeight="1">
      <c r="A87" s="11">
        <v>86</v>
      </c>
      <c r="B87" s="11" t="s">
        <v>128</v>
      </c>
      <c r="C87" s="11">
        <v>2019</v>
      </c>
      <c r="D87" s="11">
        <f t="shared" si="0"/>
        <v>4</v>
      </c>
      <c r="E87" s="2" t="s">
        <v>48</v>
      </c>
      <c r="F87" s="2" t="s">
        <v>7</v>
      </c>
      <c r="G87" s="20">
        <v>18364529</v>
      </c>
    </row>
    <row r="88" spans="1:7" ht="14.25" customHeight="1">
      <c r="A88" s="11">
        <v>87</v>
      </c>
      <c r="B88" s="11" t="s">
        <v>129</v>
      </c>
      <c r="C88" s="11">
        <v>2022</v>
      </c>
      <c r="D88" s="11">
        <f t="shared" si="0"/>
        <v>1</v>
      </c>
      <c r="E88" s="2" t="s">
        <v>48</v>
      </c>
      <c r="F88" s="2" t="s">
        <v>49</v>
      </c>
      <c r="G88" s="20">
        <v>12538367</v>
      </c>
    </row>
    <row r="89" spans="1:7" ht="14.25" customHeight="1">
      <c r="A89" s="11">
        <v>88</v>
      </c>
      <c r="B89" s="11" t="s">
        <v>130</v>
      </c>
      <c r="C89" s="11">
        <v>2014</v>
      </c>
      <c r="D89" s="11">
        <f t="shared" si="0"/>
        <v>9</v>
      </c>
      <c r="E89" s="2" t="s">
        <v>48</v>
      </c>
      <c r="F89" s="2" t="s">
        <v>7</v>
      </c>
      <c r="G89" s="20">
        <v>14567315</v>
      </c>
    </row>
    <row r="90" spans="1:7" ht="14.25" customHeight="1">
      <c r="A90" s="11">
        <v>89</v>
      </c>
      <c r="B90" s="11" t="s">
        <v>131</v>
      </c>
      <c r="C90" s="11">
        <v>2023</v>
      </c>
      <c r="D90" s="11">
        <f t="shared" si="0"/>
        <v>0</v>
      </c>
      <c r="E90" s="2" t="s">
        <v>46</v>
      </c>
      <c r="F90" s="2" t="s">
        <v>7</v>
      </c>
      <c r="G90" s="20">
        <v>5519803</v>
      </c>
    </row>
    <row r="91" spans="1:7" ht="14.25" customHeight="1">
      <c r="A91" s="11">
        <v>90</v>
      </c>
      <c r="B91" s="11" t="s">
        <v>132</v>
      </c>
      <c r="C91" s="11">
        <v>2019</v>
      </c>
      <c r="D91" s="11">
        <f t="shared" si="0"/>
        <v>4</v>
      </c>
      <c r="E91" s="2" t="s">
        <v>46</v>
      </c>
      <c r="F91" s="2" t="s">
        <v>49</v>
      </c>
      <c r="G91" s="20">
        <v>6424402</v>
      </c>
    </row>
    <row r="92" spans="1:7" ht="14.25" customHeight="1">
      <c r="A92" s="11">
        <v>91</v>
      </c>
      <c r="B92" s="11" t="s">
        <v>133</v>
      </c>
      <c r="C92" s="11">
        <v>2017</v>
      </c>
      <c r="D92" s="11">
        <f t="shared" si="0"/>
        <v>6</v>
      </c>
      <c r="E92" s="2" t="s">
        <v>46</v>
      </c>
      <c r="F92" s="2" t="s">
        <v>6</v>
      </c>
      <c r="G92" s="20">
        <v>12177570</v>
      </c>
    </row>
    <row r="93" spans="1:7" ht="14.25" customHeight="1">
      <c r="A93" s="11">
        <v>92</v>
      </c>
      <c r="B93" s="11" t="s">
        <v>134</v>
      </c>
      <c r="C93" s="11">
        <v>2015</v>
      </c>
      <c r="D93" s="11">
        <f t="shared" si="0"/>
        <v>8</v>
      </c>
      <c r="E93" s="2" t="s">
        <v>46</v>
      </c>
      <c r="F93" s="2" t="s">
        <v>7</v>
      </c>
      <c r="G93" s="20">
        <v>12782966</v>
      </c>
    </row>
    <row r="94" spans="1:7" ht="14.25" customHeight="1">
      <c r="A94" s="11">
        <v>93</v>
      </c>
      <c r="B94" s="11" t="s">
        <v>135</v>
      </c>
      <c r="C94" s="11">
        <v>2022</v>
      </c>
      <c r="D94" s="11">
        <f t="shared" si="0"/>
        <v>1</v>
      </c>
      <c r="E94" s="2" t="s">
        <v>48</v>
      </c>
      <c r="F94" s="2" t="s">
        <v>7</v>
      </c>
      <c r="G94" s="20">
        <v>5392409</v>
      </c>
    </row>
    <row r="95" spans="1:7" ht="14.25" customHeight="1">
      <c r="A95" s="11">
        <v>94</v>
      </c>
      <c r="B95" s="11" t="s">
        <v>136</v>
      </c>
      <c r="C95" s="11">
        <v>2020</v>
      </c>
      <c r="D95" s="11">
        <f t="shared" si="0"/>
        <v>3</v>
      </c>
      <c r="E95" s="2" t="s">
        <v>48</v>
      </c>
      <c r="F95" s="2" t="s">
        <v>7</v>
      </c>
      <c r="G95" s="20">
        <v>15956712</v>
      </c>
    </row>
    <row r="96" spans="1:7" ht="14.25" customHeight="1">
      <c r="A96" s="11">
        <v>95</v>
      </c>
      <c r="B96" s="11" t="s">
        <v>137</v>
      </c>
      <c r="C96" s="11">
        <v>2020</v>
      </c>
      <c r="D96" s="11">
        <f t="shared" si="0"/>
        <v>3</v>
      </c>
      <c r="E96" s="2" t="s">
        <v>48</v>
      </c>
      <c r="F96" s="2" t="s">
        <v>6</v>
      </c>
      <c r="G96" s="20">
        <v>11049277</v>
      </c>
    </row>
    <row r="97" spans="1:7" ht="14.25" customHeight="1">
      <c r="A97" s="11">
        <v>96</v>
      </c>
      <c r="B97" s="11" t="s">
        <v>138</v>
      </c>
      <c r="C97" s="11">
        <v>2015</v>
      </c>
      <c r="D97" s="11">
        <f t="shared" si="0"/>
        <v>8</v>
      </c>
      <c r="E97" s="2" t="s">
        <v>48</v>
      </c>
      <c r="F97" s="2" t="s">
        <v>7</v>
      </c>
      <c r="G97" s="20">
        <v>16135633</v>
      </c>
    </row>
    <row r="98" spans="1:7" ht="14.25" customHeight="1">
      <c r="A98" s="11">
        <v>97</v>
      </c>
      <c r="B98" s="11" t="s">
        <v>139</v>
      </c>
      <c r="C98" s="11">
        <v>2017</v>
      </c>
      <c r="D98" s="11">
        <f t="shared" si="0"/>
        <v>6</v>
      </c>
      <c r="E98" s="2" t="s">
        <v>48</v>
      </c>
      <c r="F98" s="2" t="s">
        <v>7</v>
      </c>
      <c r="G98" s="20">
        <v>13841716</v>
      </c>
    </row>
    <row r="99" spans="1:7" ht="14.25" customHeight="1">
      <c r="A99" s="11">
        <v>98</v>
      </c>
      <c r="B99" s="11" t="s">
        <v>140</v>
      </c>
      <c r="C99" s="11">
        <v>2016</v>
      </c>
      <c r="D99" s="11">
        <f t="shared" si="0"/>
        <v>7</v>
      </c>
      <c r="E99" s="2" t="s">
        <v>48</v>
      </c>
      <c r="F99" s="2" t="s">
        <v>7</v>
      </c>
      <c r="G99" s="20">
        <v>6664994</v>
      </c>
    </row>
    <row r="100" spans="1:7" ht="14.25" customHeight="1">
      <c r="A100" s="11">
        <v>99</v>
      </c>
      <c r="B100" s="11" t="s">
        <v>141</v>
      </c>
      <c r="C100" s="11">
        <v>2017</v>
      </c>
      <c r="D100" s="11">
        <f t="shared" si="0"/>
        <v>6</v>
      </c>
      <c r="E100" s="2" t="s">
        <v>48</v>
      </c>
      <c r="F100" s="2" t="s">
        <v>6</v>
      </c>
      <c r="G100" s="20">
        <v>4059014</v>
      </c>
    </row>
    <row r="101" spans="1:7" ht="14.25" customHeight="1">
      <c r="A101" s="11">
        <v>100</v>
      </c>
      <c r="B101" s="11" t="s">
        <v>142</v>
      </c>
      <c r="C101" s="11">
        <v>2015</v>
      </c>
      <c r="D101" s="11">
        <f t="shared" si="0"/>
        <v>8</v>
      </c>
      <c r="E101" s="2" t="s">
        <v>48</v>
      </c>
      <c r="F101" s="2" t="s">
        <v>7</v>
      </c>
      <c r="G101" s="20">
        <v>4346408</v>
      </c>
    </row>
    <row r="102" spans="1:7" ht="14.25" customHeight="1">
      <c r="A102" s="11">
        <v>101</v>
      </c>
      <c r="B102" s="11" t="s">
        <v>143</v>
      </c>
      <c r="C102" s="11">
        <v>2014</v>
      </c>
      <c r="D102" s="11">
        <f t="shared" si="0"/>
        <v>9</v>
      </c>
      <c r="E102" s="2" t="s">
        <v>48</v>
      </c>
      <c r="F102" s="2" t="s">
        <v>6</v>
      </c>
      <c r="G102" s="20">
        <v>16605536</v>
      </c>
    </row>
    <row r="103" spans="1:7" ht="14.25" customHeight="1">
      <c r="A103" s="11">
        <v>102</v>
      </c>
      <c r="B103" s="11" t="s">
        <v>144</v>
      </c>
      <c r="C103" s="11">
        <v>2013</v>
      </c>
      <c r="D103" s="11">
        <f t="shared" si="0"/>
        <v>10</v>
      </c>
      <c r="E103" s="2" t="s">
        <v>48</v>
      </c>
      <c r="F103" s="2" t="s">
        <v>7</v>
      </c>
      <c r="G103" s="20">
        <v>4248990</v>
      </c>
    </row>
    <row r="104" spans="1:7" ht="14.25" customHeight="1">
      <c r="A104" s="11">
        <v>103</v>
      </c>
      <c r="B104" s="11" t="s">
        <v>145</v>
      </c>
      <c r="C104" s="11">
        <v>2023</v>
      </c>
      <c r="D104" s="11">
        <f t="shared" si="0"/>
        <v>0</v>
      </c>
      <c r="E104" s="2" t="s">
        <v>48</v>
      </c>
      <c r="F104" s="2" t="s">
        <v>7</v>
      </c>
      <c r="G104" s="20">
        <v>19629140</v>
      </c>
    </row>
    <row r="105" spans="1:7" ht="14.25" customHeight="1">
      <c r="A105" s="11">
        <v>104</v>
      </c>
      <c r="B105" s="11" t="s">
        <v>146</v>
      </c>
      <c r="C105" s="11">
        <v>2022</v>
      </c>
      <c r="D105" s="11">
        <f t="shared" si="0"/>
        <v>1</v>
      </c>
      <c r="E105" s="2" t="s">
        <v>48</v>
      </c>
      <c r="F105" s="2" t="s">
        <v>7</v>
      </c>
      <c r="G105" s="20">
        <v>10286290</v>
      </c>
    </row>
    <row r="106" spans="1:7" ht="14.25" customHeight="1">
      <c r="A106" s="11">
        <v>105</v>
      </c>
      <c r="B106" s="11" t="s">
        <v>147</v>
      </c>
      <c r="C106" s="11">
        <v>2022</v>
      </c>
      <c r="D106" s="11">
        <f t="shared" si="0"/>
        <v>1</v>
      </c>
      <c r="E106" s="2" t="s">
        <v>48</v>
      </c>
      <c r="F106" s="2" t="s">
        <v>7</v>
      </c>
      <c r="G106" s="20">
        <v>5705529</v>
      </c>
    </row>
    <row r="107" spans="1:7" ht="14.25" customHeight="1">
      <c r="A107" s="11">
        <v>106</v>
      </c>
      <c r="B107" s="11" t="s">
        <v>148</v>
      </c>
      <c r="C107" s="11">
        <v>2023</v>
      </c>
      <c r="D107" s="11">
        <f t="shared" si="0"/>
        <v>0</v>
      </c>
      <c r="E107" s="2" t="s">
        <v>48</v>
      </c>
      <c r="F107" s="2" t="s">
        <v>6</v>
      </c>
      <c r="G107" s="20">
        <v>16838165</v>
      </c>
    </row>
    <row r="108" spans="1:7" ht="14.25" customHeight="1">
      <c r="A108" s="11">
        <v>107</v>
      </c>
      <c r="B108" s="11" t="s">
        <v>149</v>
      </c>
      <c r="C108" s="11">
        <v>2015</v>
      </c>
      <c r="D108" s="11">
        <f t="shared" si="0"/>
        <v>8</v>
      </c>
      <c r="E108" s="2" t="s">
        <v>48</v>
      </c>
      <c r="F108" s="2" t="s">
        <v>49</v>
      </c>
      <c r="G108" s="20">
        <v>14956455</v>
      </c>
    </row>
    <row r="109" spans="1:7" ht="14.25" customHeight="1">
      <c r="A109" s="11">
        <v>108</v>
      </c>
      <c r="B109" s="11" t="s">
        <v>150</v>
      </c>
      <c r="C109" s="11">
        <v>2021</v>
      </c>
      <c r="D109" s="11">
        <f t="shared" si="0"/>
        <v>2</v>
      </c>
      <c r="E109" s="2" t="s">
        <v>48</v>
      </c>
      <c r="F109" s="2" t="s">
        <v>49</v>
      </c>
      <c r="G109" s="20">
        <v>3812389</v>
      </c>
    </row>
    <row r="110" spans="1:7" ht="14.25" customHeight="1">
      <c r="A110" s="11">
        <v>109</v>
      </c>
      <c r="B110" s="11" t="s">
        <v>151</v>
      </c>
      <c r="C110" s="11">
        <v>2019</v>
      </c>
      <c r="D110" s="11">
        <f t="shared" si="0"/>
        <v>4</v>
      </c>
      <c r="E110" s="2" t="s">
        <v>48</v>
      </c>
      <c r="F110" s="2" t="s">
        <v>7</v>
      </c>
      <c r="G110" s="20">
        <v>17754847</v>
      </c>
    </row>
    <row r="111" spans="1:7" ht="14.25" customHeight="1">
      <c r="A111" s="11">
        <v>110</v>
      </c>
      <c r="B111" s="11" t="s">
        <v>152</v>
      </c>
      <c r="C111" s="11">
        <v>2016</v>
      </c>
      <c r="D111" s="11">
        <f t="shared" si="0"/>
        <v>7</v>
      </c>
      <c r="E111" s="2" t="s">
        <v>48</v>
      </c>
      <c r="F111" s="2" t="s">
        <v>6</v>
      </c>
      <c r="G111" s="20">
        <v>3317988</v>
      </c>
    </row>
    <row r="112" spans="1:7" ht="14.25" customHeight="1">
      <c r="A112" s="11">
        <v>111</v>
      </c>
      <c r="B112" s="11" t="s">
        <v>153</v>
      </c>
      <c r="C112" s="11">
        <v>2016</v>
      </c>
      <c r="D112" s="11">
        <f t="shared" si="0"/>
        <v>7</v>
      </c>
      <c r="E112" s="2" t="s">
        <v>48</v>
      </c>
      <c r="F112" s="2" t="s">
        <v>7</v>
      </c>
      <c r="G112" s="20">
        <v>10777031</v>
      </c>
    </row>
    <row r="113" spans="1:7" ht="14.25" customHeight="1">
      <c r="A113" s="11">
        <v>112</v>
      </c>
      <c r="B113" s="11" t="s">
        <v>154</v>
      </c>
      <c r="C113" s="11">
        <v>2015</v>
      </c>
      <c r="D113" s="11">
        <f t="shared" si="0"/>
        <v>8</v>
      </c>
      <c r="E113" s="2" t="s">
        <v>48</v>
      </c>
      <c r="F113" s="2" t="s">
        <v>7</v>
      </c>
      <c r="G113" s="20">
        <v>8438273</v>
      </c>
    </row>
    <row r="114" spans="1:7" ht="14.25" customHeight="1">
      <c r="A114" s="11">
        <v>113</v>
      </c>
      <c r="B114" s="11" t="s">
        <v>155</v>
      </c>
      <c r="C114" s="11">
        <v>2021</v>
      </c>
      <c r="D114" s="11">
        <f t="shared" si="0"/>
        <v>2</v>
      </c>
      <c r="E114" s="2" t="s">
        <v>48</v>
      </c>
      <c r="F114" s="2" t="s">
        <v>49</v>
      </c>
      <c r="G114" s="20">
        <v>15347298</v>
      </c>
    </row>
    <row r="115" spans="1:7" ht="14.25" customHeight="1">
      <c r="A115" s="11">
        <v>114</v>
      </c>
      <c r="B115" s="11" t="s">
        <v>156</v>
      </c>
      <c r="C115" s="11">
        <v>2022</v>
      </c>
      <c r="D115" s="11">
        <f t="shared" si="0"/>
        <v>1</v>
      </c>
      <c r="E115" s="2" t="s">
        <v>48</v>
      </c>
      <c r="F115" s="2" t="s">
        <v>7</v>
      </c>
      <c r="G115" s="20">
        <v>2752542</v>
      </c>
    </row>
    <row r="116" spans="1:7" ht="14.25" customHeight="1">
      <c r="A116" s="11">
        <v>115</v>
      </c>
      <c r="B116" s="11" t="s">
        <v>157</v>
      </c>
      <c r="C116" s="11">
        <v>2016</v>
      </c>
      <c r="D116" s="11">
        <f t="shared" si="0"/>
        <v>7</v>
      </c>
      <c r="E116" s="2" t="s">
        <v>48</v>
      </c>
      <c r="F116" s="2" t="s">
        <v>6</v>
      </c>
      <c r="G116" s="20">
        <v>2294773</v>
      </c>
    </row>
    <row r="117" spans="1:7" ht="14.25" customHeight="1">
      <c r="A117" s="11">
        <v>116</v>
      </c>
      <c r="B117" s="11" t="s">
        <v>158</v>
      </c>
      <c r="C117" s="11">
        <v>2021</v>
      </c>
      <c r="D117" s="11">
        <f t="shared" si="0"/>
        <v>2</v>
      </c>
      <c r="E117" s="2" t="s">
        <v>48</v>
      </c>
      <c r="F117" s="2" t="s">
        <v>6</v>
      </c>
      <c r="G117" s="20">
        <v>6732206</v>
      </c>
    </row>
    <row r="118" spans="1:7" ht="14.25" customHeight="1">
      <c r="A118" s="11">
        <v>117</v>
      </c>
      <c r="B118" s="11" t="s">
        <v>159</v>
      </c>
      <c r="C118" s="11">
        <v>2017</v>
      </c>
      <c r="D118" s="11">
        <f t="shared" si="0"/>
        <v>6</v>
      </c>
      <c r="E118" s="2" t="s">
        <v>48</v>
      </c>
      <c r="F118" s="2" t="s">
        <v>6</v>
      </c>
      <c r="G118" s="20">
        <v>3375618</v>
      </c>
    </row>
    <row r="119" spans="1:7" ht="14.25" customHeight="1">
      <c r="A119" s="11">
        <v>118</v>
      </c>
      <c r="B119" s="11" t="s">
        <v>160</v>
      </c>
      <c r="C119" s="11">
        <v>2017</v>
      </c>
      <c r="D119" s="11">
        <f t="shared" si="0"/>
        <v>6</v>
      </c>
      <c r="E119" s="2" t="s">
        <v>48</v>
      </c>
      <c r="F119" s="2" t="s">
        <v>7</v>
      </c>
      <c r="G119" s="20">
        <v>11065212</v>
      </c>
    </row>
    <row r="120" spans="1:7" ht="14.25" customHeight="1">
      <c r="A120" s="11">
        <v>119</v>
      </c>
      <c r="B120" s="11" t="s">
        <v>161</v>
      </c>
      <c r="C120" s="11">
        <v>2013</v>
      </c>
      <c r="D120" s="11">
        <f t="shared" si="0"/>
        <v>10</v>
      </c>
      <c r="E120" s="2" t="s">
        <v>48</v>
      </c>
      <c r="F120" s="2" t="s">
        <v>7</v>
      </c>
      <c r="G120" s="20">
        <v>5788015</v>
      </c>
    </row>
    <row r="121" spans="1:7" ht="14.25" customHeight="1">
      <c r="A121" s="11">
        <v>120</v>
      </c>
      <c r="B121" s="11" t="s">
        <v>162</v>
      </c>
      <c r="C121" s="11">
        <v>2020</v>
      </c>
      <c r="D121" s="11">
        <f t="shared" si="0"/>
        <v>3</v>
      </c>
      <c r="E121" s="2" t="s">
        <v>48</v>
      </c>
      <c r="F121" s="2" t="s">
        <v>7</v>
      </c>
      <c r="G121" s="20">
        <v>7479346</v>
      </c>
    </row>
    <row r="122" spans="1:7" ht="14.25" customHeight="1">
      <c r="A122" s="11">
        <v>121</v>
      </c>
      <c r="B122" s="11" t="s">
        <v>163</v>
      </c>
      <c r="C122" s="11">
        <v>2014</v>
      </c>
      <c r="D122" s="11">
        <f t="shared" si="0"/>
        <v>9</v>
      </c>
      <c r="E122" s="2" t="s">
        <v>48</v>
      </c>
      <c r="F122" s="2" t="s">
        <v>6</v>
      </c>
      <c r="G122" s="20">
        <v>19813200</v>
      </c>
    </row>
    <row r="123" spans="1:7" ht="14.25" customHeight="1">
      <c r="A123" s="11">
        <v>122</v>
      </c>
      <c r="B123" s="11" t="s">
        <v>164</v>
      </c>
      <c r="C123" s="11">
        <v>2021</v>
      </c>
      <c r="D123" s="11">
        <f t="shared" si="0"/>
        <v>2</v>
      </c>
      <c r="E123" s="2" t="s">
        <v>48</v>
      </c>
      <c r="F123" s="2" t="s">
        <v>7</v>
      </c>
      <c r="G123" s="20">
        <v>8363607</v>
      </c>
    </row>
    <row r="124" spans="1:7" ht="14.25" customHeight="1">
      <c r="A124" s="11">
        <v>123</v>
      </c>
      <c r="B124" s="11" t="s">
        <v>165</v>
      </c>
      <c r="C124" s="11">
        <v>2014</v>
      </c>
      <c r="D124" s="11">
        <f t="shared" si="0"/>
        <v>9</v>
      </c>
      <c r="E124" s="2" t="s">
        <v>46</v>
      </c>
      <c r="F124" s="2" t="s">
        <v>7</v>
      </c>
      <c r="G124" s="20">
        <v>13335976</v>
      </c>
    </row>
    <row r="125" spans="1:7" ht="14.25" customHeight="1">
      <c r="A125" s="11">
        <v>124</v>
      </c>
      <c r="B125" s="11" t="s">
        <v>166</v>
      </c>
      <c r="C125" s="11">
        <v>2016</v>
      </c>
      <c r="D125" s="11">
        <f t="shared" si="0"/>
        <v>7</v>
      </c>
      <c r="E125" s="2" t="s">
        <v>46</v>
      </c>
      <c r="F125" s="2" t="s">
        <v>49</v>
      </c>
      <c r="G125" s="20">
        <v>5394541</v>
      </c>
    </row>
    <row r="126" spans="1:7" ht="14.25" customHeight="1">
      <c r="A126" s="11">
        <v>125</v>
      </c>
      <c r="B126" s="11" t="s">
        <v>167</v>
      </c>
      <c r="C126" s="11">
        <v>2017</v>
      </c>
      <c r="D126" s="11">
        <f t="shared" si="0"/>
        <v>6</v>
      </c>
      <c r="E126" s="2" t="s">
        <v>47</v>
      </c>
      <c r="F126" s="2" t="s">
        <v>49</v>
      </c>
      <c r="G126" s="20">
        <v>7498304</v>
      </c>
    </row>
    <row r="127" spans="1:7" ht="14.25" customHeight="1">
      <c r="A127" s="11">
        <v>126</v>
      </c>
      <c r="B127" s="11" t="s">
        <v>168</v>
      </c>
      <c r="C127" s="11">
        <v>2019</v>
      </c>
      <c r="D127" s="11">
        <f t="shared" si="0"/>
        <v>4</v>
      </c>
      <c r="E127" s="2" t="s">
        <v>46</v>
      </c>
      <c r="F127" s="2" t="s">
        <v>6</v>
      </c>
      <c r="G127" s="20">
        <v>1201263</v>
      </c>
    </row>
    <row r="128" spans="1:7" ht="14.25" customHeight="1">
      <c r="A128" s="11">
        <v>127</v>
      </c>
      <c r="B128" s="11" t="s">
        <v>169</v>
      </c>
      <c r="C128" s="11">
        <v>2022</v>
      </c>
      <c r="D128" s="11">
        <f t="shared" si="0"/>
        <v>1</v>
      </c>
      <c r="E128" s="2" t="s">
        <v>46</v>
      </c>
      <c r="F128" s="2" t="s">
        <v>6</v>
      </c>
      <c r="G128" s="20">
        <v>18902284</v>
      </c>
    </row>
    <row r="129" spans="1:7" ht="14.25" customHeight="1">
      <c r="A129" s="11">
        <v>128</v>
      </c>
      <c r="B129" s="11" t="s">
        <v>170</v>
      </c>
      <c r="C129" s="11">
        <v>2015</v>
      </c>
      <c r="D129" s="11">
        <f t="shared" si="0"/>
        <v>8</v>
      </c>
      <c r="E129" s="2" t="s">
        <v>48</v>
      </c>
      <c r="F129" s="2" t="s">
        <v>7</v>
      </c>
      <c r="G129" s="20">
        <v>13933055</v>
      </c>
    </row>
    <row r="130" spans="1:7" ht="14.25" customHeight="1">
      <c r="A130" s="11">
        <v>129</v>
      </c>
      <c r="B130" s="11" t="s">
        <v>171</v>
      </c>
      <c r="C130" s="11">
        <v>2015</v>
      </c>
      <c r="D130" s="11">
        <f t="shared" si="0"/>
        <v>8</v>
      </c>
      <c r="E130" s="2" t="s">
        <v>48</v>
      </c>
      <c r="F130" s="2" t="s">
        <v>6</v>
      </c>
      <c r="G130" s="20">
        <v>9605270</v>
      </c>
    </row>
    <row r="131" spans="1:7" ht="14.25" customHeight="1">
      <c r="A131" s="11">
        <v>130</v>
      </c>
      <c r="B131" s="11" t="s">
        <v>172</v>
      </c>
      <c r="C131" s="11">
        <v>2017</v>
      </c>
      <c r="D131" s="11">
        <f t="shared" si="0"/>
        <v>6</v>
      </c>
      <c r="E131" s="2" t="s">
        <v>48</v>
      </c>
      <c r="F131" s="2" t="s">
        <v>7</v>
      </c>
      <c r="G131" s="20">
        <v>6214797</v>
      </c>
    </row>
    <row r="132" spans="1:7" ht="14.25" customHeight="1">
      <c r="A132" s="11">
        <v>131</v>
      </c>
      <c r="B132" s="11" t="s">
        <v>173</v>
      </c>
      <c r="C132" s="11">
        <v>2014</v>
      </c>
      <c r="D132" s="11">
        <f t="shared" si="0"/>
        <v>9</v>
      </c>
      <c r="E132" s="2" t="s">
        <v>48</v>
      </c>
      <c r="F132" s="2" t="s">
        <v>7</v>
      </c>
      <c r="G132" s="20">
        <v>3882993</v>
      </c>
    </row>
    <row r="133" spans="1:7" ht="14.25" customHeight="1">
      <c r="A133" s="11">
        <v>132</v>
      </c>
      <c r="B133" s="11" t="s">
        <v>174</v>
      </c>
      <c r="C133" s="11">
        <v>2014</v>
      </c>
      <c r="D133" s="11">
        <f t="shared" si="0"/>
        <v>9</v>
      </c>
      <c r="E133" s="2" t="s">
        <v>48</v>
      </c>
      <c r="F133" s="2" t="s">
        <v>7</v>
      </c>
      <c r="G133" s="20">
        <v>10632760</v>
      </c>
    </row>
    <row r="134" spans="1:7" ht="14.25" customHeight="1">
      <c r="A134" s="11">
        <v>133</v>
      </c>
      <c r="B134" s="11" t="s">
        <v>175</v>
      </c>
      <c r="C134" s="11">
        <v>2023</v>
      </c>
      <c r="D134" s="11">
        <f t="shared" si="0"/>
        <v>0</v>
      </c>
      <c r="E134" s="2" t="s">
        <v>48</v>
      </c>
      <c r="F134" s="2" t="s">
        <v>6</v>
      </c>
      <c r="G134" s="20">
        <v>9919283</v>
      </c>
    </row>
    <row r="135" spans="1:7" ht="14.25" customHeight="1">
      <c r="A135" s="11">
        <v>134</v>
      </c>
      <c r="B135" s="11" t="s">
        <v>176</v>
      </c>
      <c r="C135" s="11">
        <v>2023</v>
      </c>
      <c r="D135" s="11">
        <f t="shared" si="0"/>
        <v>0</v>
      </c>
      <c r="E135" s="2" t="s">
        <v>48</v>
      </c>
      <c r="F135" s="2" t="s">
        <v>7</v>
      </c>
      <c r="G135" s="20">
        <v>18056144</v>
      </c>
    </row>
    <row r="136" spans="1:7" ht="14.25" customHeight="1">
      <c r="A136" s="11">
        <v>135</v>
      </c>
      <c r="B136" s="11" t="s">
        <v>177</v>
      </c>
      <c r="C136" s="11">
        <v>2022</v>
      </c>
      <c r="D136" s="11">
        <f t="shared" si="0"/>
        <v>1</v>
      </c>
      <c r="E136" s="2" t="s">
        <v>48</v>
      </c>
      <c r="F136" s="2" t="s">
        <v>7</v>
      </c>
      <c r="G136" s="20">
        <v>19777164</v>
      </c>
    </row>
    <row r="137" spans="1:7" ht="14.25" customHeight="1">
      <c r="A137" s="11">
        <v>136</v>
      </c>
      <c r="B137" s="11" t="s">
        <v>178</v>
      </c>
      <c r="C137" s="11">
        <v>2014</v>
      </c>
      <c r="D137" s="11">
        <f t="shared" si="0"/>
        <v>9</v>
      </c>
      <c r="E137" s="2" t="s">
        <v>48</v>
      </c>
      <c r="F137" s="2" t="s">
        <v>6</v>
      </c>
      <c r="G137" s="20">
        <v>2361545</v>
      </c>
    </row>
    <row r="138" spans="1:7" ht="14.25" customHeight="1">
      <c r="A138" s="11">
        <v>137</v>
      </c>
      <c r="B138" s="11" t="s">
        <v>179</v>
      </c>
      <c r="C138" s="11">
        <v>2023</v>
      </c>
      <c r="D138" s="11">
        <f t="shared" si="0"/>
        <v>0</v>
      </c>
      <c r="E138" s="2" t="s">
        <v>48</v>
      </c>
      <c r="F138" s="2" t="s">
        <v>6</v>
      </c>
      <c r="G138" s="20">
        <v>19773210</v>
      </c>
    </row>
    <row r="139" spans="1:7" ht="14.25" customHeight="1">
      <c r="A139" s="11">
        <v>138</v>
      </c>
      <c r="B139" s="11" t="s">
        <v>180</v>
      </c>
      <c r="C139" s="11">
        <v>2014</v>
      </c>
      <c r="D139" s="11">
        <f t="shared" si="0"/>
        <v>9</v>
      </c>
      <c r="E139" s="2" t="s">
        <v>48</v>
      </c>
      <c r="F139" s="2" t="s">
        <v>49</v>
      </c>
      <c r="G139" s="20">
        <v>16062333</v>
      </c>
    </row>
    <row r="140" spans="1:7" ht="14.25" customHeight="1">
      <c r="A140" s="11">
        <v>139</v>
      </c>
      <c r="B140" s="11" t="s">
        <v>181</v>
      </c>
      <c r="C140" s="11">
        <v>2019</v>
      </c>
      <c r="D140" s="11">
        <f t="shared" si="0"/>
        <v>4</v>
      </c>
      <c r="E140" s="2" t="s">
        <v>48</v>
      </c>
      <c r="F140" s="2" t="s">
        <v>7</v>
      </c>
      <c r="G140" s="20">
        <v>1340612</v>
      </c>
    </row>
    <row r="141" spans="1:7" ht="14.25" customHeight="1">
      <c r="A141" s="11">
        <v>140</v>
      </c>
      <c r="B141" s="11" t="s">
        <v>182</v>
      </c>
      <c r="C141" s="11">
        <v>2013</v>
      </c>
      <c r="D141" s="11">
        <f t="shared" si="0"/>
        <v>10</v>
      </c>
      <c r="E141" s="2" t="s">
        <v>48</v>
      </c>
      <c r="F141" s="2" t="s">
        <v>6</v>
      </c>
      <c r="G141" s="20">
        <v>19120314</v>
      </c>
    </row>
    <row r="142" spans="1:7" ht="14.25" customHeight="1">
      <c r="A142" s="11">
        <v>141</v>
      </c>
      <c r="B142" s="11" t="s">
        <v>183</v>
      </c>
      <c r="C142" s="11">
        <v>2021</v>
      </c>
      <c r="D142" s="11">
        <f t="shared" si="0"/>
        <v>2</v>
      </c>
      <c r="E142" s="2" t="s">
        <v>48</v>
      </c>
      <c r="F142" s="2" t="s">
        <v>7</v>
      </c>
      <c r="G142" s="20">
        <v>16566465</v>
      </c>
    </row>
    <row r="143" spans="1:7" ht="14.25" customHeight="1">
      <c r="A143" s="11">
        <v>142</v>
      </c>
      <c r="B143" s="11" t="s">
        <v>184</v>
      </c>
      <c r="C143" s="11">
        <v>2016</v>
      </c>
      <c r="D143" s="11">
        <f t="shared" si="0"/>
        <v>7</v>
      </c>
      <c r="E143" s="2" t="s">
        <v>48</v>
      </c>
      <c r="F143" s="2" t="s">
        <v>7</v>
      </c>
      <c r="G143" s="20">
        <v>8116550</v>
      </c>
    </row>
    <row r="144" spans="1:7" ht="14.25" customHeight="1">
      <c r="A144" s="11">
        <v>143</v>
      </c>
      <c r="B144" s="11" t="s">
        <v>185</v>
      </c>
      <c r="C144" s="11">
        <v>2021</v>
      </c>
      <c r="D144" s="11">
        <f t="shared" si="0"/>
        <v>2</v>
      </c>
      <c r="E144" s="2" t="s">
        <v>47</v>
      </c>
      <c r="F144" s="2" t="s">
        <v>7</v>
      </c>
      <c r="G144" s="20">
        <v>8279814</v>
      </c>
    </row>
    <row r="145" spans="1:7" ht="14.25" customHeight="1">
      <c r="A145" s="11">
        <v>144</v>
      </c>
      <c r="B145" s="11" t="s">
        <v>186</v>
      </c>
      <c r="C145" s="11">
        <v>2023</v>
      </c>
      <c r="D145" s="11">
        <f t="shared" si="0"/>
        <v>0</v>
      </c>
      <c r="E145" s="2" t="s">
        <v>47</v>
      </c>
      <c r="F145" s="2" t="s">
        <v>6</v>
      </c>
      <c r="G145" s="20">
        <v>13986778</v>
      </c>
    </row>
    <row r="146" spans="1:7" ht="14.25" customHeight="1">
      <c r="A146" s="11">
        <v>145</v>
      </c>
      <c r="B146" s="11" t="s">
        <v>187</v>
      </c>
      <c r="C146" s="11">
        <v>2017</v>
      </c>
      <c r="D146" s="11">
        <f t="shared" si="0"/>
        <v>6</v>
      </c>
      <c r="E146" s="2" t="s">
        <v>58</v>
      </c>
      <c r="F146" s="2" t="s">
        <v>49</v>
      </c>
      <c r="G146" s="20">
        <v>4881205</v>
      </c>
    </row>
    <row r="147" spans="1:7" ht="14.25" customHeight="1">
      <c r="A147" s="11">
        <v>146</v>
      </c>
      <c r="B147" s="11" t="s">
        <v>188</v>
      </c>
      <c r="C147" s="11">
        <v>2023</v>
      </c>
      <c r="D147" s="11">
        <f t="shared" si="0"/>
        <v>0</v>
      </c>
      <c r="E147" s="2" t="s">
        <v>48</v>
      </c>
      <c r="F147" s="2" t="s">
        <v>7</v>
      </c>
      <c r="G147" s="20">
        <v>2886571</v>
      </c>
    </row>
    <row r="148" spans="1:7" ht="14.25" customHeight="1">
      <c r="A148" s="11">
        <v>147</v>
      </c>
      <c r="B148" s="11" t="s">
        <v>189</v>
      </c>
      <c r="C148" s="11">
        <v>2013</v>
      </c>
      <c r="D148" s="11">
        <f t="shared" si="0"/>
        <v>10</v>
      </c>
      <c r="E148" s="2" t="s">
        <v>48</v>
      </c>
      <c r="F148" s="2" t="s">
        <v>7</v>
      </c>
      <c r="G148" s="20">
        <v>12992801</v>
      </c>
    </row>
    <row r="149" spans="1:7" ht="14.25" customHeight="1">
      <c r="A149" s="11">
        <v>148</v>
      </c>
      <c r="B149" s="11" t="s">
        <v>190</v>
      </c>
      <c r="C149" s="11">
        <v>2015</v>
      </c>
      <c r="D149" s="11">
        <f t="shared" si="0"/>
        <v>8</v>
      </c>
      <c r="E149" s="2" t="s">
        <v>48</v>
      </c>
      <c r="F149" s="2" t="s">
        <v>7</v>
      </c>
      <c r="G149" s="20">
        <v>15568276</v>
      </c>
    </row>
    <row r="150" spans="1:7" ht="14.25" customHeight="1">
      <c r="A150" s="11">
        <v>149</v>
      </c>
      <c r="B150" s="11" t="s">
        <v>191</v>
      </c>
      <c r="C150" s="11">
        <v>2017</v>
      </c>
      <c r="D150" s="11">
        <f t="shared" si="0"/>
        <v>6</v>
      </c>
      <c r="E150" s="2" t="s">
        <v>48</v>
      </c>
      <c r="F150" s="2" t="s">
        <v>7</v>
      </c>
      <c r="G150" s="20">
        <v>4405057</v>
      </c>
    </row>
    <row r="151" spans="1:7" ht="14.25" customHeight="1">
      <c r="A151" s="11">
        <v>150</v>
      </c>
      <c r="B151" s="11" t="s">
        <v>192</v>
      </c>
      <c r="C151" s="11">
        <v>2014</v>
      </c>
      <c r="D151" s="11">
        <f t="shared" si="0"/>
        <v>9</v>
      </c>
      <c r="E151" s="2" t="s">
        <v>48</v>
      </c>
      <c r="F151" s="2" t="s">
        <v>7</v>
      </c>
      <c r="G151" s="20">
        <v>12297939</v>
      </c>
    </row>
    <row r="152" spans="1:7" ht="14.25" customHeight="1">
      <c r="A152" s="11">
        <v>151</v>
      </c>
      <c r="B152" s="11" t="s">
        <v>193</v>
      </c>
      <c r="C152" s="11">
        <v>2016</v>
      </c>
      <c r="D152" s="11">
        <f t="shared" si="0"/>
        <v>7</v>
      </c>
      <c r="E152" s="2" t="s">
        <v>46</v>
      </c>
      <c r="F152" s="2" t="s">
        <v>49</v>
      </c>
      <c r="G152" s="20">
        <v>3093008</v>
      </c>
    </row>
    <row r="153" spans="1:7" ht="14.25" customHeight="1">
      <c r="A153" s="11">
        <v>152</v>
      </c>
      <c r="B153" s="11" t="s">
        <v>194</v>
      </c>
      <c r="C153" s="11">
        <v>2015</v>
      </c>
      <c r="D153" s="11">
        <f t="shared" si="0"/>
        <v>8</v>
      </c>
      <c r="E153" s="2" t="s">
        <v>48</v>
      </c>
      <c r="F153" s="2" t="s">
        <v>7</v>
      </c>
      <c r="G153" s="20">
        <v>1006808</v>
      </c>
    </row>
    <row r="154" spans="1:7" ht="14.25" customHeight="1">
      <c r="A154" s="11">
        <v>153</v>
      </c>
      <c r="B154" s="11" t="s">
        <v>195</v>
      </c>
      <c r="C154" s="11">
        <v>2022</v>
      </c>
      <c r="D154" s="11">
        <f t="shared" si="0"/>
        <v>1</v>
      </c>
      <c r="E154" s="2" t="s">
        <v>48</v>
      </c>
      <c r="F154" s="2" t="s">
        <v>49</v>
      </c>
      <c r="G154" s="20">
        <v>6225807</v>
      </c>
    </row>
    <row r="155" spans="1:7" ht="14.25" customHeight="1">
      <c r="A155" s="11">
        <v>154</v>
      </c>
      <c r="B155" s="11" t="s">
        <v>196</v>
      </c>
      <c r="C155" s="11">
        <v>2013</v>
      </c>
      <c r="D155" s="11">
        <f t="shared" si="0"/>
        <v>10</v>
      </c>
      <c r="E155" s="2" t="s">
        <v>48</v>
      </c>
      <c r="F155" s="2" t="s">
        <v>7</v>
      </c>
      <c r="G155" s="20">
        <v>12834589</v>
      </c>
    </row>
    <row r="156" spans="1:7" ht="14.25" customHeight="1">
      <c r="A156" s="11">
        <v>155</v>
      </c>
      <c r="B156" s="11" t="s">
        <v>197</v>
      </c>
      <c r="C156" s="11">
        <v>2018</v>
      </c>
      <c r="D156" s="11">
        <f t="shared" si="0"/>
        <v>5</v>
      </c>
      <c r="E156" s="2" t="s">
        <v>48</v>
      </c>
      <c r="F156" s="2" t="s">
        <v>7</v>
      </c>
      <c r="G156" s="20">
        <v>8501642</v>
      </c>
    </row>
    <row r="157" spans="1:7" ht="14.25" customHeight="1">
      <c r="A157" s="11">
        <v>156</v>
      </c>
      <c r="B157" s="11" t="s">
        <v>198</v>
      </c>
      <c r="C157" s="11">
        <v>2013</v>
      </c>
      <c r="D157" s="11">
        <f t="shared" si="0"/>
        <v>10</v>
      </c>
      <c r="E157" s="2" t="s">
        <v>48</v>
      </c>
      <c r="F157" s="2" t="s">
        <v>7</v>
      </c>
      <c r="G157" s="20">
        <v>15947719</v>
      </c>
    </row>
    <row r="158" spans="1:7" ht="14.25" customHeight="1">
      <c r="A158" s="11">
        <v>157</v>
      </c>
      <c r="B158" s="11" t="s">
        <v>199</v>
      </c>
      <c r="C158" s="11">
        <v>2022</v>
      </c>
      <c r="D158" s="11">
        <f t="shared" si="0"/>
        <v>1</v>
      </c>
      <c r="E158" s="2" t="s">
        <v>48</v>
      </c>
      <c r="F158" s="2" t="s">
        <v>7</v>
      </c>
      <c r="G158" s="20">
        <v>2104801</v>
      </c>
    </row>
    <row r="159" spans="1:7" ht="14.25" customHeight="1">
      <c r="A159" s="11">
        <v>158</v>
      </c>
      <c r="B159" s="11" t="s">
        <v>200</v>
      </c>
      <c r="C159" s="11">
        <v>2014</v>
      </c>
      <c r="D159" s="11">
        <f t="shared" si="0"/>
        <v>9</v>
      </c>
      <c r="E159" s="2" t="s">
        <v>48</v>
      </c>
      <c r="F159" s="2" t="s">
        <v>6</v>
      </c>
      <c r="G159" s="20">
        <v>4831833</v>
      </c>
    </row>
    <row r="160" spans="1:7" ht="14.25" customHeight="1">
      <c r="A160" s="11">
        <v>159</v>
      </c>
      <c r="B160" s="11" t="s">
        <v>201</v>
      </c>
      <c r="C160" s="11">
        <v>2022</v>
      </c>
      <c r="D160" s="11">
        <f t="shared" si="0"/>
        <v>1</v>
      </c>
      <c r="E160" s="2" t="s">
        <v>48</v>
      </c>
      <c r="F160" s="2" t="s">
        <v>6</v>
      </c>
      <c r="G160" s="20">
        <v>16901255</v>
      </c>
    </row>
    <row r="161" spans="1:7" ht="14.25" customHeight="1">
      <c r="A161" s="11">
        <v>160</v>
      </c>
      <c r="B161" s="11" t="s">
        <v>202</v>
      </c>
      <c r="C161" s="11">
        <v>2019</v>
      </c>
      <c r="D161" s="11">
        <f t="shared" si="0"/>
        <v>4</v>
      </c>
      <c r="E161" s="2" t="s">
        <v>48</v>
      </c>
      <c r="F161" s="2" t="s">
        <v>49</v>
      </c>
      <c r="G161" s="20">
        <v>5897141</v>
      </c>
    </row>
    <row r="162" spans="1:7" ht="14.25" customHeight="1">
      <c r="A162" s="11">
        <v>161</v>
      </c>
      <c r="B162" s="11" t="s">
        <v>203</v>
      </c>
      <c r="C162" s="11">
        <v>2013</v>
      </c>
      <c r="D162" s="11">
        <f t="shared" si="0"/>
        <v>10</v>
      </c>
      <c r="E162" s="2" t="s">
        <v>48</v>
      </c>
      <c r="F162" s="2" t="s">
        <v>7</v>
      </c>
      <c r="G162" s="20">
        <v>10970576</v>
      </c>
    </row>
    <row r="163" spans="1:7" ht="14.25" customHeight="1">
      <c r="A163" s="11">
        <v>162</v>
      </c>
      <c r="B163" s="11" t="s">
        <v>204</v>
      </c>
      <c r="C163" s="11">
        <v>2017</v>
      </c>
      <c r="D163" s="11">
        <f t="shared" si="0"/>
        <v>6</v>
      </c>
      <c r="E163" s="2" t="s">
        <v>48</v>
      </c>
      <c r="F163" s="2" t="s">
        <v>7</v>
      </c>
      <c r="G163" s="20">
        <v>18939347</v>
      </c>
    </row>
    <row r="164" spans="1:7" ht="14.25" customHeight="1">
      <c r="A164" s="11">
        <v>163</v>
      </c>
      <c r="B164" s="11" t="s">
        <v>205</v>
      </c>
      <c r="C164" s="11">
        <v>2019</v>
      </c>
      <c r="D164" s="11">
        <f t="shared" si="0"/>
        <v>4</v>
      </c>
      <c r="E164" s="2" t="s">
        <v>48</v>
      </c>
      <c r="F164" s="2" t="s">
        <v>7</v>
      </c>
      <c r="G164" s="20">
        <v>1824692</v>
      </c>
    </row>
    <row r="165" spans="1:7" ht="14.25" customHeight="1">
      <c r="A165" s="11">
        <v>164</v>
      </c>
      <c r="B165" s="11" t="s">
        <v>206</v>
      </c>
      <c r="C165" s="11">
        <v>2022</v>
      </c>
      <c r="D165" s="11">
        <f t="shared" si="0"/>
        <v>1</v>
      </c>
      <c r="E165" s="2" t="s">
        <v>48</v>
      </c>
      <c r="F165" s="2" t="s">
        <v>7</v>
      </c>
      <c r="G165" s="20">
        <v>18004347</v>
      </c>
    </row>
    <row r="166" spans="1:7" ht="14.25" customHeight="1">
      <c r="A166" s="11">
        <v>165</v>
      </c>
      <c r="B166" s="11" t="s">
        <v>207</v>
      </c>
      <c r="C166" s="11">
        <v>2016</v>
      </c>
      <c r="D166" s="11">
        <f t="shared" si="0"/>
        <v>7</v>
      </c>
      <c r="E166" s="2" t="s">
        <v>48</v>
      </c>
      <c r="F166" s="2" t="s">
        <v>7</v>
      </c>
      <c r="G166" s="20">
        <v>2785738</v>
      </c>
    </row>
    <row r="167" spans="1:7" ht="14.25" customHeight="1">
      <c r="A167" s="11">
        <v>166</v>
      </c>
      <c r="B167" s="11" t="s">
        <v>208</v>
      </c>
      <c r="C167" s="11">
        <v>2015</v>
      </c>
      <c r="D167" s="11">
        <f t="shared" si="0"/>
        <v>8</v>
      </c>
      <c r="E167" s="2" t="s">
        <v>48</v>
      </c>
      <c r="F167" s="2" t="s">
        <v>7</v>
      </c>
      <c r="G167" s="20">
        <v>12629510</v>
      </c>
    </row>
    <row r="168" spans="1:7" ht="14.25" customHeight="1">
      <c r="A168" s="11">
        <v>167</v>
      </c>
      <c r="B168" s="11" t="s">
        <v>209</v>
      </c>
      <c r="C168" s="11">
        <v>2022</v>
      </c>
      <c r="D168" s="11">
        <f t="shared" si="0"/>
        <v>1</v>
      </c>
      <c r="E168" s="2" t="s">
        <v>48</v>
      </c>
      <c r="F168" s="2" t="s">
        <v>6</v>
      </c>
      <c r="G168" s="20">
        <v>11726522</v>
      </c>
    </row>
    <row r="169" spans="1:7" ht="14.25" customHeight="1">
      <c r="A169" s="11">
        <v>168</v>
      </c>
      <c r="B169" s="11" t="s">
        <v>210</v>
      </c>
      <c r="C169" s="11">
        <v>2017</v>
      </c>
      <c r="D169" s="11">
        <f t="shared" si="0"/>
        <v>6</v>
      </c>
      <c r="E169" s="2" t="s">
        <v>48</v>
      </c>
      <c r="F169" s="2" t="s">
        <v>7</v>
      </c>
      <c r="G169" s="20">
        <v>6191598</v>
      </c>
    </row>
    <row r="170" spans="1:7" ht="14.25" customHeight="1">
      <c r="A170" s="11">
        <v>169</v>
      </c>
      <c r="B170" s="11" t="s">
        <v>211</v>
      </c>
      <c r="C170" s="11">
        <v>2021</v>
      </c>
      <c r="D170" s="11">
        <f t="shared" si="0"/>
        <v>2</v>
      </c>
      <c r="E170" s="2" t="s">
        <v>47</v>
      </c>
      <c r="F170" s="2" t="s">
        <v>7</v>
      </c>
      <c r="G170" s="20">
        <v>3342438</v>
      </c>
    </row>
    <row r="171" spans="1:7" ht="14.25" customHeight="1">
      <c r="A171" s="11">
        <v>170</v>
      </c>
      <c r="B171" s="11" t="s">
        <v>212</v>
      </c>
      <c r="C171" s="11">
        <v>2014</v>
      </c>
      <c r="D171" s="11">
        <f t="shared" si="0"/>
        <v>9</v>
      </c>
      <c r="E171" s="2" t="s">
        <v>47</v>
      </c>
      <c r="F171" s="2" t="s">
        <v>7</v>
      </c>
      <c r="G171" s="20">
        <v>16503473</v>
      </c>
    </row>
    <row r="172" spans="1:7" ht="14.25" customHeight="1">
      <c r="A172" s="11">
        <v>171</v>
      </c>
      <c r="B172" s="11" t="s">
        <v>213</v>
      </c>
      <c r="C172" s="11">
        <v>2021</v>
      </c>
      <c r="D172" s="11">
        <f t="shared" si="0"/>
        <v>2</v>
      </c>
      <c r="E172" s="2" t="s">
        <v>47</v>
      </c>
      <c r="F172" s="2" t="s">
        <v>7</v>
      </c>
      <c r="G172" s="20">
        <v>15712393</v>
      </c>
    </row>
    <row r="173" spans="1:7" ht="14.25" customHeight="1">
      <c r="A173" s="11">
        <v>172</v>
      </c>
      <c r="B173" s="11" t="s">
        <v>214</v>
      </c>
      <c r="C173" s="11">
        <v>2014</v>
      </c>
      <c r="D173" s="11">
        <f t="shared" si="0"/>
        <v>9</v>
      </c>
      <c r="E173" s="2" t="s">
        <v>46</v>
      </c>
      <c r="F173" s="2" t="s">
        <v>6</v>
      </c>
      <c r="G173" s="20">
        <v>12953657</v>
      </c>
    </row>
    <row r="174" spans="1:7" ht="14.25" customHeight="1">
      <c r="A174" s="11">
        <v>173</v>
      </c>
      <c r="B174" s="11" t="s">
        <v>215</v>
      </c>
      <c r="C174" s="11">
        <v>2019</v>
      </c>
      <c r="D174" s="11">
        <f t="shared" si="0"/>
        <v>4</v>
      </c>
      <c r="E174" s="2" t="s">
        <v>48</v>
      </c>
      <c r="F174" s="2" t="s">
        <v>7</v>
      </c>
      <c r="G174" s="20">
        <v>12247670</v>
      </c>
    </row>
    <row r="175" spans="1:7" ht="14.25" customHeight="1">
      <c r="A175" s="11">
        <v>174</v>
      </c>
      <c r="B175" s="11" t="s">
        <v>216</v>
      </c>
      <c r="C175" s="11">
        <v>2022</v>
      </c>
      <c r="D175" s="11">
        <f t="shared" si="0"/>
        <v>1</v>
      </c>
      <c r="E175" s="2" t="s">
        <v>48</v>
      </c>
      <c r="F175" s="2" t="s">
        <v>7</v>
      </c>
      <c r="G175" s="20">
        <v>10376280</v>
      </c>
    </row>
    <row r="176" spans="1:7" ht="14.25" customHeight="1">
      <c r="A176" s="11">
        <v>175</v>
      </c>
      <c r="B176" s="11" t="s">
        <v>217</v>
      </c>
      <c r="C176" s="11">
        <v>2013</v>
      </c>
      <c r="D176" s="11">
        <f t="shared" si="0"/>
        <v>10</v>
      </c>
      <c r="E176" s="2" t="s">
        <v>48</v>
      </c>
      <c r="F176" s="2" t="s">
        <v>49</v>
      </c>
      <c r="G176" s="20">
        <v>5467293</v>
      </c>
    </row>
    <row r="177" spans="1:7" ht="14.25" customHeight="1">
      <c r="A177" s="11">
        <v>176</v>
      </c>
      <c r="B177" s="11" t="s">
        <v>218</v>
      </c>
      <c r="C177" s="11">
        <v>2015</v>
      </c>
      <c r="D177" s="11">
        <f t="shared" si="0"/>
        <v>8</v>
      </c>
      <c r="E177" s="2" t="s">
        <v>48</v>
      </c>
      <c r="F177" s="2" t="s">
        <v>6</v>
      </c>
      <c r="G177" s="20">
        <v>16166147</v>
      </c>
    </row>
    <row r="178" spans="1:7" ht="14.25" customHeight="1">
      <c r="A178" s="11">
        <v>177</v>
      </c>
      <c r="B178" s="11" t="s">
        <v>219</v>
      </c>
      <c r="C178" s="11">
        <v>2021</v>
      </c>
      <c r="D178" s="11">
        <f t="shared" si="0"/>
        <v>2</v>
      </c>
      <c r="E178" s="2" t="s">
        <v>48</v>
      </c>
      <c r="F178" s="2" t="s">
        <v>6</v>
      </c>
      <c r="G178" s="20">
        <v>8750499</v>
      </c>
    </row>
    <row r="179" spans="1:7" ht="14.25" customHeight="1">
      <c r="A179" s="11">
        <v>178</v>
      </c>
      <c r="B179" s="11" t="s">
        <v>220</v>
      </c>
      <c r="C179" s="11">
        <v>2020</v>
      </c>
      <c r="D179" s="11">
        <f t="shared" si="0"/>
        <v>3</v>
      </c>
      <c r="E179" s="2" t="s">
        <v>48</v>
      </c>
      <c r="F179" s="2" t="s">
        <v>7</v>
      </c>
      <c r="G179" s="20">
        <v>16871881</v>
      </c>
    </row>
    <row r="180" spans="1:7" ht="14.25" customHeight="1">
      <c r="A180" s="11">
        <v>179</v>
      </c>
      <c r="B180" s="11" t="s">
        <v>221</v>
      </c>
      <c r="C180" s="11">
        <v>2018</v>
      </c>
      <c r="D180" s="11">
        <f t="shared" si="0"/>
        <v>5</v>
      </c>
      <c r="E180" s="2" t="s">
        <v>48</v>
      </c>
      <c r="F180" s="2" t="s">
        <v>6</v>
      </c>
      <c r="G180" s="20">
        <v>19500384</v>
      </c>
    </row>
    <row r="181" spans="1:7" ht="14.25" customHeight="1">
      <c r="A181" s="11">
        <v>180</v>
      </c>
      <c r="B181" s="11" t="s">
        <v>222</v>
      </c>
      <c r="C181" s="11">
        <v>2017</v>
      </c>
      <c r="D181" s="11">
        <f t="shared" si="0"/>
        <v>6</v>
      </c>
      <c r="E181" s="2" t="s">
        <v>48</v>
      </c>
      <c r="F181" s="2" t="s">
        <v>6</v>
      </c>
      <c r="G181" s="20">
        <v>13272984</v>
      </c>
    </row>
    <row r="182" spans="1:7" ht="14.25" customHeight="1">
      <c r="A182" s="11">
        <v>181</v>
      </c>
      <c r="B182" s="11" t="s">
        <v>223</v>
      </c>
      <c r="C182" s="11">
        <v>2017</v>
      </c>
      <c r="D182" s="11">
        <f t="shared" si="0"/>
        <v>6</v>
      </c>
      <c r="E182" s="2" t="s">
        <v>48</v>
      </c>
      <c r="F182" s="2" t="s">
        <v>7</v>
      </c>
      <c r="G182" s="20">
        <v>8561617</v>
      </c>
    </row>
    <row r="183" spans="1:7" ht="14.25" customHeight="1">
      <c r="A183" s="11">
        <v>182</v>
      </c>
      <c r="B183" s="11" t="s">
        <v>224</v>
      </c>
      <c r="C183" s="11">
        <v>2018</v>
      </c>
      <c r="D183" s="11">
        <f t="shared" si="0"/>
        <v>5</v>
      </c>
      <c r="E183" s="2" t="s">
        <v>48</v>
      </c>
      <c r="F183" s="2" t="s">
        <v>7</v>
      </c>
      <c r="G183" s="20">
        <v>3729213</v>
      </c>
    </row>
    <row r="184" spans="1:7" ht="14.25" customHeight="1">
      <c r="A184" s="11">
        <v>183</v>
      </c>
      <c r="B184" s="11" t="s">
        <v>225</v>
      </c>
      <c r="C184" s="11">
        <v>2017</v>
      </c>
      <c r="D184" s="11">
        <f t="shared" si="0"/>
        <v>6</v>
      </c>
      <c r="E184" s="2" t="s">
        <v>48</v>
      </c>
      <c r="F184" s="2" t="s">
        <v>7</v>
      </c>
      <c r="G184" s="20">
        <v>19178589</v>
      </c>
    </row>
    <row r="185" spans="1:7" ht="14.25" customHeight="1">
      <c r="A185" s="11">
        <v>184</v>
      </c>
      <c r="B185" s="11" t="s">
        <v>226</v>
      </c>
      <c r="C185" s="11">
        <v>2017</v>
      </c>
      <c r="D185" s="11">
        <f t="shared" si="0"/>
        <v>6</v>
      </c>
      <c r="E185" s="2" t="s">
        <v>48</v>
      </c>
      <c r="F185" s="2" t="s">
        <v>6</v>
      </c>
      <c r="G185" s="20">
        <v>3977507</v>
      </c>
    </row>
    <row r="186" spans="1:7" ht="14.25" customHeight="1">
      <c r="A186" s="11">
        <v>185</v>
      </c>
      <c r="B186" s="11" t="s">
        <v>227</v>
      </c>
      <c r="C186" s="11">
        <v>2020</v>
      </c>
      <c r="D186" s="11">
        <f t="shared" si="0"/>
        <v>3</v>
      </c>
      <c r="E186" s="2" t="s">
        <v>46</v>
      </c>
      <c r="F186" s="2" t="s">
        <v>7</v>
      </c>
      <c r="G186" s="20">
        <v>19773879</v>
      </c>
    </row>
    <row r="187" spans="1:7" ht="14.25" customHeight="1">
      <c r="A187" s="11">
        <v>186</v>
      </c>
      <c r="B187" s="11" t="s">
        <v>228</v>
      </c>
      <c r="C187" s="11">
        <v>2014</v>
      </c>
      <c r="D187" s="11">
        <f t="shared" si="0"/>
        <v>9</v>
      </c>
      <c r="E187" s="2" t="s">
        <v>46</v>
      </c>
      <c r="F187" s="2" t="s">
        <v>7</v>
      </c>
      <c r="G187" s="20">
        <v>14845404</v>
      </c>
    </row>
    <row r="188" spans="1:7" ht="14.25" customHeight="1">
      <c r="A188" s="11">
        <v>187</v>
      </c>
      <c r="B188" s="11" t="s">
        <v>229</v>
      </c>
      <c r="C188" s="11">
        <v>2016</v>
      </c>
      <c r="D188" s="11">
        <f t="shared" si="0"/>
        <v>7</v>
      </c>
      <c r="E188" s="2" t="s">
        <v>47</v>
      </c>
      <c r="F188" s="2" t="s">
        <v>7</v>
      </c>
      <c r="G188" s="20">
        <v>4939614</v>
      </c>
    </row>
    <row r="189" spans="1:7" ht="14.25" customHeight="1">
      <c r="A189" s="11">
        <v>188</v>
      </c>
      <c r="B189" s="11" t="s">
        <v>230</v>
      </c>
      <c r="C189" s="11">
        <v>2013</v>
      </c>
      <c r="D189" s="11">
        <f t="shared" si="0"/>
        <v>10</v>
      </c>
      <c r="E189" s="2" t="s">
        <v>47</v>
      </c>
      <c r="F189" s="2" t="s">
        <v>7</v>
      </c>
      <c r="G189" s="20">
        <v>12999467</v>
      </c>
    </row>
    <row r="190" spans="1:7" ht="14.25" customHeight="1">
      <c r="A190" s="11">
        <v>189</v>
      </c>
      <c r="B190" s="11" t="s">
        <v>231</v>
      </c>
      <c r="C190" s="11">
        <v>2017</v>
      </c>
      <c r="D190" s="11">
        <f t="shared" si="0"/>
        <v>6</v>
      </c>
      <c r="E190" s="2" t="s">
        <v>48</v>
      </c>
      <c r="F190" s="2" t="s">
        <v>6</v>
      </c>
      <c r="G190" s="20">
        <v>9653815</v>
      </c>
    </row>
    <row r="191" spans="1:7" ht="14.25" customHeight="1">
      <c r="A191" s="11">
        <v>190</v>
      </c>
      <c r="B191" s="11" t="s">
        <v>232</v>
      </c>
      <c r="C191" s="11">
        <v>2014</v>
      </c>
      <c r="D191" s="11">
        <f t="shared" si="0"/>
        <v>9</v>
      </c>
      <c r="E191" s="2" t="s">
        <v>48</v>
      </c>
      <c r="F191" s="2" t="s">
        <v>7</v>
      </c>
      <c r="G191" s="20">
        <v>5599734</v>
      </c>
    </row>
    <row r="192" spans="1:7" ht="14.25" customHeight="1">
      <c r="A192" s="11">
        <v>191</v>
      </c>
      <c r="B192" s="11" t="s">
        <v>233</v>
      </c>
      <c r="C192" s="11">
        <v>2017</v>
      </c>
      <c r="D192" s="11">
        <f t="shared" si="0"/>
        <v>6</v>
      </c>
      <c r="E192" s="2" t="s">
        <v>48</v>
      </c>
      <c r="F192" s="2" t="s">
        <v>49</v>
      </c>
      <c r="G192" s="20">
        <v>3867520</v>
      </c>
    </row>
    <row r="193" spans="1:7" ht="14.25" customHeight="1">
      <c r="A193" s="11">
        <v>192</v>
      </c>
      <c r="B193" s="11" t="s">
        <v>234</v>
      </c>
      <c r="C193" s="11">
        <v>2017</v>
      </c>
      <c r="D193" s="11">
        <f t="shared" si="0"/>
        <v>6</v>
      </c>
      <c r="E193" s="2" t="s">
        <v>48</v>
      </c>
      <c r="F193" s="2" t="s">
        <v>6</v>
      </c>
      <c r="G193" s="20">
        <v>18535524</v>
      </c>
    </row>
    <row r="194" spans="1:7" ht="14.25" customHeight="1">
      <c r="A194" s="11">
        <v>193</v>
      </c>
      <c r="B194" s="11" t="s">
        <v>235</v>
      </c>
      <c r="C194" s="11">
        <v>2017</v>
      </c>
      <c r="D194" s="11">
        <f t="shared" si="0"/>
        <v>6</v>
      </c>
      <c r="E194" s="2" t="s">
        <v>48</v>
      </c>
      <c r="F194" s="2" t="s">
        <v>7</v>
      </c>
      <c r="G194" s="20">
        <v>15681216</v>
      </c>
    </row>
    <row r="195" spans="1:7" ht="14.25" customHeight="1">
      <c r="A195" s="11">
        <v>194</v>
      </c>
      <c r="B195" s="11" t="s">
        <v>236</v>
      </c>
      <c r="C195" s="11">
        <v>2018</v>
      </c>
      <c r="D195" s="11">
        <f t="shared" si="0"/>
        <v>5</v>
      </c>
      <c r="E195" s="2" t="s">
        <v>48</v>
      </c>
      <c r="F195" s="2" t="s">
        <v>7</v>
      </c>
      <c r="G195" s="20">
        <v>13695106</v>
      </c>
    </row>
    <row r="196" spans="1:7" ht="14.25" customHeight="1">
      <c r="A196" s="11">
        <v>195</v>
      </c>
      <c r="B196" s="11" t="s">
        <v>237</v>
      </c>
      <c r="C196" s="11">
        <v>2018</v>
      </c>
      <c r="D196" s="11">
        <f t="shared" si="0"/>
        <v>5</v>
      </c>
      <c r="E196" s="2" t="s">
        <v>48</v>
      </c>
      <c r="F196" s="2" t="s">
        <v>7</v>
      </c>
      <c r="G196" s="20">
        <v>10997075</v>
      </c>
    </row>
    <row r="197" spans="1:7" ht="14.25" customHeight="1">
      <c r="A197" s="11">
        <v>196</v>
      </c>
      <c r="B197" s="11" t="s">
        <v>238</v>
      </c>
      <c r="C197" s="11">
        <v>2016</v>
      </c>
      <c r="D197" s="11">
        <f t="shared" si="0"/>
        <v>7</v>
      </c>
      <c r="E197" s="2" t="s">
        <v>48</v>
      </c>
      <c r="F197" s="2" t="s">
        <v>49</v>
      </c>
      <c r="G197" s="20">
        <v>1866620</v>
      </c>
    </row>
    <row r="198" spans="1:7" ht="14.25" customHeight="1">
      <c r="A198" s="11">
        <v>197</v>
      </c>
      <c r="B198" s="11" t="s">
        <v>239</v>
      </c>
      <c r="C198" s="11">
        <v>2021</v>
      </c>
      <c r="D198" s="11">
        <f t="shared" si="0"/>
        <v>2</v>
      </c>
      <c r="E198" s="2" t="s">
        <v>48</v>
      </c>
      <c r="F198" s="2" t="s">
        <v>6</v>
      </c>
      <c r="G198" s="20">
        <v>13558806</v>
      </c>
    </row>
    <row r="199" spans="1:7" ht="14.25" customHeight="1">
      <c r="A199" s="11">
        <v>198</v>
      </c>
      <c r="B199" s="11" t="s">
        <v>240</v>
      </c>
      <c r="C199" s="11">
        <v>2022</v>
      </c>
      <c r="D199" s="11">
        <f t="shared" si="0"/>
        <v>1</v>
      </c>
      <c r="E199" s="2" t="s">
        <v>46</v>
      </c>
      <c r="F199" s="2" t="s">
        <v>7</v>
      </c>
      <c r="G199" s="20">
        <v>1642915</v>
      </c>
    </row>
    <row r="200" spans="1:7" ht="14.25" customHeight="1">
      <c r="A200" s="11">
        <v>199</v>
      </c>
      <c r="B200" s="11" t="s">
        <v>241</v>
      </c>
      <c r="C200" s="11">
        <v>2018</v>
      </c>
      <c r="D200" s="11">
        <f t="shared" si="0"/>
        <v>5</v>
      </c>
      <c r="E200" s="2" t="s">
        <v>47</v>
      </c>
      <c r="F200" s="2" t="s">
        <v>6</v>
      </c>
      <c r="G200" s="20">
        <v>16383145</v>
      </c>
    </row>
    <row r="201" spans="1:7" ht="14.25" customHeight="1">
      <c r="A201" s="11">
        <v>200</v>
      </c>
      <c r="B201" s="11" t="s">
        <v>242</v>
      </c>
      <c r="C201" s="11">
        <v>2014</v>
      </c>
      <c r="D201" s="11">
        <f t="shared" si="0"/>
        <v>9</v>
      </c>
      <c r="E201" s="2" t="s">
        <v>47</v>
      </c>
      <c r="F201" s="2" t="s">
        <v>7</v>
      </c>
      <c r="G201" s="20">
        <v>7105683</v>
      </c>
    </row>
    <row r="202" spans="1:7" ht="14.25" customHeight="1">
      <c r="A202" s="11">
        <v>201</v>
      </c>
      <c r="B202" s="11" t="s">
        <v>243</v>
      </c>
      <c r="C202" s="11">
        <v>2021</v>
      </c>
      <c r="D202" s="11">
        <f t="shared" si="0"/>
        <v>2</v>
      </c>
      <c r="E202" s="2" t="s">
        <v>46</v>
      </c>
      <c r="F202" s="2" t="s">
        <v>49</v>
      </c>
      <c r="G202" s="20">
        <v>6965076</v>
      </c>
    </row>
    <row r="203" spans="1:7" ht="14.25" customHeight="1">
      <c r="A203" s="11">
        <v>202</v>
      </c>
      <c r="B203" s="11" t="s">
        <v>244</v>
      </c>
      <c r="C203" s="11">
        <v>2021</v>
      </c>
      <c r="D203" s="11">
        <f t="shared" si="0"/>
        <v>2</v>
      </c>
      <c r="E203" s="2" t="s">
        <v>46</v>
      </c>
      <c r="F203" s="2" t="s">
        <v>7</v>
      </c>
      <c r="G203" s="20">
        <v>3821590</v>
      </c>
    </row>
    <row r="204" spans="1:7" ht="14.25" customHeight="1">
      <c r="A204" s="11">
        <v>203</v>
      </c>
      <c r="B204" s="11" t="s">
        <v>245</v>
      </c>
      <c r="C204" s="11">
        <v>2015</v>
      </c>
      <c r="D204" s="11">
        <f t="shared" si="0"/>
        <v>8</v>
      </c>
      <c r="E204" s="2" t="s">
        <v>48</v>
      </c>
      <c r="F204" s="2" t="s">
        <v>7</v>
      </c>
      <c r="G204" s="20">
        <v>3447492</v>
      </c>
    </row>
    <row r="205" spans="1:7" ht="14.25" customHeight="1">
      <c r="A205" s="11">
        <v>204</v>
      </c>
      <c r="B205" s="11" t="s">
        <v>246</v>
      </c>
      <c r="C205" s="11">
        <v>2019</v>
      </c>
      <c r="D205" s="11">
        <f t="shared" si="0"/>
        <v>4</v>
      </c>
      <c r="E205" s="2" t="s">
        <v>48</v>
      </c>
      <c r="F205" s="2" t="s">
        <v>7</v>
      </c>
      <c r="G205" s="20">
        <v>7137187</v>
      </c>
    </row>
    <row r="206" spans="1:7" ht="14.25" customHeight="1">
      <c r="A206" s="11">
        <v>205</v>
      </c>
      <c r="B206" s="11" t="s">
        <v>247</v>
      </c>
      <c r="C206" s="11">
        <v>2019</v>
      </c>
      <c r="D206" s="11">
        <f t="shared" si="0"/>
        <v>4</v>
      </c>
      <c r="E206" s="2" t="s">
        <v>48</v>
      </c>
      <c r="F206" s="2" t="s">
        <v>6</v>
      </c>
      <c r="G206" s="20">
        <v>14227008</v>
      </c>
    </row>
    <row r="207" spans="1:7" ht="14.25" customHeight="1">
      <c r="A207" s="11">
        <v>206</v>
      </c>
      <c r="B207" s="11" t="s">
        <v>248</v>
      </c>
      <c r="C207" s="11">
        <v>2020</v>
      </c>
      <c r="D207" s="11">
        <f t="shared" si="0"/>
        <v>3</v>
      </c>
      <c r="E207" s="2" t="s">
        <v>48</v>
      </c>
      <c r="F207" s="2" t="s">
        <v>49</v>
      </c>
      <c r="G207" s="20">
        <v>15078102</v>
      </c>
    </row>
    <row r="208" spans="1:7" ht="14.25" customHeight="1">
      <c r="A208" s="11">
        <v>207</v>
      </c>
      <c r="B208" s="11" t="s">
        <v>249</v>
      </c>
      <c r="C208" s="11">
        <v>2016</v>
      </c>
      <c r="D208" s="11">
        <f t="shared" si="0"/>
        <v>7</v>
      </c>
      <c r="E208" s="2" t="s">
        <v>48</v>
      </c>
      <c r="F208" s="2" t="s">
        <v>6</v>
      </c>
      <c r="G208" s="20">
        <v>11980778</v>
      </c>
    </row>
    <row r="209" spans="1:7" ht="14.25" customHeight="1">
      <c r="A209" s="11">
        <v>208</v>
      </c>
      <c r="B209" s="11" t="s">
        <v>250</v>
      </c>
      <c r="C209" s="11">
        <v>2019</v>
      </c>
      <c r="D209" s="11">
        <f t="shared" si="0"/>
        <v>4</v>
      </c>
      <c r="E209" s="2" t="s">
        <v>48</v>
      </c>
      <c r="F209" s="2" t="s">
        <v>7</v>
      </c>
      <c r="G209" s="20">
        <v>10316717</v>
      </c>
    </row>
    <row r="210" spans="1:7" ht="14.25" customHeight="1">
      <c r="A210" s="11">
        <v>209</v>
      </c>
      <c r="B210" s="11" t="s">
        <v>251</v>
      </c>
      <c r="C210" s="11">
        <v>2022</v>
      </c>
      <c r="D210" s="11">
        <f t="shared" si="0"/>
        <v>1</v>
      </c>
      <c r="E210" s="2" t="s">
        <v>48</v>
      </c>
      <c r="F210" s="2" t="s">
        <v>7</v>
      </c>
      <c r="G210" s="20">
        <v>19266679</v>
      </c>
    </row>
    <row r="211" spans="1:7" ht="14.25" customHeight="1">
      <c r="A211" s="11">
        <v>210</v>
      </c>
      <c r="B211" s="11" t="s">
        <v>252</v>
      </c>
      <c r="C211" s="11">
        <v>2017</v>
      </c>
      <c r="D211" s="11">
        <f t="shared" si="0"/>
        <v>6</v>
      </c>
      <c r="E211" s="2" t="s">
        <v>48</v>
      </c>
      <c r="F211" s="2" t="s">
        <v>7</v>
      </c>
      <c r="G211" s="20">
        <v>5907936</v>
      </c>
    </row>
    <row r="212" spans="1:7" ht="14.25" customHeight="1">
      <c r="A212" s="11">
        <v>211</v>
      </c>
      <c r="B212" s="11" t="s">
        <v>253</v>
      </c>
      <c r="C212" s="11">
        <v>2015</v>
      </c>
      <c r="D212" s="11">
        <f t="shared" si="0"/>
        <v>8</v>
      </c>
      <c r="E212" s="2" t="s">
        <v>48</v>
      </c>
      <c r="F212" s="2" t="s">
        <v>6</v>
      </c>
      <c r="G212" s="20">
        <v>9725142</v>
      </c>
    </row>
    <row r="213" spans="1:7" ht="14.25" customHeight="1">
      <c r="A213" s="11">
        <v>212</v>
      </c>
      <c r="B213" s="11" t="s">
        <v>254</v>
      </c>
      <c r="C213" s="11">
        <v>2014</v>
      </c>
      <c r="D213" s="11">
        <f t="shared" si="0"/>
        <v>9</v>
      </c>
      <c r="E213" s="2" t="s">
        <v>48</v>
      </c>
      <c r="F213" s="2" t="s">
        <v>7</v>
      </c>
      <c r="G213" s="20">
        <v>18219693</v>
      </c>
    </row>
    <row r="214" spans="1:7" ht="14.25" customHeight="1">
      <c r="A214" s="11">
        <v>213</v>
      </c>
      <c r="B214" s="11" t="s">
        <v>255</v>
      </c>
      <c r="C214" s="11">
        <v>2021</v>
      </c>
      <c r="D214" s="11">
        <f t="shared" si="0"/>
        <v>2</v>
      </c>
      <c r="E214" s="2" t="s">
        <v>48</v>
      </c>
      <c r="F214" s="2" t="s">
        <v>7</v>
      </c>
      <c r="G214" s="20">
        <v>14106988</v>
      </c>
    </row>
    <row r="215" spans="1:7" ht="14.25" customHeight="1">
      <c r="A215" s="11">
        <v>214</v>
      </c>
      <c r="B215" s="11" t="s">
        <v>256</v>
      </c>
      <c r="C215" s="11">
        <v>2013</v>
      </c>
      <c r="D215" s="11">
        <f t="shared" si="0"/>
        <v>10</v>
      </c>
      <c r="E215" s="2" t="s">
        <v>48</v>
      </c>
      <c r="F215" s="2" t="s">
        <v>7</v>
      </c>
      <c r="G215" s="20">
        <v>1848613</v>
      </c>
    </row>
    <row r="216" spans="1:7" ht="14.25" customHeight="1">
      <c r="A216" s="11">
        <v>215</v>
      </c>
      <c r="B216" s="11" t="s">
        <v>257</v>
      </c>
      <c r="C216" s="11">
        <v>2017</v>
      </c>
      <c r="D216" s="11">
        <f t="shared" si="0"/>
        <v>6</v>
      </c>
      <c r="E216" s="2" t="s">
        <v>48</v>
      </c>
      <c r="F216" s="2" t="s">
        <v>7</v>
      </c>
      <c r="G216" s="20">
        <v>8694365</v>
      </c>
    </row>
    <row r="217" spans="1:7" ht="14.25" customHeight="1">
      <c r="A217" s="11">
        <v>216</v>
      </c>
      <c r="B217" s="11" t="s">
        <v>258</v>
      </c>
      <c r="C217" s="11">
        <v>2014</v>
      </c>
      <c r="D217" s="11">
        <f t="shared" si="0"/>
        <v>9</v>
      </c>
      <c r="E217" s="2" t="s">
        <v>48</v>
      </c>
      <c r="F217" s="2" t="s">
        <v>6</v>
      </c>
      <c r="G217" s="20">
        <v>14637522</v>
      </c>
    </row>
    <row r="218" spans="1:7" ht="14.25" customHeight="1">
      <c r="A218" s="11">
        <v>217</v>
      </c>
      <c r="B218" s="11" t="s">
        <v>259</v>
      </c>
      <c r="C218" s="11">
        <v>2015</v>
      </c>
      <c r="D218" s="11">
        <f t="shared" si="0"/>
        <v>8</v>
      </c>
      <c r="E218" s="2" t="s">
        <v>47</v>
      </c>
      <c r="F218" s="2" t="s">
        <v>7</v>
      </c>
      <c r="G218" s="20">
        <v>9064811</v>
      </c>
    </row>
    <row r="219" spans="1:7" ht="14.25" customHeight="1">
      <c r="A219" s="11">
        <v>218</v>
      </c>
      <c r="B219" s="11" t="s">
        <v>260</v>
      </c>
      <c r="C219" s="11">
        <v>2020</v>
      </c>
      <c r="D219" s="11">
        <f t="shared" si="0"/>
        <v>3</v>
      </c>
      <c r="E219" s="2" t="s">
        <v>46</v>
      </c>
      <c r="F219" s="2" t="s">
        <v>6</v>
      </c>
      <c r="G219" s="20">
        <v>9142155</v>
      </c>
    </row>
    <row r="220" spans="1:7" ht="14.25" customHeight="1">
      <c r="A220" s="11">
        <v>219</v>
      </c>
      <c r="B220" s="11" t="s">
        <v>261</v>
      </c>
      <c r="C220" s="11">
        <v>2015</v>
      </c>
      <c r="D220" s="11">
        <f t="shared" si="0"/>
        <v>8</v>
      </c>
      <c r="E220" s="2" t="s">
        <v>48</v>
      </c>
      <c r="F220" s="2" t="s">
        <v>7</v>
      </c>
      <c r="G220" s="20">
        <v>11789935</v>
      </c>
    </row>
    <row r="221" spans="1:7" ht="14.25" customHeight="1">
      <c r="A221" s="11">
        <v>220</v>
      </c>
      <c r="B221" s="11" t="s">
        <v>262</v>
      </c>
      <c r="C221" s="11">
        <v>2021</v>
      </c>
      <c r="D221" s="11">
        <f t="shared" si="0"/>
        <v>2</v>
      </c>
      <c r="E221" s="2" t="s">
        <v>48</v>
      </c>
      <c r="F221" s="2" t="s">
        <v>7</v>
      </c>
      <c r="G221" s="20">
        <v>18216578</v>
      </c>
    </row>
    <row r="222" spans="1:7" ht="14.25" customHeight="1">
      <c r="A222" s="11">
        <v>221</v>
      </c>
      <c r="B222" s="11" t="s">
        <v>263</v>
      </c>
      <c r="C222" s="11">
        <v>2013</v>
      </c>
      <c r="D222" s="11">
        <f t="shared" si="0"/>
        <v>10</v>
      </c>
      <c r="E222" s="2" t="s">
        <v>48</v>
      </c>
      <c r="F222" s="2" t="s">
        <v>6</v>
      </c>
      <c r="G222" s="20">
        <v>8170886</v>
      </c>
    </row>
    <row r="223" spans="1:7" ht="14.25" customHeight="1">
      <c r="A223" s="11">
        <v>222</v>
      </c>
      <c r="B223" s="11" t="s">
        <v>264</v>
      </c>
      <c r="C223" s="11">
        <v>2018</v>
      </c>
      <c r="D223" s="11">
        <f t="shared" si="0"/>
        <v>5</v>
      </c>
      <c r="E223" s="2" t="s">
        <v>48</v>
      </c>
      <c r="F223" s="2" t="s">
        <v>7</v>
      </c>
      <c r="G223" s="20">
        <v>14318692</v>
      </c>
    </row>
    <row r="224" spans="1:7" ht="14.25" customHeight="1">
      <c r="A224" s="11">
        <v>223</v>
      </c>
      <c r="B224" s="11" t="s">
        <v>265</v>
      </c>
      <c r="C224" s="11">
        <v>2021</v>
      </c>
      <c r="D224" s="11">
        <f t="shared" si="0"/>
        <v>2</v>
      </c>
      <c r="E224" s="2" t="s">
        <v>48</v>
      </c>
      <c r="F224" s="2" t="s">
        <v>7</v>
      </c>
      <c r="G224" s="20">
        <v>15064938</v>
      </c>
    </row>
    <row r="225" spans="1:7" ht="14.25" customHeight="1">
      <c r="A225" s="11">
        <v>224</v>
      </c>
      <c r="B225" s="11" t="s">
        <v>266</v>
      </c>
      <c r="C225" s="11">
        <v>2023</v>
      </c>
      <c r="D225" s="11">
        <f t="shared" si="0"/>
        <v>0</v>
      </c>
      <c r="E225" s="2" t="s">
        <v>48</v>
      </c>
      <c r="F225" s="2" t="s">
        <v>7</v>
      </c>
      <c r="G225" s="20">
        <v>12831001</v>
      </c>
    </row>
    <row r="226" spans="1:7" ht="14.25" customHeight="1">
      <c r="A226" s="11">
        <v>225</v>
      </c>
      <c r="B226" s="11" t="s">
        <v>267</v>
      </c>
      <c r="C226" s="11">
        <v>2014</v>
      </c>
      <c r="D226" s="11">
        <f t="shared" si="0"/>
        <v>9</v>
      </c>
      <c r="E226" s="2" t="s">
        <v>48</v>
      </c>
      <c r="F226" s="2" t="s">
        <v>7</v>
      </c>
      <c r="G226" s="20">
        <v>10246837</v>
      </c>
    </row>
    <row r="227" spans="1:7" ht="14.25" customHeight="1">
      <c r="A227" s="11">
        <v>226</v>
      </c>
      <c r="B227" s="11" t="s">
        <v>268</v>
      </c>
      <c r="C227" s="11">
        <v>2014</v>
      </c>
      <c r="D227" s="11">
        <f t="shared" si="0"/>
        <v>9</v>
      </c>
      <c r="E227" s="2" t="s">
        <v>48</v>
      </c>
      <c r="F227" s="2" t="s">
        <v>49</v>
      </c>
      <c r="G227" s="20">
        <v>4458736</v>
      </c>
    </row>
    <row r="228" spans="1:7" ht="14.25" customHeight="1">
      <c r="A228" s="11">
        <v>227</v>
      </c>
      <c r="B228" s="11" t="s">
        <v>269</v>
      </c>
      <c r="C228" s="11">
        <v>2022</v>
      </c>
      <c r="D228" s="11">
        <f t="shared" si="0"/>
        <v>1</v>
      </c>
      <c r="E228" s="2" t="s">
        <v>46</v>
      </c>
      <c r="F228" s="2" t="s">
        <v>7</v>
      </c>
      <c r="G228" s="20">
        <v>2248901</v>
      </c>
    </row>
    <row r="229" spans="1:7" ht="14.25" customHeight="1">
      <c r="A229" s="11">
        <v>228</v>
      </c>
      <c r="B229" s="11" t="s">
        <v>270</v>
      </c>
      <c r="C229" s="11">
        <v>2015</v>
      </c>
      <c r="D229" s="11">
        <f t="shared" si="0"/>
        <v>8</v>
      </c>
      <c r="E229" s="2" t="s">
        <v>46</v>
      </c>
      <c r="F229" s="2" t="s">
        <v>7</v>
      </c>
      <c r="G229" s="20">
        <v>8235433</v>
      </c>
    </row>
    <row r="230" spans="1:7" ht="14.25" customHeight="1">
      <c r="A230" s="11">
        <v>229</v>
      </c>
      <c r="B230" s="11" t="s">
        <v>271</v>
      </c>
      <c r="C230" s="11">
        <v>2021</v>
      </c>
      <c r="D230" s="11">
        <f t="shared" si="0"/>
        <v>2</v>
      </c>
      <c r="E230" s="2" t="s">
        <v>48</v>
      </c>
      <c r="F230" s="2" t="s">
        <v>7</v>
      </c>
      <c r="G230" s="20">
        <v>1454573</v>
      </c>
    </row>
    <row r="231" spans="1:7" ht="14.25" customHeight="1">
      <c r="A231" s="11">
        <v>230</v>
      </c>
      <c r="B231" s="11" t="s">
        <v>272</v>
      </c>
      <c r="C231" s="11">
        <v>2021</v>
      </c>
      <c r="D231" s="11">
        <f t="shared" si="0"/>
        <v>2</v>
      </c>
      <c r="E231" s="2" t="s">
        <v>58</v>
      </c>
      <c r="F231" s="2" t="s">
        <v>49</v>
      </c>
      <c r="G231" s="20">
        <v>19339903</v>
      </c>
    </row>
    <row r="232" spans="1:7" ht="14.25" customHeight="1">
      <c r="A232" s="11">
        <v>231</v>
      </c>
      <c r="B232" s="11" t="s">
        <v>273</v>
      </c>
      <c r="C232" s="11">
        <v>2018</v>
      </c>
      <c r="D232" s="11">
        <f t="shared" si="0"/>
        <v>5</v>
      </c>
      <c r="E232" s="2" t="s">
        <v>48</v>
      </c>
      <c r="F232" s="2" t="s">
        <v>6</v>
      </c>
      <c r="G232" s="20">
        <v>17493859</v>
      </c>
    </row>
    <row r="233" spans="1:7" ht="14.25" customHeight="1">
      <c r="A233" s="11">
        <v>232</v>
      </c>
      <c r="B233" s="11" t="s">
        <v>274</v>
      </c>
      <c r="C233" s="11">
        <v>2018</v>
      </c>
      <c r="D233" s="11">
        <f t="shared" si="0"/>
        <v>5</v>
      </c>
      <c r="E233" s="2" t="s">
        <v>48</v>
      </c>
      <c r="F233" s="2" t="s">
        <v>49</v>
      </c>
      <c r="G233" s="20">
        <v>14412263</v>
      </c>
    </row>
    <row r="234" spans="1:7" ht="14.25" customHeight="1">
      <c r="A234" s="11">
        <v>233</v>
      </c>
      <c r="B234" s="11" t="s">
        <v>275</v>
      </c>
      <c r="C234" s="11">
        <v>2021</v>
      </c>
      <c r="D234" s="11">
        <f t="shared" si="0"/>
        <v>2</v>
      </c>
      <c r="E234" s="2" t="s">
        <v>58</v>
      </c>
      <c r="F234" s="2" t="s">
        <v>7</v>
      </c>
      <c r="G234" s="20">
        <v>18130858</v>
      </c>
    </row>
    <row r="235" spans="1:7" ht="14.25" customHeight="1">
      <c r="A235" s="11">
        <v>234</v>
      </c>
      <c r="B235" s="11" t="s">
        <v>276</v>
      </c>
      <c r="C235" s="11">
        <v>2018</v>
      </c>
      <c r="D235" s="11">
        <f t="shared" si="0"/>
        <v>5</v>
      </c>
      <c r="E235" s="2" t="s">
        <v>48</v>
      </c>
      <c r="F235" s="2" t="s">
        <v>6</v>
      </c>
      <c r="G235" s="20">
        <v>16743810</v>
      </c>
    </row>
    <row r="236" spans="1:7" ht="14.25" customHeight="1">
      <c r="A236" s="11">
        <v>235</v>
      </c>
      <c r="B236" s="11" t="s">
        <v>277</v>
      </c>
      <c r="C236" s="11">
        <v>2020</v>
      </c>
      <c r="D236" s="11">
        <f t="shared" si="0"/>
        <v>3</v>
      </c>
      <c r="E236" s="2" t="s">
        <v>48</v>
      </c>
      <c r="F236" s="2" t="s">
        <v>7</v>
      </c>
      <c r="G236" s="20">
        <v>13042145</v>
      </c>
    </row>
    <row r="237" spans="1:7" ht="14.25" customHeight="1">
      <c r="A237" s="11">
        <v>236</v>
      </c>
      <c r="B237" s="11" t="s">
        <v>278</v>
      </c>
      <c r="C237" s="11">
        <v>2017</v>
      </c>
      <c r="D237" s="11">
        <f t="shared" si="0"/>
        <v>6</v>
      </c>
      <c r="E237" s="2" t="s">
        <v>48</v>
      </c>
      <c r="F237" s="2" t="s">
        <v>7</v>
      </c>
      <c r="G237" s="20">
        <v>13453913</v>
      </c>
    </row>
    <row r="238" spans="1:7" ht="14.25" customHeight="1">
      <c r="A238" s="11">
        <v>237</v>
      </c>
      <c r="B238" s="11" t="s">
        <v>279</v>
      </c>
      <c r="C238" s="11">
        <v>2018</v>
      </c>
      <c r="D238" s="11">
        <f t="shared" si="0"/>
        <v>5</v>
      </c>
      <c r="E238" s="2" t="s">
        <v>48</v>
      </c>
      <c r="F238" s="2" t="s">
        <v>7</v>
      </c>
      <c r="G238" s="20">
        <v>7206543</v>
      </c>
    </row>
    <row r="239" spans="1:7" ht="14.25" customHeight="1">
      <c r="A239" s="11">
        <v>238</v>
      </c>
      <c r="B239" s="11" t="s">
        <v>280</v>
      </c>
      <c r="C239" s="11">
        <v>2023</v>
      </c>
      <c r="D239" s="11">
        <f t="shared" si="0"/>
        <v>0</v>
      </c>
      <c r="E239" s="2" t="s">
        <v>48</v>
      </c>
      <c r="F239" s="2" t="s">
        <v>7</v>
      </c>
      <c r="G239" s="20">
        <v>9065939</v>
      </c>
    </row>
    <row r="240" spans="1:7" ht="14.25" customHeight="1">
      <c r="A240" s="11">
        <v>239</v>
      </c>
      <c r="B240" s="11" t="s">
        <v>281</v>
      </c>
      <c r="C240" s="11">
        <v>2023</v>
      </c>
      <c r="D240" s="11">
        <f t="shared" si="0"/>
        <v>0</v>
      </c>
      <c r="E240" s="2" t="s">
        <v>48</v>
      </c>
      <c r="F240" s="2" t="s">
        <v>49</v>
      </c>
      <c r="G240" s="20">
        <v>2450247</v>
      </c>
    </row>
    <row r="241" spans="1:7" ht="14.25" customHeight="1">
      <c r="A241" s="11">
        <v>240</v>
      </c>
      <c r="B241" s="11" t="s">
        <v>282</v>
      </c>
      <c r="C241" s="11">
        <v>2020</v>
      </c>
      <c r="D241" s="11">
        <f t="shared" si="0"/>
        <v>3</v>
      </c>
      <c r="E241" s="2" t="s">
        <v>48</v>
      </c>
      <c r="F241" s="2" t="s">
        <v>6</v>
      </c>
      <c r="G241" s="20">
        <v>17832100</v>
      </c>
    </row>
    <row r="242" spans="1:7" ht="14.25" customHeight="1">
      <c r="A242" s="11">
        <v>241</v>
      </c>
      <c r="B242" s="11" t="s">
        <v>283</v>
      </c>
      <c r="C242" s="11">
        <v>2022</v>
      </c>
      <c r="D242" s="11">
        <f t="shared" si="0"/>
        <v>1</v>
      </c>
      <c r="E242" s="2" t="s">
        <v>48</v>
      </c>
      <c r="F242" s="2" t="s">
        <v>7</v>
      </c>
      <c r="G242" s="20">
        <v>14717829</v>
      </c>
    </row>
    <row r="243" spans="1:7" ht="14.25" customHeight="1">
      <c r="A243" s="11">
        <v>242</v>
      </c>
      <c r="B243" s="11" t="s">
        <v>284</v>
      </c>
      <c r="C243" s="11">
        <v>2019</v>
      </c>
      <c r="D243" s="11">
        <f t="shared" si="0"/>
        <v>4</v>
      </c>
      <c r="E243" s="2" t="s">
        <v>48</v>
      </c>
      <c r="F243" s="2" t="s">
        <v>7</v>
      </c>
      <c r="G243" s="20">
        <v>13814204</v>
      </c>
    </row>
    <row r="244" spans="1:7" ht="14.25" customHeight="1">
      <c r="A244" s="11">
        <v>243</v>
      </c>
      <c r="B244" s="11" t="s">
        <v>285</v>
      </c>
      <c r="C244" s="11">
        <v>2015</v>
      </c>
      <c r="D244" s="11">
        <f t="shared" si="0"/>
        <v>8</v>
      </c>
      <c r="E244" s="2" t="s">
        <v>48</v>
      </c>
      <c r="F244" s="2" t="s">
        <v>7</v>
      </c>
      <c r="G244" s="20">
        <v>6947351</v>
      </c>
    </row>
    <row r="245" spans="1:7" ht="14.25" customHeight="1">
      <c r="A245" s="11">
        <v>244</v>
      </c>
      <c r="B245" s="11" t="s">
        <v>286</v>
      </c>
      <c r="C245" s="11">
        <v>2019</v>
      </c>
      <c r="D245" s="11">
        <f t="shared" si="0"/>
        <v>4</v>
      </c>
      <c r="E245" s="2" t="s">
        <v>48</v>
      </c>
      <c r="F245" s="2" t="s">
        <v>7</v>
      </c>
      <c r="G245" s="20">
        <v>13598935</v>
      </c>
    </row>
    <row r="246" spans="1:7" ht="14.25" customHeight="1">
      <c r="A246" s="11">
        <v>245</v>
      </c>
      <c r="B246" s="11" t="s">
        <v>287</v>
      </c>
      <c r="C246" s="11">
        <v>2019</v>
      </c>
      <c r="D246" s="11">
        <f t="shared" si="0"/>
        <v>4</v>
      </c>
      <c r="E246" s="2" t="s">
        <v>48</v>
      </c>
      <c r="F246" s="2" t="s">
        <v>7</v>
      </c>
      <c r="G246" s="20">
        <v>15498505</v>
      </c>
    </row>
    <row r="247" spans="1:7" ht="14.25" customHeight="1">
      <c r="A247" s="11">
        <v>246</v>
      </c>
      <c r="B247" s="11" t="s">
        <v>288</v>
      </c>
      <c r="C247" s="11">
        <v>2018</v>
      </c>
      <c r="D247" s="11">
        <f t="shared" si="0"/>
        <v>5</v>
      </c>
      <c r="E247" s="2" t="s">
        <v>48</v>
      </c>
      <c r="F247" s="2" t="s">
        <v>7</v>
      </c>
      <c r="G247" s="20">
        <v>2410147</v>
      </c>
    </row>
    <row r="248" spans="1:7" ht="14.25" customHeight="1">
      <c r="A248" s="11">
        <v>247</v>
      </c>
      <c r="B248" s="11" t="s">
        <v>289</v>
      </c>
      <c r="C248" s="11">
        <v>2015</v>
      </c>
      <c r="D248" s="11">
        <f t="shared" si="0"/>
        <v>8</v>
      </c>
      <c r="E248" s="2" t="s">
        <v>48</v>
      </c>
      <c r="F248" s="2" t="s">
        <v>7</v>
      </c>
      <c r="G248" s="20">
        <v>1623567</v>
      </c>
    </row>
    <row r="249" spans="1:7" ht="14.25" customHeight="1">
      <c r="A249" s="11">
        <v>248</v>
      </c>
      <c r="B249" s="11" t="s">
        <v>290</v>
      </c>
      <c r="C249" s="11">
        <v>2013</v>
      </c>
      <c r="D249" s="11">
        <f t="shared" si="0"/>
        <v>10</v>
      </c>
      <c r="E249" s="2" t="s">
        <v>48</v>
      </c>
      <c r="F249" s="2" t="s">
        <v>7</v>
      </c>
      <c r="G249" s="20">
        <v>6795215</v>
      </c>
    </row>
    <row r="250" spans="1:7" ht="14.25" customHeight="1">
      <c r="A250" s="11">
        <v>249</v>
      </c>
      <c r="B250" s="11" t="s">
        <v>291</v>
      </c>
      <c r="C250" s="11">
        <v>2014</v>
      </c>
      <c r="D250" s="11">
        <f t="shared" si="0"/>
        <v>9</v>
      </c>
      <c r="E250" s="2" t="s">
        <v>48</v>
      </c>
      <c r="F250" s="2" t="s">
        <v>6</v>
      </c>
      <c r="G250" s="20">
        <v>3599128</v>
      </c>
    </row>
    <row r="251" spans="1:7" ht="14.25" customHeight="1">
      <c r="A251" s="11">
        <v>250</v>
      </c>
      <c r="B251" s="11" t="s">
        <v>292</v>
      </c>
      <c r="C251" s="11">
        <v>2016</v>
      </c>
      <c r="D251" s="11">
        <f t="shared" si="0"/>
        <v>7</v>
      </c>
      <c r="E251" s="2" t="s">
        <v>58</v>
      </c>
      <c r="F251" s="2" t="s">
        <v>7</v>
      </c>
      <c r="G251" s="20">
        <v>5272761</v>
      </c>
    </row>
    <row r="252" spans="1:7" ht="14.25" customHeight="1">
      <c r="A252" s="11">
        <v>251</v>
      </c>
      <c r="B252" s="11" t="s">
        <v>293</v>
      </c>
      <c r="C252" s="11">
        <v>2023</v>
      </c>
      <c r="D252" s="11">
        <f t="shared" si="0"/>
        <v>0</v>
      </c>
      <c r="E252" s="2" t="s">
        <v>58</v>
      </c>
      <c r="F252" s="2" t="s">
        <v>7</v>
      </c>
      <c r="G252" s="20">
        <v>5757357</v>
      </c>
    </row>
    <row r="253" spans="1:7" ht="14.25" customHeight="1">
      <c r="A253" s="11">
        <v>252</v>
      </c>
      <c r="B253" s="11" t="s">
        <v>294</v>
      </c>
      <c r="C253" s="11">
        <v>2013</v>
      </c>
      <c r="D253" s="11">
        <f t="shared" si="0"/>
        <v>10</v>
      </c>
      <c r="E253" s="2" t="s">
        <v>58</v>
      </c>
      <c r="F253" s="2" t="s">
        <v>6</v>
      </c>
      <c r="G253" s="20">
        <v>18839619</v>
      </c>
    </row>
    <row r="254" spans="1:7" ht="14.25" customHeight="1">
      <c r="A254" s="11">
        <v>253</v>
      </c>
      <c r="B254" s="11" t="s">
        <v>295</v>
      </c>
      <c r="C254" s="11">
        <v>2014</v>
      </c>
      <c r="D254" s="11">
        <f t="shared" si="0"/>
        <v>9</v>
      </c>
      <c r="E254" s="2" t="s">
        <v>58</v>
      </c>
      <c r="F254" s="2" t="s">
        <v>7</v>
      </c>
      <c r="G254" s="20">
        <v>11270475</v>
      </c>
    </row>
    <row r="255" spans="1:7" ht="14.25" customHeight="1">
      <c r="A255" s="11">
        <v>254</v>
      </c>
      <c r="B255" s="11" t="s">
        <v>296</v>
      </c>
      <c r="C255" s="11">
        <v>2014</v>
      </c>
      <c r="D255" s="11">
        <f t="shared" si="0"/>
        <v>9</v>
      </c>
      <c r="E255" s="2" t="s">
        <v>46</v>
      </c>
      <c r="F255" s="2" t="s">
        <v>6</v>
      </c>
      <c r="G255" s="20">
        <v>5890729</v>
      </c>
    </row>
    <row r="256" spans="1:7" ht="14.25" customHeight="1">
      <c r="A256" s="11">
        <v>255</v>
      </c>
      <c r="B256" s="11" t="s">
        <v>297</v>
      </c>
      <c r="C256" s="11">
        <v>2013</v>
      </c>
      <c r="D256" s="11">
        <f t="shared" si="0"/>
        <v>10</v>
      </c>
      <c r="E256" s="2" t="s">
        <v>46</v>
      </c>
      <c r="F256" s="2" t="s">
        <v>7</v>
      </c>
      <c r="G256" s="20">
        <v>9818442</v>
      </c>
    </row>
    <row r="257" spans="1:7" ht="14.25" customHeight="1">
      <c r="A257" s="11">
        <v>256</v>
      </c>
      <c r="B257" s="11" t="s">
        <v>298</v>
      </c>
      <c r="C257" s="11">
        <v>2018</v>
      </c>
      <c r="D257" s="11">
        <f t="shared" si="0"/>
        <v>5</v>
      </c>
      <c r="E257" s="2" t="s">
        <v>46</v>
      </c>
      <c r="F257" s="2" t="s">
        <v>7</v>
      </c>
      <c r="G257" s="20">
        <v>19220504</v>
      </c>
    </row>
    <row r="258" spans="1:7" ht="14.25" customHeight="1">
      <c r="A258" s="11">
        <v>257</v>
      </c>
      <c r="B258" s="11" t="s">
        <v>299</v>
      </c>
      <c r="C258" s="11">
        <v>2022</v>
      </c>
      <c r="D258" s="11">
        <f t="shared" si="0"/>
        <v>1</v>
      </c>
      <c r="E258" s="2" t="s">
        <v>58</v>
      </c>
      <c r="F258" s="2" t="s">
        <v>6</v>
      </c>
      <c r="G258" s="20">
        <v>2592808</v>
      </c>
    </row>
    <row r="259" spans="1:7" ht="14.25" customHeight="1">
      <c r="A259" s="11">
        <v>258</v>
      </c>
      <c r="B259" s="11" t="s">
        <v>300</v>
      </c>
      <c r="C259" s="11">
        <v>2014</v>
      </c>
      <c r="D259" s="11">
        <f t="shared" si="0"/>
        <v>9</v>
      </c>
      <c r="E259" s="2" t="s">
        <v>48</v>
      </c>
      <c r="F259" s="2" t="s">
        <v>7</v>
      </c>
      <c r="G259" s="20">
        <v>11839788</v>
      </c>
    </row>
    <row r="260" spans="1:7" ht="14.25" customHeight="1">
      <c r="A260" s="11">
        <v>259</v>
      </c>
      <c r="B260" s="11" t="s">
        <v>301</v>
      </c>
      <c r="C260" s="11">
        <v>2015</v>
      </c>
      <c r="D260" s="11">
        <f t="shared" si="0"/>
        <v>8</v>
      </c>
      <c r="E260" s="2" t="s">
        <v>48</v>
      </c>
      <c r="F260" s="2" t="s">
        <v>7</v>
      </c>
      <c r="G260" s="20">
        <v>13476381</v>
      </c>
    </row>
    <row r="261" spans="1:7" ht="14.25" customHeight="1">
      <c r="A261" s="11">
        <v>260</v>
      </c>
      <c r="B261" s="11" t="s">
        <v>302</v>
      </c>
      <c r="C261" s="11">
        <v>2022</v>
      </c>
      <c r="D261" s="11">
        <f t="shared" si="0"/>
        <v>1</v>
      </c>
      <c r="E261" s="2" t="s">
        <v>46</v>
      </c>
      <c r="F261" s="2" t="s">
        <v>7</v>
      </c>
      <c r="G261" s="20">
        <v>1038672</v>
      </c>
    </row>
    <row r="262" spans="1:7" ht="14.25" customHeight="1">
      <c r="A262" s="11">
        <v>261</v>
      </c>
      <c r="B262" s="11" t="s">
        <v>303</v>
      </c>
      <c r="C262" s="11">
        <v>2022</v>
      </c>
      <c r="D262" s="11">
        <f t="shared" si="0"/>
        <v>1</v>
      </c>
      <c r="E262" s="2" t="s">
        <v>46</v>
      </c>
      <c r="F262" s="2" t="s">
        <v>7</v>
      </c>
      <c r="G262" s="20">
        <v>1704861</v>
      </c>
    </row>
    <row r="263" spans="1:7" ht="14.25" customHeight="1">
      <c r="A263" s="11">
        <v>262</v>
      </c>
      <c r="B263" s="11" t="s">
        <v>304</v>
      </c>
      <c r="C263" s="11">
        <v>2014</v>
      </c>
      <c r="D263" s="11">
        <f t="shared" si="0"/>
        <v>9</v>
      </c>
      <c r="E263" s="2" t="s">
        <v>46</v>
      </c>
      <c r="F263" s="2" t="s">
        <v>7</v>
      </c>
      <c r="G263" s="20">
        <v>11467414</v>
      </c>
    </row>
    <row r="264" spans="1:7" ht="14.25" customHeight="1">
      <c r="A264" s="11">
        <v>263</v>
      </c>
      <c r="B264" s="11" t="s">
        <v>305</v>
      </c>
      <c r="C264" s="11">
        <v>2014</v>
      </c>
      <c r="D264" s="11">
        <f t="shared" si="0"/>
        <v>9</v>
      </c>
      <c r="E264" s="2" t="s">
        <v>46</v>
      </c>
      <c r="F264" s="2" t="s">
        <v>49</v>
      </c>
      <c r="G264" s="20">
        <v>19586840</v>
      </c>
    </row>
    <row r="265" spans="1:7" ht="14.25" customHeight="1">
      <c r="A265" s="11">
        <v>264</v>
      </c>
      <c r="B265" s="11" t="s">
        <v>306</v>
      </c>
      <c r="C265" s="11">
        <v>2015</v>
      </c>
      <c r="D265" s="11">
        <f t="shared" si="0"/>
        <v>8</v>
      </c>
      <c r="E265" s="2" t="s">
        <v>46</v>
      </c>
      <c r="F265" s="2" t="s">
        <v>7</v>
      </c>
      <c r="G265" s="20">
        <v>8887360</v>
      </c>
    </row>
    <row r="266" spans="1:7" ht="14.25" customHeight="1">
      <c r="A266" s="11">
        <v>265</v>
      </c>
      <c r="B266" s="11" t="s">
        <v>307</v>
      </c>
      <c r="C266" s="11">
        <v>2018</v>
      </c>
      <c r="D266" s="11">
        <f t="shared" si="0"/>
        <v>5</v>
      </c>
      <c r="E266" s="2" t="s">
        <v>48</v>
      </c>
      <c r="F266" s="2" t="s">
        <v>6</v>
      </c>
      <c r="G266" s="20">
        <v>2008887</v>
      </c>
    </row>
    <row r="267" spans="1:7" ht="14.25" customHeight="1">
      <c r="A267" s="11">
        <v>266</v>
      </c>
      <c r="B267" s="11" t="s">
        <v>308</v>
      </c>
      <c r="C267" s="11">
        <v>2019</v>
      </c>
      <c r="D267" s="11">
        <f t="shared" si="0"/>
        <v>4</v>
      </c>
      <c r="E267" s="2" t="s">
        <v>48</v>
      </c>
      <c r="F267" s="2" t="s">
        <v>6</v>
      </c>
      <c r="G267" s="20">
        <v>19818422</v>
      </c>
    </row>
    <row r="268" spans="1:7" ht="14.25" customHeight="1">
      <c r="A268" s="11">
        <v>267</v>
      </c>
      <c r="B268" s="11" t="s">
        <v>309</v>
      </c>
      <c r="C268" s="11">
        <v>2019</v>
      </c>
      <c r="D268" s="11">
        <f t="shared" si="0"/>
        <v>4</v>
      </c>
      <c r="E268" s="2" t="s">
        <v>48</v>
      </c>
      <c r="F268" s="2" t="s">
        <v>49</v>
      </c>
      <c r="G268" s="20">
        <v>8424144</v>
      </c>
    </row>
    <row r="269" spans="1:7" ht="14.25" customHeight="1">
      <c r="A269" s="11">
        <v>268</v>
      </c>
      <c r="B269" s="11" t="s">
        <v>310</v>
      </c>
      <c r="C269" s="11">
        <v>2021</v>
      </c>
      <c r="D269" s="11">
        <f t="shared" si="0"/>
        <v>2</v>
      </c>
      <c r="E269" s="2" t="s">
        <v>48</v>
      </c>
      <c r="F269" s="2" t="s">
        <v>7</v>
      </c>
      <c r="G269" s="20">
        <v>1856484</v>
      </c>
    </row>
    <row r="270" spans="1:7" ht="14.25" customHeight="1">
      <c r="A270" s="11">
        <v>269</v>
      </c>
      <c r="B270" s="11" t="s">
        <v>311</v>
      </c>
      <c r="C270" s="11">
        <v>2017</v>
      </c>
      <c r="D270" s="11">
        <f t="shared" si="0"/>
        <v>6</v>
      </c>
      <c r="E270" s="2" t="s">
        <v>48</v>
      </c>
      <c r="F270" s="2" t="s">
        <v>7</v>
      </c>
      <c r="G270" s="20">
        <v>13573222</v>
      </c>
    </row>
    <row r="271" spans="1:7" ht="14.25" customHeight="1">
      <c r="A271" s="11">
        <v>270</v>
      </c>
      <c r="B271" s="11" t="s">
        <v>312</v>
      </c>
      <c r="C271" s="11">
        <v>2018</v>
      </c>
      <c r="D271" s="11">
        <f t="shared" si="0"/>
        <v>5</v>
      </c>
      <c r="E271" s="2" t="s">
        <v>48</v>
      </c>
      <c r="F271" s="2" t="s">
        <v>6</v>
      </c>
      <c r="G271" s="20">
        <v>9813628</v>
      </c>
    </row>
    <row r="272" spans="1:7" ht="14.25" customHeight="1">
      <c r="A272" s="11">
        <v>271</v>
      </c>
      <c r="B272" s="11" t="s">
        <v>313</v>
      </c>
      <c r="C272" s="11">
        <v>2021</v>
      </c>
      <c r="D272" s="11">
        <f t="shared" si="0"/>
        <v>2</v>
      </c>
      <c r="E272" s="2" t="s">
        <v>48</v>
      </c>
      <c r="F272" s="2" t="s">
        <v>7</v>
      </c>
      <c r="G272" s="20">
        <v>3729587</v>
      </c>
    </row>
    <row r="273" spans="1:7" ht="14.25" customHeight="1">
      <c r="A273" s="11">
        <v>272</v>
      </c>
      <c r="B273" s="11" t="s">
        <v>314</v>
      </c>
      <c r="C273" s="11">
        <v>2016</v>
      </c>
      <c r="D273" s="11">
        <f t="shared" si="0"/>
        <v>7</v>
      </c>
      <c r="E273" s="2" t="s">
        <v>48</v>
      </c>
      <c r="F273" s="2" t="s">
        <v>7</v>
      </c>
      <c r="G273" s="20">
        <v>11383065</v>
      </c>
    </row>
    <row r="274" spans="1:7" ht="14.25" customHeight="1">
      <c r="A274" s="11">
        <v>273</v>
      </c>
      <c r="B274" s="11" t="s">
        <v>315</v>
      </c>
      <c r="C274" s="11">
        <v>2018</v>
      </c>
      <c r="D274" s="11">
        <f t="shared" si="0"/>
        <v>5</v>
      </c>
      <c r="E274" s="2" t="s">
        <v>48</v>
      </c>
      <c r="F274" s="2" t="s">
        <v>6</v>
      </c>
      <c r="G274" s="20">
        <v>13421133</v>
      </c>
    </row>
    <row r="275" spans="1:7" ht="14.25" customHeight="1">
      <c r="A275" s="11">
        <v>274</v>
      </c>
      <c r="B275" s="11" t="s">
        <v>316</v>
      </c>
      <c r="C275" s="11">
        <v>2018</v>
      </c>
      <c r="D275" s="11">
        <f t="shared" si="0"/>
        <v>5</v>
      </c>
      <c r="E275" s="2" t="s">
        <v>48</v>
      </c>
      <c r="F275" s="2" t="s">
        <v>6</v>
      </c>
      <c r="G275" s="20">
        <v>11880365</v>
      </c>
    </row>
    <row r="276" spans="1:7" ht="14.25" customHeight="1">
      <c r="A276" s="11">
        <v>275</v>
      </c>
      <c r="B276" s="11" t="s">
        <v>317</v>
      </c>
      <c r="C276" s="11">
        <v>2022</v>
      </c>
      <c r="D276" s="11">
        <f t="shared" si="0"/>
        <v>1</v>
      </c>
      <c r="E276" s="2" t="s">
        <v>48</v>
      </c>
      <c r="F276" s="2" t="s">
        <v>6</v>
      </c>
      <c r="G276" s="20">
        <v>13021260</v>
      </c>
    </row>
    <row r="277" spans="1:7" ht="14.25" customHeight="1">
      <c r="A277" s="11">
        <v>276</v>
      </c>
      <c r="B277" s="11" t="s">
        <v>318</v>
      </c>
      <c r="C277" s="11">
        <v>2022</v>
      </c>
      <c r="D277" s="11">
        <f t="shared" si="0"/>
        <v>1</v>
      </c>
      <c r="E277" s="2" t="s">
        <v>48</v>
      </c>
      <c r="F277" s="2" t="s">
        <v>7</v>
      </c>
      <c r="G277" s="20">
        <v>18973279</v>
      </c>
    </row>
    <row r="278" spans="1:7" ht="14.25" customHeight="1">
      <c r="A278" s="11">
        <v>277</v>
      </c>
      <c r="B278" s="11" t="s">
        <v>319</v>
      </c>
      <c r="C278" s="11">
        <v>2021</v>
      </c>
      <c r="D278" s="11">
        <f t="shared" si="0"/>
        <v>2</v>
      </c>
      <c r="E278" s="2" t="s">
        <v>48</v>
      </c>
      <c r="F278" s="2" t="s">
        <v>6</v>
      </c>
      <c r="G278" s="20">
        <v>16546811</v>
      </c>
    </row>
    <row r="279" spans="1:7" ht="14.25" customHeight="1">
      <c r="A279" s="11">
        <v>278</v>
      </c>
      <c r="B279" s="11" t="s">
        <v>320</v>
      </c>
      <c r="C279" s="11">
        <v>2017</v>
      </c>
      <c r="D279" s="11">
        <f t="shared" si="0"/>
        <v>6</v>
      </c>
      <c r="E279" s="2" t="s">
        <v>48</v>
      </c>
      <c r="F279" s="2" t="s">
        <v>7</v>
      </c>
      <c r="G279" s="20">
        <v>9757362</v>
      </c>
    </row>
    <row r="280" spans="1:7" ht="14.25" customHeight="1">
      <c r="A280" s="11">
        <v>279</v>
      </c>
      <c r="B280" s="11" t="s">
        <v>321</v>
      </c>
      <c r="C280" s="11">
        <v>2022</v>
      </c>
      <c r="D280" s="11">
        <f t="shared" si="0"/>
        <v>1</v>
      </c>
      <c r="E280" s="2" t="s">
        <v>48</v>
      </c>
      <c r="F280" s="2" t="s">
        <v>7</v>
      </c>
      <c r="G280" s="20">
        <v>18247475</v>
      </c>
    </row>
    <row r="281" spans="1:7" ht="14.25" customHeight="1">
      <c r="A281" s="11">
        <v>280</v>
      </c>
      <c r="B281" s="11" t="s">
        <v>322</v>
      </c>
      <c r="C281" s="11">
        <v>2013</v>
      </c>
      <c r="D281" s="11">
        <f t="shared" si="0"/>
        <v>10</v>
      </c>
      <c r="E281" s="2" t="s">
        <v>58</v>
      </c>
      <c r="F281" s="2" t="s">
        <v>7</v>
      </c>
      <c r="G281" s="20">
        <v>5262603</v>
      </c>
    </row>
    <row r="282" spans="1:7" ht="14.25" customHeight="1">
      <c r="A282" s="11">
        <v>281</v>
      </c>
      <c r="B282" s="11" t="s">
        <v>323</v>
      </c>
      <c r="C282" s="11">
        <v>2019</v>
      </c>
      <c r="D282" s="11">
        <f t="shared" si="0"/>
        <v>4</v>
      </c>
      <c r="E282" s="2" t="s">
        <v>58</v>
      </c>
      <c r="F282" s="2" t="s">
        <v>7</v>
      </c>
      <c r="G282" s="20">
        <v>8348130</v>
      </c>
    </row>
    <row r="283" spans="1:7" ht="14.25" customHeight="1">
      <c r="A283" s="11">
        <v>282</v>
      </c>
      <c r="B283" s="11" t="s">
        <v>324</v>
      </c>
      <c r="C283" s="11">
        <v>2018</v>
      </c>
      <c r="D283" s="11">
        <f t="shared" si="0"/>
        <v>5</v>
      </c>
      <c r="E283" s="2" t="s">
        <v>58</v>
      </c>
      <c r="F283" s="2" t="s">
        <v>6</v>
      </c>
      <c r="G283" s="20">
        <v>4096389</v>
      </c>
    </row>
    <row r="284" spans="1:7" ht="14.25" customHeight="1">
      <c r="A284" s="11">
        <v>283</v>
      </c>
      <c r="B284" s="11" t="s">
        <v>325</v>
      </c>
      <c r="C284" s="11">
        <v>2015</v>
      </c>
      <c r="D284" s="11">
        <f t="shared" si="0"/>
        <v>8</v>
      </c>
      <c r="E284" s="2" t="s">
        <v>58</v>
      </c>
      <c r="F284" s="2" t="s">
        <v>49</v>
      </c>
      <c r="G284" s="20">
        <v>18327626</v>
      </c>
    </row>
    <row r="285" spans="1:7" ht="14.25" customHeight="1">
      <c r="A285" s="11">
        <v>284</v>
      </c>
      <c r="B285" s="11" t="s">
        <v>326</v>
      </c>
      <c r="C285" s="11">
        <v>2016</v>
      </c>
      <c r="D285" s="11">
        <f t="shared" si="0"/>
        <v>7</v>
      </c>
      <c r="E285" s="2" t="s">
        <v>48</v>
      </c>
      <c r="F285" s="2" t="s">
        <v>7</v>
      </c>
      <c r="G285" s="20">
        <v>3886080</v>
      </c>
    </row>
    <row r="286" spans="1:7" ht="14.25" customHeight="1">
      <c r="A286" s="11">
        <v>285</v>
      </c>
      <c r="B286" s="11" t="s">
        <v>327</v>
      </c>
      <c r="C286" s="11">
        <v>2013</v>
      </c>
      <c r="D286" s="11">
        <f t="shared" si="0"/>
        <v>10</v>
      </c>
      <c r="E286" s="2" t="s">
        <v>48</v>
      </c>
      <c r="F286" s="2" t="s">
        <v>7</v>
      </c>
      <c r="G286" s="20">
        <v>11120940</v>
      </c>
    </row>
    <row r="287" spans="1:7" ht="14.25" customHeight="1">
      <c r="A287" s="11">
        <v>286</v>
      </c>
      <c r="B287" s="11" t="s">
        <v>328</v>
      </c>
      <c r="C287" s="11">
        <v>2022</v>
      </c>
      <c r="D287" s="11">
        <f t="shared" si="0"/>
        <v>1</v>
      </c>
      <c r="E287" s="2" t="s">
        <v>48</v>
      </c>
      <c r="F287" s="2" t="s">
        <v>7</v>
      </c>
      <c r="G287" s="20">
        <v>13716021</v>
      </c>
    </row>
    <row r="288" spans="1:7" ht="14.25" customHeight="1">
      <c r="A288" s="11">
        <v>287</v>
      </c>
      <c r="B288" s="11" t="s">
        <v>329</v>
      </c>
      <c r="C288" s="11">
        <v>2021</v>
      </c>
      <c r="D288" s="11">
        <f t="shared" si="0"/>
        <v>2</v>
      </c>
      <c r="E288" s="2" t="s">
        <v>48</v>
      </c>
      <c r="F288" s="2" t="s">
        <v>7</v>
      </c>
      <c r="G288" s="20">
        <v>12131849</v>
      </c>
    </row>
    <row r="289" spans="1:7" ht="14.25" customHeight="1">
      <c r="A289" s="11">
        <v>288</v>
      </c>
      <c r="B289" s="11" t="s">
        <v>330</v>
      </c>
      <c r="C289" s="11">
        <v>2014</v>
      </c>
      <c r="D289" s="11">
        <f t="shared" si="0"/>
        <v>9</v>
      </c>
      <c r="E289" s="2" t="s">
        <v>48</v>
      </c>
      <c r="F289" s="2" t="s">
        <v>49</v>
      </c>
      <c r="G289" s="20">
        <v>18173524</v>
      </c>
    </row>
    <row r="290" spans="1:7" ht="14.25" customHeight="1">
      <c r="A290" s="11">
        <v>289</v>
      </c>
      <c r="B290" s="11" t="s">
        <v>331</v>
      </c>
      <c r="C290" s="11">
        <v>2022</v>
      </c>
      <c r="D290" s="11">
        <f t="shared" si="0"/>
        <v>1</v>
      </c>
      <c r="E290" s="2" t="s">
        <v>48</v>
      </c>
      <c r="F290" s="2" t="s">
        <v>7</v>
      </c>
      <c r="G290" s="20">
        <v>5873071</v>
      </c>
    </row>
    <row r="291" spans="1:7" ht="14.25" customHeight="1">
      <c r="A291" s="11">
        <v>290</v>
      </c>
      <c r="B291" s="11" t="s">
        <v>332</v>
      </c>
      <c r="C291" s="11">
        <v>2017</v>
      </c>
      <c r="D291" s="11">
        <f t="shared" si="0"/>
        <v>6</v>
      </c>
      <c r="E291" s="2" t="s">
        <v>48</v>
      </c>
      <c r="F291" s="2" t="s">
        <v>7</v>
      </c>
      <c r="G291" s="20">
        <v>14854163</v>
      </c>
    </row>
    <row r="292" spans="1:7" ht="14.25" customHeight="1">
      <c r="A292" s="11">
        <v>291</v>
      </c>
      <c r="B292" s="11" t="s">
        <v>333</v>
      </c>
      <c r="C292" s="11">
        <v>2014</v>
      </c>
      <c r="D292" s="11">
        <f t="shared" si="0"/>
        <v>9</v>
      </c>
      <c r="E292" s="2" t="s">
        <v>48</v>
      </c>
      <c r="F292" s="2" t="s">
        <v>49</v>
      </c>
      <c r="G292" s="20">
        <v>13404331</v>
      </c>
    </row>
    <row r="293" spans="1:7" ht="14.25" customHeight="1">
      <c r="A293" s="11">
        <v>292</v>
      </c>
      <c r="B293" s="11" t="s">
        <v>334</v>
      </c>
      <c r="C293" s="11">
        <v>2018</v>
      </c>
      <c r="D293" s="11">
        <f t="shared" si="0"/>
        <v>5</v>
      </c>
      <c r="E293" s="2" t="s">
        <v>48</v>
      </c>
      <c r="F293" s="2" t="s">
        <v>49</v>
      </c>
      <c r="G293" s="20">
        <v>14106495</v>
      </c>
    </row>
    <row r="294" spans="1:7" ht="14.25" customHeight="1">
      <c r="A294" s="11">
        <v>293</v>
      </c>
      <c r="B294" s="11" t="s">
        <v>335</v>
      </c>
      <c r="C294" s="11">
        <v>2017</v>
      </c>
      <c r="D294" s="11">
        <f t="shared" si="0"/>
        <v>6</v>
      </c>
      <c r="E294" s="2" t="s">
        <v>48</v>
      </c>
      <c r="F294" s="2" t="s">
        <v>49</v>
      </c>
      <c r="G294" s="20">
        <v>2732995</v>
      </c>
    </row>
    <row r="295" spans="1:7" ht="14.25" customHeight="1">
      <c r="A295" s="11">
        <v>294</v>
      </c>
      <c r="B295" s="11" t="s">
        <v>336</v>
      </c>
      <c r="C295" s="11">
        <v>2021</v>
      </c>
      <c r="D295" s="11">
        <f t="shared" si="0"/>
        <v>2</v>
      </c>
      <c r="E295" s="2" t="s">
        <v>48</v>
      </c>
      <c r="F295" s="2" t="s">
        <v>49</v>
      </c>
      <c r="G295" s="20">
        <v>5941990</v>
      </c>
    </row>
    <row r="296" spans="1:7" ht="14.25" customHeight="1">
      <c r="A296" s="11">
        <v>295</v>
      </c>
      <c r="B296" s="11" t="s">
        <v>337</v>
      </c>
      <c r="C296" s="11">
        <v>2017</v>
      </c>
      <c r="D296" s="11">
        <f t="shared" si="0"/>
        <v>6</v>
      </c>
      <c r="E296" s="2" t="s">
        <v>48</v>
      </c>
      <c r="F296" s="2" t="s">
        <v>6</v>
      </c>
      <c r="G296" s="20">
        <v>15338179</v>
      </c>
    </row>
    <row r="297" spans="1:7" ht="14.25" customHeight="1">
      <c r="A297" s="11">
        <v>296</v>
      </c>
      <c r="B297" s="11" t="s">
        <v>338</v>
      </c>
      <c r="C297" s="11">
        <v>2019</v>
      </c>
      <c r="D297" s="11">
        <f t="shared" si="0"/>
        <v>4</v>
      </c>
      <c r="E297" s="2" t="s">
        <v>48</v>
      </c>
      <c r="F297" s="2" t="s">
        <v>49</v>
      </c>
      <c r="G297" s="20">
        <v>2825278</v>
      </c>
    </row>
    <row r="298" spans="1:7" ht="14.25" customHeight="1">
      <c r="A298" s="11">
        <v>297</v>
      </c>
      <c r="B298" s="11" t="s">
        <v>339</v>
      </c>
      <c r="C298" s="11">
        <v>2020</v>
      </c>
      <c r="D298" s="11">
        <f t="shared" si="0"/>
        <v>3</v>
      </c>
      <c r="E298" s="2" t="s">
        <v>48</v>
      </c>
      <c r="F298" s="2" t="s">
        <v>7</v>
      </c>
      <c r="G298" s="20">
        <v>10024113</v>
      </c>
    </row>
    <row r="299" spans="1:7" ht="14.25" customHeight="1">
      <c r="A299" s="11">
        <v>298</v>
      </c>
      <c r="B299" s="11" t="s">
        <v>340</v>
      </c>
      <c r="C299" s="11">
        <v>2014</v>
      </c>
      <c r="D299" s="11">
        <f t="shared" si="0"/>
        <v>9</v>
      </c>
      <c r="E299" s="2" t="s">
        <v>48</v>
      </c>
      <c r="F299" s="2" t="s">
        <v>7</v>
      </c>
      <c r="G299" s="20">
        <v>1229820</v>
      </c>
    </row>
    <row r="300" spans="1:7" ht="14.25" customHeight="1">
      <c r="A300" s="11">
        <v>299</v>
      </c>
      <c r="B300" s="11" t="s">
        <v>341</v>
      </c>
      <c r="C300" s="11">
        <v>2014</v>
      </c>
      <c r="D300" s="11">
        <f t="shared" si="0"/>
        <v>9</v>
      </c>
      <c r="E300" s="2" t="s">
        <v>48</v>
      </c>
      <c r="F300" s="2" t="s">
        <v>7</v>
      </c>
      <c r="G300" s="20">
        <v>12809039</v>
      </c>
    </row>
    <row r="301" spans="1:7" ht="14.25" customHeight="1">
      <c r="A301" s="11">
        <v>300</v>
      </c>
      <c r="B301" s="11" t="s">
        <v>342</v>
      </c>
      <c r="C301" s="11">
        <v>2015</v>
      </c>
      <c r="D301" s="11">
        <f t="shared" si="0"/>
        <v>8</v>
      </c>
      <c r="E301" s="2" t="s">
        <v>48</v>
      </c>
      <c r="F301" s="2" t="s">
        <v>7</v>
      </c>
      <c r="G301" s="20">
        <v>3518502</v>
      </c>
    </row>
    <row r="302" spans="1:7" ht="14.25" customHeight="1">
      <c r="A302" s="11">
        <v>301</v>
      </c>
      <c r="B302" s="11" t="s">
        <v>343</v>
      </c>
      <c r="C302" s="11">
        <v>2021</v>
      </c>
      <c r="D302" s="11">
        <f t="shared" si="0"/>
        <v>2</v>
      </c>
      <c r="E302" s="2" t="s">
        <v>48</v>
      </c>
      <c r="F302" s="2" t="s">
        <v>7</v>
      </c>
      <c r="G302" s="20">
        <v>18412497</v>
      </c>
    </row>
    <row r="303" spans="1:7" ht="14.25" customHeight="1">
      <c r="A303" s="11">
        <v>302</v>
      </c>
      <c r="B303" s="11" t="s">
        <v>344</v>
      </c>
      <c r="C303" s="11">
        <v>2020</v>
      </c>
      <c r="D303" s="11">
        <f t="shared" si="0"/>
        <v>3</v>
      </c>
      <c r="E303" s="2" t="s">
        <v>48</v>
      </c>
      <c r="F303" s="2" t="s">
        <v>7</v>
      </c>
      <c r="G303" s="20">
        <v>13822275</v>
      </c>
    </row>
    <row r="304" spans="1:7" ht="14.25" customHeight="1">
      <c r="A304" s="11">
        <v>303</v>
      </c>
      <c r="B304" s="11" t="s">
        <v>345</v>
      </c>
      <c r="C304" s="11">
        <v>2019</v>
      </c>
      <c r="D304" s="11">
        <f t="shared" si="0"/>
        <v>4</v>
      </c>
      <c r="E304" s="2" t="s">
        <v>48</v>
      </c>
      <c r="F304" s="2" t="s">
        <v>6</v>
      </c>
      <c r="G304" s="20">
        <v>8895372</v>
      </c>
    </row>
    <row r="305" spans="1:7" ht="14.25" customHeight="1">
      <c r="A305" s="11">
        <v>304</v>
      </c>
      <c r="B305" s="11" t="s">
        <v>346</v>
      </c>
      <c r="C305" s="11">
        <v>2014</v>
      </c>
      <c r="D305" s="11">
        <f t="shared" si="0"/>
        <v>9</v>
      </c>
      <c r="E305" s="2" t="s">
        <v>48</v>
      </c>
      <c r="F305" s="2" t="s">
        <v>7</v>
      </c>
      <c r="G305" s="20">
        <v>11712414</v>
      </c>
    </row>
    <row r="306" spans="1:7" ht="14.25" customHeight="1">
      <c r="A306" s="11">
        <v>305</v>
      </c>
      <c r="B306" s="11" t="s">
        <v>347</v>
      </c>
      <c r="C306" s="11">
        <v>2017</v>
      </c>
      <c r="D306" s="11">
        <f t="shared" si="0"/>
        <v>6</v>
      </c>
      <c r="E306" s="2" t="s">
        <v>48</v>
      </c>
      <c r="F306" s="2" t="s">
        <v>7</v>
      </c>
      <c r="G306" s="20">
        <v>19066838</v>
      </c>
    </row>
    <row r="307" spans="1:7" ht="14.25" customHeight="1">
      <c r="A307" s="11">
        <v>306</v>
      </c>
      <c r="B307" s="11" t="s">
        <v>348</v>
      </c>
      <c r="C307" s="11">
        <v>2018</v>
      </c>
      <c r="D307" s="11">
        <f t="shared" si="0"/>
        <v>5</v>
      </c>
      <c r="E307" s="2" t="s">
        <v>48</v>
      </c>
      <c r="F307" s="2" t="s">
        <v>6</v>
      </c>
      <c r="G307" s="20">
        <v>10777451</v>
      </c>
    </row>
    <row r="308" spans="1:7" ht="14.25" customHeight="1">
      <c r="A308" s="11">
        <v>307</v>
      </c>
      <c r="B308" s="11" t="s">
        <v>349</v>
      </c>
      <c r="C308" s="11">
        <v>2015</v>
      </c>
      <c r="D308" s="11">
        <f t="shared" si="0"/>
        <v>8</v>
      </c>
      <c r="E308" s="2" t="s">
        <v>48</v>
      </c>
      <c r="F308" s="2" t="s">
        <v>6</v>
      </c>
      <c r="G308" s="20">
        <v>8994510</v>
      </c>
    </row>
    <row r="309" spans="1:7" ht="14.25" customHeight="1">
      <c r="A309" s="11">
        <v>308</v>
      </c>
      <c r="B309" s="11" t="s">
        <v>350</v>
      </c>
      <c r="C309" s="11">
        <v>2022</v>
      </c>
      <c r="D309" s="11">
        <f t="shared" si="0"/>
        <v>1</v>
      </c>
      <c r="E309" s="2" t="s">
        <v>48</v>
      </c>
      <c r="F309" s="2" t="s">
        <v>49</v>
      </c>
      <c r="G309" s="20">
        <v>16591253</v>
      </c>
    </row>
    <row r="310" spans="1:7" ht="14.25" customHeight="1">
      <c r="A310" s="11">
        <v>309</v>
      </c>
      <c r="B310" s="11" t="s">
        <v>351</v>
      </c>
      <c r="C310" s="11">
        <v>2017</v>
      </c>
      <c r="D310" s="11">
        <f t="shared" si="0"/>
        <v>6</v>
      </c>
      <c r="E310" s="2" t="s">
        <v>48</v>
      </c>
      <c r="F310" s="2" t="s">
        <v>6</v>
      </c>
      <c r="G310" s="20">
        <v>13157035</v>
      </c>
    </row>
    <row r="311" spans="1:7" ht="14.25" customHeight="1">
      <c r="A311" s="11">
        <v>310</v>
      </c>
      <c r="B311" s="11" t="s">
        <v>352</v>
      </c>
      <c r="C311" s="11">
        <v>2023</v>
      </c>
      <c r="D311" s="11">
        <f t="shared" si="0"/>
        <v>0</v>
      </c>
      <c r="E311" s="2" t="s">
        <v>48</v>
      </c>
      <c r="F311" s="2" t="s">
        <v>7</v>
      </c>
      <c r="G311" s="20">
        <v>14971353</v>
      </c>
    </row>
    <row r="312" spans="1:7" ht="14.25" customHeight="1">
      <c r="A312" s="11">
        <v>311</v>
      </c>
      <c r="B312" s="11" t="s">
        <v>353</v>
      </c>
      <c r="C312" s="11">
        <v>2019</v>
      </c>
      <c r="D312" s="11">
        <f t="shared" si="0"/>
        <v>4</v>
      </c>
      <c r="E312" s="2" t="s">
        <v>46</v>
      </c>
      <c r="F312" s="2" t="s">
        <v>7</v>
      </c>
      <c r="G312" s="20">
        <v>12743839</v>
      </c>
    </row>
    <row r="313" spans="1:7" ht="14.25" customHeight="1">
      <c r="A313" s="11">
        <v>312</v>
      </c>
      <c r="B313" s="11" t="s">
        <v>354</v>
      </c>
      <c r="C313" s="11">
        <v>2022</v>
      </c>
      <c r="D313" s="11">
        <f t="shared" si="0"/>
        <v>1</v>
      </c>
      <c r="E313" s="2" t="s">
        <v>48</v>
      </c>
      <c r="F313" s="2" t="s">
        <v>49</v>
      </c>
      <c r="G313" s="20">
        <v>7152564</v>
      </c>
    </row>
    <row r="314" spans="1:7" ht="14.25" customHeight="1">
      <c r="A314" s="11">
        <v>313</v>
      </c>
      <c r="B314" s="11" t="s">
        <v>355</v>
      </c>
      <c r="C314" s="11">
        <v>2013</v>
      </c>
      <c r="D314" s="11">
        <f t="shared" si="0"/>
        <v>10</v>
      </c>
      <c r="E314" s="2" t="s">
        <v>48</v>
      </c>
      <c r="F314" s="2" t="s">
        <v>6</v>
      </c>
      <c r="G314" s="20">
        <v>18622027</v>
      </c>
    </row>
    <row r="315" spans="1:7" ht="14.25" customHeight="1">
      <c r="A315" s="11">
        <v>314</v>
      </c>
      <c r="B315" s="11" t="s">
        <v>356</v>
      </c>
      <c r="C315" s="11">
        <v>2015</v>
      </c>
      <c r="D315" s="11">
        <f t="shared" si="0"/>
        <v>8</v>
      </c>
      <c r="E315" s="2" t="s">
        <v>48</v>
      </c>
      <c r="F315" s="2" t="s">
        <v>6</v>
      </c>
      <c r="G315" s="20">
        <v>14015000</v>
      </c>
    </row>
    <row r="316" spans="1:7" ht="14.25" customHeight="1">
      <c r="A316" s="11">
        <v>315</v>
      </c>
      <c r="B316" s="11" t="s">
        <v>357</v>
      </c>
      <c r="C316" s="11">
        <v>2014</v>
      </c>
      <c r="D316" s="11">
        <f t="shared" si="0"/>
        <v>9</v>
      </c>
      <c r="E316" s="2" t="s">
        <v>48</v>
      </c>
      <c r="F316" s="2" t="s">
        <v>7</v>
      </c>
      <c r="G316" s="20">
        <v>16827559</v>
      </c>
    </row>
    <row r="317" spans="1:7" ht="14.25" customHeight="1">
      <c r="A317" s="11">
        <v>316</v>
      </c>
      <c r="B317" s="11" t="s">
        <v>358</v>
      </c>
      <c r="C317" s="11">
        <v>2017</v>
      </c>
      <c r="D317" s="11">
        <f t="shared" si="0"/>
        <v>6</v>
      </c>
      <c r="E317" s="2" t="s">
        <v>48</v>
      </c>
      <c r="F317" s="2" t="s">
        <v>49</v>
      </c>
      <c r="G317" s="20">
        <v>7229608</v>
      </c>
    </row>
    <row r="318" spans="1:7" ht="14.25" customHeight="1">
      <c r="A318" s="11">
        <v>317</v>
      </c>
      <c r="B318" s="11" t="s">
        <v>359</v>
      </c>
      <c r="C318" s="11">
        <v>2013</v>
      </c>
      <c r="D318" s="11">
        <f t="shared" si="0"/>
        <v>10</v>
      </c>
      <c r="E318" s="2" t="s">
        <v>48</v>
      </c>
      <c r="F318" s="2" t="s">
        <v>7</v>
      </c>
      <c r="G318" s="20">
        <v>2707440</v>
      </c>
    </row>
    <row r="319" spans="1:7" ht="14.25" customHeight="1">
      <c r="A319" s="11">
        <v>318</v>
      </c>
      <c r="B319" s="11" t="s">
        <v>360</v>
      </c>
      <c r="C319" s="11">
        <v>2017</v>
      </c>
      <c r="D319" s="11">
        <f t="shared" si="0"/>
        <v>6</v>
      </c>
      <c r="E319" s="2" t="s">
        <v>48</v>
      </c>
      <c r="F319" s="2" t="s">
        <v>7</v>
      </c>
      <c r="G319" s="20">
        <v>15572058</v>
      </c>
    </row>
    <row r="320" spans="1:7" ht="14.25" customHeight="1">
      <c r="A320" s="11">
        <v>319</v>
      </c>
      <c r="B320" s="11" t="s">
        <v>361</v>
      </c>
      <c r="C320" s="11">
        <v>2017</v>
      </c>
      <c r="D320" s="11">
        <f t="shared" si="0"/>
        <v>6</v>
      </c>
      <c r="E320" s="2" t="s">
        <v>48</v>
      </c>
      <c r="F320" s="2" t="s">
        <v>7</v>
      </c>
      <c r="G320" s="20">
        <v>17874059</v>
      </c>
    </row>
    <row r="321" spans="1:7" ht="14.25" customHeight="1">
      <c r="A321" s="11">
        <v>320</v>
      </c>
      <c r="B321" s="11" t="s">
        <v>362</v>
      </c>
      <c r="C321" s="11">
        <v>2021</v>
      </c>
      <c r="D321" s="11">
        <f t="shared" si="0"/>
        <v>2</v>
      </c>
      <c r="E321" s="2" t="s">
        <v>48</v>
      </c>
      <c r="F321" s="2" t="s">
        <v>7</v>
      </c>
      <c r="G321" s="20">
        <v>10747423</v>
      </c>
    </row>
    <row r="322" spans="1:7" ht="14.25" customHeight="1">
      <c r="A322" s="11">
        <v>321</v>
      </c>
      <c r="B322" s="11" t="s">
        <v>363</v>
      </c>
      <c r="C322" s="11">
        <v>2015</v>
      </c>
      <c r="D322" s="11">
        <f t="shared" si="0"/>
        <v>8</v>
      </c>
      <c r="E322" s="2" t="s">
        <v>48</v>
      </c>
      <c r="F322" s="2" t="s">
        <v>7</v>
      </c>
      <c r="G322" s="20">
        <v>3779361</v>
      </c>
    </row>
    <row r="323" spans="1:7" ht="14.25" customHeight="1">
      <c r="A323" s="11">
        <v>322</v>
      </c>
      <c r="B323" s="11" t="s">
        <v>364</v>
      </c>
      <c r="C323" s="11">
        <v>2022</v>
      </c>
      <c r="D323" s="11">
        <f t="shared" si="0"/>
        <v>1</v>
      </c>
      <c r="E323" s="2" t="s">
        <v>48</v>
      </c>
      <c r="F323" s="2" t="s">
        <v>6</v>
      </c>
      <c r="G323" s="20">
        <v>16829917</v>
      </c>
    </row>
    <row r="324" spans="1:7" ht="14.25" customHeight="1">
      <c r="A324" s="11">
        <v>323</v>
      </c>
      <c r="B324" s="11" t="s">
        <v>365</v>
      </c>
      <c r="C324" s="11">
        <v>2018</v>
      </c>
      <c r="D324" s="11">
        <f t="shared" si="0"/>
        <v>5</v>
      </c>
      <c r="E324" s="2" t="s">
        <v>48</v>
      </c>
      <c r="F324" s="2" t="s">
        <v>7</v>
      </c>
      <c r="G324" s="20">
        <v>1252887</v>
      </c>
    </row>
    <row r="325" spans="1:7" ht="14.25" customHeight="1">
      <c r="A325" s="11">
        <v>324</v>
      </c>
      <c r="B325" s="11" t="s">
        <v>366</v>
      </c>
      <c r="C325" s="11">
        <v>2013</v>
      </c>
      <c r="D325" s="11">
        <f t="shared" si="0"/>
        <v>10</v>
      </c>
      <c r="E325" s="2" t="s">
        <v>48</v>
      </c>
      <c r="F325" s="2" t="s">
        <v>7</v>
      </c>
      <c r="G325" s="20">
        <v>3815028</v>
      </c>
    </row>
    <row r="326" spans="1:7" ht="14.25" customHeight="1">
      <c r="A326" s="11">
        <v>325</v>
      </c>
      <c r="B326" s="11" t="s">
        <v>367</v>
      </c>
      <c r="C326" s="11">
        <v>2016</v>
      </c>
      <c r="D326" s="11">
        <f t="shared" si="0"/>
        <v>7</v>
      </c>
      <c r="E326" s="2" t="s">
        <v>48</v>
      </c>
      <c r="F326" s="2" t="s">
        <v>49</v>
      </c>
      <c r="G326" s="20">
        <v>15300773</v>
      </c>
    </row>
    <row r="327" spans="1:7" ht="14.25" customHeight="1">
      <c r="A327" s="11">
        <v>326</v>
      </c>
      <c r="B327" s="11" t="s">
        <v>368</v>
      </c>
      <c r="C327" s="11">
        <v>2020</v>
      </c>
      <c r="D327" s="11">
        <f t="shared" si="0"/>
        <v>3</v>
      </c>
      <c r="E327" s="2" t="s">
        <v>48</v>
      </c>
      <c r="F327" s="2" t="s">
        <v>7</v>
      </c>
      <c r="G327" s="20">
        <v>15047025</v>
      </c>
    </row>
    <row r="328" spans="1:7" ht="14.25" customHeight="1">
      <c r="A328" s="11">
        <v>327</v>
      </c>
      <c r="B328" s="11" t="s">
        <v>369</v>
      </c>
      <c r="C328" s="11">
        <v>2020</v>
      </c>
      <c r="D328" s="11">
        <f t="shared" si="0"/>
        <v>3</v>
      </c>
      <c r="E328" s="2" t="s">
        <v>48</v>
      </c>
      <c r="F328" s="2" t="s">
        <v>6</v>
      </c>
      <c r="G328" s="20">
        <v>12600335</v>
      </c>
    </row>
    <row r="329" spans="1:7" ht="14.25" customHeight="1">
      <c r="A329" s="11">
        <v>328</v>
      </c>
      <c r="B329" s="11" t="s">
        <v>370</v>
      </c>
      <c r="C329" s="11">
        <v>2017</v>
      </c>
      <c r="D329" s="11">
        <f t="shared" si="0"/>
        <v>6</v>
      </c>
      <c r="E329" s="2" t="s">
        <v>48</v>
      </c>
      <c r="F329" s="2" t="s">
        <v>49</v>
      </c>
      <c r="G329" s="20">
        <v>19680818</v>
      </c>
    </row>
    <row r="330" spans="1:7" ht="14.25" customHeight="1">
      <c r="A330" s="11">
        <v>329</v>
      </c>
      <c r="B330" s="11" t="s">
        <v>371</v>
      </c>
      <c r="C330" s="11">
        <v>2015</v>
      </c>
      <c r="D330" s="11">
        <f t="shared" si="0"/>
        <v>8</v>
      </c>
      <c r="E330" s="2" t="s">
        <v>48</v>
      </c>
      <c r="F330" s="2" t="s">
        <v>7</v>
      </c>
      <c r="G330" s="20">
        <v>6844356</v>
      </c>
    </row>
    <row r="331" spans="1:7" ht="14.25" customHeight="1">
      <c r="A331" s="11">
        <v>330</v>
      </c>
      <c r="B331" s="11" t="s">
        <v>372</v>
      </c>
      <c r="C331" s="11">
        <v>2023</v>
      </c>
      <c r="D331" s="11">
        <f t="shared" si="0"/>
        <v>0</v>
      </c>
      <c r="E331" s="2" t="s">
        <v>46</v>
      </c>
      <c r="F331" s="2" t="s">
        <v>49</v>
      </c>
      <c r="G331" s="20">
        <v>13214966</v>
      </c>
    </row>
    <row r="332" spans="1:7" ht="14.25" customHeight="1">
      <c r="A332" s="11">
        <v>331</v>
      </c>
      <c r="B332" s="11" t="s">
        <v>373</v>
      </c>
      <c r="C332" s="11">
        <v>2014</v>
      </c>
      <c r="D332" s="11">
        <f t="shared" si="0"/>
        <v>9</v>
      </c>
      <c r="E332" s="2" t="s">
        <v>46</v>
      </c>
      <c r="F332" s="2" t="s">
        <v>6</v>
      </c>
      <c r="G332" s="20">
        <v>2956862</v>
      </c>
    </row>
    <row r="333" spans="1:7" ht="14.25" customHeight="1">
      <c r="A333" s="11">
        <v>332</v>
      </c>
      <c r="B333" s="11" t="s">
        <v>374</v>
      </c>
      <c r="C333" s="11">
        <v>2020</v>
      </c>
      <c r="D333" s="11">
        <f t="shared" si="0"/>
        <v>3</v>
      </c>
      <c r="E333" s="2" t="s">
        <v>46</v>
      </c>
      <c r="F333" s="2" t="s">
        <v>49</v>
      </c>
      <c r="G333" s="20">
        <v>16678829</v>
      </c>
    </row>
    <row r="334" spans="1:7" ht="14.25" customHeight="1">
      <c r="A334" s="11">
        <v>333</v>
      </c>
      <c r="B334" s="11" t="s">
        <v>375</v>
      </c>
      <c r="C334" s="11">
        <v>2019</v>
      </c>
      <c r="D334" s="11">
        <f t="shared" si="0"/>
        <v>4</v>
      </c>
      <c r="E334" s="2" t="s">
        <v>58</v>
      </c>
      <c r="F334" s="2" t="s">
        <v>7</v>
      </c>
      <c r="G334" s="20">
        <v>2196053</v>
      </c>
    </row>
    <row r="335" spans="1:7" ht="14.25" customHeight="1">
      <c r="A335" s="11">
        <v>334</v>
      </c>
      <c r="B335" s="11" t="s">
        <v>376</v>
      </c>
      <c r="C335" s="11">
        <v>2021</v>
      </c>
      <c r="D335" s="11">
        <f t="shared" si="0"/>
        <v>2</v>
      </c>
      <c r="E335" s="2" t="s">
        <v>48</v>
      </c>
      <c r="F335" s="2" t="s">
        <v>6</v>
      </c>
      <c r="G335" s="20">
        <v>17086632</v>
      </c>
    </row>
    <row r="336" spans="1:7" ht="14.25" customHeight="1">
      <c r="A336" s="11">
        <v>335</v>
      </c>
      <c r="B336" s="11" t="s">
        <v>377</v>
      </c>
      <c r="C336" s="11">
        <v>2015</v>
      </c>
      <c r="D336" s="11">
        <f t="shared" si="0"/>
        <v>8</v>
      </c>
      <c r="E336" s="2" t="s">
        <v>48</v>
      </c>
      <c r="F336" s="2" t="s">
        <v>6</v>
      </c>
      <c r="G336" s="20">
        <v>16720777</v>
      </c>
    </row>
    <row r="337" spans="1:7" ht="14.25" customHeight="1">
      <c r="A337" s="11">
        <v>336</v>
      </c>
      <c r="B337" s="11" t="s">
        <v>378</v>
      </c>
      <c r="C337" s="11">
        <v>2015</v>
      </c>
      <c r="D337" s="11">
        <f t="shared" si="0"/>
        <v>8</v>
      </c>
      <c r="E337" s="2" t="s">
        <v>48</v>
      </c>
      <c r="F337" s="2" t="s">
        <v>7</v>
      </c>
      <c r="G337" s="20">
        <v>5076516</v>
      </c>
    </row>
    <row r="338" spans="1:7" ht="14.25" customHeight="1">
      <c r="A338" s="11">
        <v>337</v>
      </c>
      <c r="B338" s="11" t="s">
        <v>379</v>
      </c>
      <c r="C338" s="11">
        <v>2022</v>
      </c>
      <c r="D338" s="11">
        <f t="shared" si="0"/>
        <v>1</v>
      </c>
      <c r="E338" s="2" t="s">
        <v>48</v>
      </c>
      <c r="F338" s="2" t="s">
        <v>7</v>
      </c>
      <c r="G338" s="20">
        <v>8819320</v>
      </c>
    </row>
    <row r="339" spans="1:7" ht="14.25" customHeight="1">
      <c r="A339" s="11">
        <v>338</v>
      </c>
      <c r="B339" s="11" t="s">
        <v>380</v>
      </c>
      <c r="C339" s="11">
        <v>2017</v>
      </c>
      <c r="D339" s="11">
        <f t="shared" si="0"/>
        <v>6</v>
      </c>
      <c r="E339" s="2" t="s">
        <v>48</v>
      </c>
      <c r="F339" s="2" t="s">
        <v>6</v>
      </c>
      <c r="G339" s="20">
        <v>5887959</v>
      </c>
    </row>
    <row r="340" spans="1:7" ht="14.25" customHeight="1">
      <c r="A340" s="11">
        <v>339</v>
      </c>
      <c r="B340" s="11" t="s">
        <v>381</v>
      </c>
      <c r="C340" s="11">
        <v>2020</v>
      </c>
      <c r="D340" s="11">
        <f t="shared" si="0"/>
        <v>3</v>
      </c>
      <c r="E340" s="2" t="s">
        <v>48</v>
      </c>
      <c r="F340" s="2" t="s">
        <v>49</v>
      </c>
      <c r="G340" s="20">
        <v>14661023</v>
      </c>
    </row>
    <row r="341" spans="1:7" ht="14.25" customHeight="1">
      <c r="A341" s="11">
        <v>340</v>
      </c>
      <c r="B341" s="11" t="s">
        <v>382</v>
      </c>
      <c r="C341" s="11">
        <v>2019</v>
      </c>
      <c r="D341" s="11">
        <f t="shared" si="0"/>
        <v>4</v>
      </c>
      <c r="E341" s="2" t="s">
        <v>48</v>
      </c>
      <c r="F341" s="2" t="s">
        <v>49</v>
      </c>
      <c r="G341" s="20">
        <v>12813228</v>
      </c>
    </row>
    <row r="342" spans="1:7" ht="14.25" customHeight="1">
      <c r="A342" s="11">
        <v>341</v>
      </c>
      <c r="B342" s="11" t="s">
        <v>63</v>
      </c>
      <c r="C342" s="11">
        <v>2017</v>
      </c>
      <c r="D342" s="11">
        <f t="shared" si="0"/>
        <v>6</v>
      </c>
      <c r="E342" s="2" t="s">
        <v>48</v>
      </c>
      <c r="F342" s="2" t="s">
        <v>7</v>
      </c>
      <c r="G342" s="20">
        <v>4858252</v>
      </c>
    </row>
    <row r="343" spans="1:7" ht="14.25" customHeight="1">
      <c r="A343" s="11">
        <v>342</v>
      </c>
      <c r="B343" s="11" t="s">
        <v>383</v>
      </c>
      <c r="C343" s="11">
        <v>2014</v>
      </c>
      <c r="D343" s="11">
        <f t="shared" si="0"/>
        <v>9</v>
      </c>
      <c r="E343" s="2" t="s">
        <v>48</v>
      </c>
      <c r="F343" s="2" t="s">
        <v>7</v>
      </c>
      <c r="G343" s="20">
        <v>13137009</v>
      </c>
    </row>
    <row r="344" spans="1:7" ht="14.25" customHeight="1">
      <c r="A344" s="11">
        <v>343</v>
      </c>
      <c r="B344" s="11" t="s">
        <v>384</v>
      </c>
      <c r="C344" s="11">
        <v>2015</v>
      </c>
      <c r="D344" s="11">
        <f t="shared" si="0"/>
        <v>8</v>
      </c>
      <c r="E344" s="2" t="s">
        <v>48</v>
      </c>
      <c r="F344" s="2" t="s">
        <v>7</v>
      </c>
      <c r="G344" s="20">
        <v>14810844</v>
      </c>
    </row>
    <row r="345" spans="1:7" ht="14.25" customHeight="1">
      <c r="A345" s="11">
        <v>344</v>
      </c>
      <c r="B345" s="11" t="s">
        <v>385</v>
      </c>
      <c r="C345" s="11">
        <v>2021</v>
      </c>
      <c r="D345" s="11">
        <f t="shared" si="0"/>
        <v>2</v>
      </c>
      <c r="E345" s="2" t="s">
        <v>48</v>
      </c>
      <c r="F345" s="2" t="s">
        <v>7</v>
      </c>
      <c r="G345" s="20">
        <v>18080464</v>
      </c>
    </row>
    <row r="346" spans="1:7" ht="14.25" customHeight="1">
      <c r="A346" s="11">
        <v>345</v>
      </c>
      <c r="B346" s="11" t="s">
        <v>386</v>
      </c>
      <c r="C346" s="11">
        <v>2015</v>
      </c>
      <c r="D346" s="11">
        <f t="shared" si="0"/>
        <v>8</v>
      </c>
      <c r="E346" s="2" t="s">
        <v>48</v>
      </c>
      <c r="F346" s="2" t="s">
        <v>6</v>
      </c>
      <c r="G346" s="20">
        <v>9955851</v>
      </c>
    </row>
    <row r="347" spans="1:7" ht="14.25" customHeight="1">
      <c r="A347" s="11">
        <v>346</v>
      </c>
      <c r="B347" s="11" t="s">
        <v>387</v>
      </c>
      <c r="C347" s="11">
        <v>2017</v>
      </c>
      <c r="D347" s="11">
        <f t="shared" si="0"/>
        <v>6</v>
      </c>
      <c r="E347" s="2" t="s">
        <v>48</v>
      </c>
      <c r="F347" s="2" t="s">
        <v>7</v>
      </c>
      <c r="G347" s="20">
        <v>8246442</v>
      </c>
    </row>
    <row r="348" spans="1:7" ht="14.25" customHeight="1">
      <c r="A348" s="11">
        <v>347</v>
      </c>
      <c r="B348" s="11" t="s">
        <v>312</v>
      </c>
      <c r="C348" s="11">
        <v>2015</v>
      </c>
      <c r="D348" s="11">
        <f t="shared" si="0"/>
        <v>8</v>
      </c>
      <c r="E348" s="2" t="s">
        <v>48</v>
      </c>
      <c r="F348" s="2" t="s">
        <v>6</v>
      </c>
      <c r="G348" s="20">
        <v>5489784</v>
      </c>
    </row>
    <row r="349" spans="1:7" ht="14.25" customHeight="1">
      <c r="A349" s="11">
        <v>348</v>
      </c>
      <c r="B349" s="11" t="s">
        <v>388</v>
      </c>
      <c r="C349" s="11">
        <v>2017</v>
      </c>
      <c r="D349" s="11">
        <f t="shared" si="0"/>
        <v>6</v>
      </c>
      <c r="E349" s="2" t="s">
        <v>48</v>
      </c>
      <c r="F349" s="2" t="s">
        <v>7</v>
      </c>
      <c r="G349" s="20">
        <v>19285392</v>
      </c>
    </row>
    <row r="350" spans="1:7" ht="14.25" customHeight="1">
      <c r="A350" s="11">
        <v>349</v>
      </c>
      <c r="B350" s="11" t="s">
        <v>389</v>
      </c>
      <c r="C350" s="11">
        <v>2013</v>
      </c>
      <c r="D350" s="11">
        <f t="shared" si="0"/>
        <v>10</v>
      </c>
      <c r="E350" s="2" t="s">
        <v>48</v>
      </c>
      <c r="F350" s="2" t="s">
        <v>6</v>
      </c>
      <c r="G350" s="20">
        <v>18978699</v>
      </c>
    </row>
    <row r="351" spans="1:7" ht="14.25" customHeight="1">
      <c r="A351" s="11">
        <v>350</v>
      </c>
      <c r="B351" s="11" t="s">
        <v>390</v>
      </c>
      <c r="C351" s="11">
        <v>2017</v>
      </c>
      <c r="D351" s="11">
        <f t="shared" si="0"/>
        <v>6</v>
      </c>
      <c r="E351" s="2" t="s">
        <v>48</v>
      </c>
      <c r="F351" s="2" t="s">
        <v>7</v>
      </c>
      <c r="G351" s="20">
        <v>10571934</v>
      </c>
    </row>
    <row r="352" spans="1:7" ht="14.25" customHeight="1">
      <c r="A352" s="11">
        <v>351</v>
      </c>
      <c r="B352" s="11" t="s">
        <v>391</v>
      </c>
      <c r="C352" s="11">
        <v>2019</v>
      </c>
      <c r="D352" s="11">
        <f t="shared" si="0"/>
        <v>4</v>
      </c>
      <c r="E352" s="2" t="s">
        <v>48</v>
      </c>
      <c r="F352" s="2" t="s">
        <v>7</v>
      </c>
      <c r="G352" s="20">
        <v>19973784</v>
      </c>
    </row>
    <row r="353" spans="1:7" ht="14.25" customHeight="1">
      <c r="A353" s="11">
        <v>352</v>
      </c>
      <c r="B353" s="11" t="s">
        <v>392</v>
      </c>
      <c r="C353" s="11">
        <v>2015</v>
      </c>
      <c r="D353" s="11">
        <f t="shared" si="0"/>
        <v>8</v>
      </c>
      <c r="E353" s="2" t="s">
        <v>48</v>
      </c>
      <c r="F353" s="2" t="s">
        <v>7</v>
      </c>
      <c r="G353" s="20">
        <v>5502181</v>
      </c>
    </row>
    <row r="354" spans="1:7" ht="14.25" customHeight="1">
      <c r="A354" s="11">
        <v>353</v>
      </c>
      <c r="B354" s="11" t="s">
        <v>393</v>
      </c>
      <c r="C354" s="11">
        <v>2020</v>
      </c>
      <c r="D354" s="11">
        <f t="shared" si="0"/>
        <v>3</v>
      </c>
      <c r="E354" s="2" t="s">
        <v>47</v>
      </c>
      <c r="F354" s="2" t="s">
        <v>6</v>
      </c>
      <c r="G354" s="20">
        <v>10218491</v>
      </c>
    </row>
    <row r="355" spans="1:7" ht="14.25" customHeight="1">
      <c r="A355" s="11">
        <v>354</v>
      </c>
      <c r="B355" s="11" t="s">
        <v>394</v>
      </c>
      <c r="C355" s="11">
        <v>2016</v>
      </c>
      <c r="D355" s="11">
        <f t="shared" si="0"/>
        <v>7</v>
      </c>
      <c r="E355" s="2" t="s">
        <v>47</v>
      </c>
      <c r="F355" s="2" t="s">
        <v>7</v>
      </c>
      <c r="G355" s="20">
        <v>19072056</v>
      </c>
    </row>
    <row r="356" spans="1:7" ht="14.25" customHeight="1">
      <c r="A356" s="11">
        <v>355</v>
      </c>
      <c r="B356" s="11" t="s">
        <v>395</v>
      </c>
      <c r="C356" s="11">
        <v>2023</v>
      </c>
      <c r="D356" s="11">
        <f t="shared" si="0"/>
        <v>0</v>
      </c>
      <c r="E356" s="2" t="s">
        <v>46</v>
      </c>
      <c r="F356" s="2" t="s">
        <v>7</v>
      </c>
      <c r="G356" s="20">
        <v>8573751</v>
      </c>
    </row>
    <row r="357" spans="1:7" ht="14.25" customHeight="1">
      <c r="A357" s="11">
        <v>356</v>
      </c>
      <c r="B357" s="11" t="s">
        <v>396</v>
      </c>
      <c r="C357" s="11">
        <v>2022</v>
      </c>
      <c r="D357" s="11">
        <f t="shared" si="0"/>
        <v>1</v>
      </c>
      <c r="E357" s="2" t="s">
        <v>46</v>
      </c>
      <c r="F357" s="2" t="s">
        <v>49</v>
      </c>
      <c r="G357" s="20">
        <v>18328549</v>
      </c>
    </row>
    <row r="358" spans="1:7" ht="14.25" customHeight="1">
      <c r="A358" s="11">
        <v>357</v>
      </c>
      <c r="B358" s="11" t="s">
        <v>397</v>
      </c>
      <c r="C358" s="11">
        <v>2014</v>
      </c>
      <c r="D358" s="11">
        <f t="shared" si="0"/>
        <v>9</v>
      </c>
      <c r="E358" s="2" t="s">
        <v>47</v>
      </c>
      <c r="F358" s="2" t="s">
        <v>7</v>
      </c>
      <c r="G358" s="20">
        <v>4150374</v>
      </c>
    </row>
    <row r="359" spans="1:7" ht="14.25" customHeight="1">
      <c r="A359" s="11">
        <v>358</v>
      </c>
      <c r="B359" s="11" t="s">
        <v>398</v>
      </c>
      <c r="C359" s="11">
        <v>2018</v>
      </c>
      <c r="D359" s="11">
        <f t="shared" si="0"/>
        <v>5</v>
      </c>
      <c r="E359" s="2" t="s">
        <v>48</v>
      </c>
      <c r="F359" s="2" t="s">
        <v>7</v>
      </c>
      <c r="G359" s="20">
        <v>5969653</v>
      </c>
    </row>
    <row r="360" spans="1:7" ht="14.25" customHeight="1">
      <c r="A360" s="11">
        <v>359</v>
      </c>
      <c r="B360" s="11" t="s">
        <v>399</v>
      </c>
      <c r="C360" s="11">
        <v>2021</v>
      </c>
      <c r="D360" s="11">
        <f t="shared" si="0"/>
        <v>2</v>
      </c>
      <c r="E360" s="2" t="s">
        <v>48</v>
      </c>
      <c r="F360" s="2" t="s">
        <v>6</v>
      </c>
      <c r="G360" s="20">
        <v>6035865</v>
      </c>
    </row>
    <row r="361" spans="1:7" ht="14.25" customHeight="1">
      <c r="A361" s="11">
        <v>360</v>
      </c>
      <c r="B361" s="11" t="s">
        <v>400</v>
      </c>
      <c r="C361" s="11">
        <v>2018</v>
      </c>
      <c r="D361" s="11">
        <f t="shared" si="0"/>
        <v>5</v>
      </c>
      <c r="E361" s="2" t="s">
        <v>48</v>
      </c>
      <c r="F361" s="2" t="s">
        <v>6</v>
      </c>
      <c r="G361" s="20">
        <v>1860643</v>
      </c>
    </row>
    <row r="362" spans="1:7" ht="14.25" customHeight="1">
      <c r="A362" s="11">
        <v>361</v>
      </c>
      <c r="B362" s="11" t="s">
        <v>401</v>
      </c>
      <c r="C362" s="11">
        <v>2021</v>
      </c>
      <c r="D362" s="11">
        <f t="shared" si="0"/>
        <v>2</v>
      </c>
      <c r="E362" s="2" t="s">
        <v>48</v>
      </c>
      <c r="F362" s="2" t="s">
        <v>6</v>
      </c>
      <c r="G362" s="20">
        <v>17831101</v>
      </c>
    </row>
    <row r="363" spans="1:7" ht="14.25" customHeight="1">
      <c r="A363" s="11">
        <v>362</v>
      </c>
      <c r="B363" s="11" t="s">
        <v>402</v>
      </c>
      <c r="C363" s="11">
        <v>2016</v>
      </c>
      <c r="D363" s="11">
        <f t="shared" si="0"/>
        <v>7</v>
      </c>
      <c r="E363" s="2" t="s">
        <v>48</v>
      </c>
      <c r="F363" s="2" t="s">
        <v>49</v>
      </c>
      <c r="G363" s="20">
        <v>9857449</v>
      </c>
    </row>
    <row r="364" spans="1:7" ht="14.25" customHeight="1">
      <c r="A364" s="11">
        <v>363</v>
      </c>
      <c r="B364" s="11" t="s">
        <v>403</v>
      </c>
      <c r="C364" s="11">
        <v>2015</v>
      </c>
      <c r="D364" s="11">
        <f t="shared" si="0"/>
        <v>8</v>
      </c>
      <c r="E364" s="2" t="s">
        <v>48</v>
      </c>
      <c r="F364" s="2" t="s">
        <v>7</v>
      </c>
      <c r="G364" s="20">
        <v>17551629</v>
      </c>
    </row>
    <row r="365" spans="1:7" ht="14.25" customHeight="1">
      <c r="A365" s="11">
        <v>364</v>
      </c>
      <c r="B365" s="11" t="s">
        <v>404</v>
      </c>
      <c r="C365" s="11">
        <v>2023</v>
      </c>
      <c r="D365" s="11">
        <f t="shared" si="0"/>
        <v>0</v>
      </c>
      <c r="E365" s="2" t="s">
        <v>48</v>
      </c>
      <c r="F365" s="2" t="s">
        <v>7</v>
      </c>
      <c r="G365" s="20">
        <v>14890864</v>
      </c>
    </row>
    <row r="366" spans="1:7" ht="14.25" customHeight="1">
      <c r="A366" s="11">
        <v>365</v>
      </c>
      <c r="B366" s="11" t="s">
        <v>405</v>
      </c>
      <c r="C366" s="11">
        <v>2022</v>
      </c>
      <c r="D366" s="11">
        <f t="shared" si="0"/>
        <v>1</v>
      </c>
      <c r="E366" s="2" t="s">
        <v>48</v>
      </c>
      <c r="F366" s="2" t="s">
        <v>7</v>
      </c>
      <c r="G366" s="20">
        <v>4171982</v>
      </c>
    </row>
    <row r="367" spans="1:7" ht="14.25" customHeight="1">
      <c r="A367" s="11">
        <v>366</v>
      </c>
      <c r="B367" s="11" t="s">
        <v>406</v>
      </c>
      <c r="C367" s="11">
        <v>2023</v>
      </c>
      <c r="D367" s="11">
        <f t="shared" si="0"/>
        <v>0</v>
      </c>
      <c r="E367" s="2" t="s">
        <v>58</v>
      </c>
      <c r="F367" s="2" t="s">
        <v>7</v>
      </c>
      <c r="G367" s="20">
        <v>18337272</v>
      </c>
    </row>
    <row r="368" spans="1:7" ht="14.25" customHeight="1">
      <c r="A368" s="11">
        <v>367</v>
      </c>
      <c r="B368" s="11" t="s">
        <v>407</v>
      </c>
      <c r="C368" s="11">
        <v>2018</v>
      </c>
      <c r="D368" s="11">
        <f t="shared" si="0"/>
        <v>5</v>
      </c>
      <c r="E368" s="2" t="s">
        <v>58</v>
      </c>
      <c r="F368" s="2" t="s">
        <v>7</v>
      </c>
      <c r="G368" s="20">
        <v>8889419</v>
      </c>
    </row>
    <row r="369" spans="1:7" ht="14.25" customHeight="1">
      <c r="A369" s="11">
        <v>368</v>
      </c>
      <c r="B369" s="11" t="s">
        <v>408</v>
      </c>
      <c r="C369" s="11">
        <v>2020</v>
      </c>
      <c r="D369" s="11">
        <f t="shared" si="0"/>
        <v>3</v>
      </c>
      <c r="E369" s="2" t="s">
        <v>48</v>
      </c>
      <c r="F369" s="2" t="s">
        <v>7</v>
      </c>
      <c r="G369" s="20">
        <v>17745796</v>
      </c>
    </row>
    <row r="370" spans="1:7" ht="14.25" customHeight="1">
      <c r="A370" s="11">
        <v>369</v>
      </c>
      <c r="B370" s="11" t="s">
        <v>409</v>
      </c>
      <c r="C370" s="11">
        <v>2016</v>
      </c>
      <c r="D370" s="11">
        <f t="shared" si="0"/>
        <v>7</v>
      </c>
      <c r="E370" s="2" t="s">
        <v>48</v>
      </c>
      <c r="F370" s="2" t="s">
        <v>7</v>
      </c>
      <c r="G370" s="20">
        <v>16962958</v>
      </c>
    </row>
    <row r="371" spans="1:7" ht="14.25" customHeight="1">
      <c r="A371" s="11">
        <v>370</v>
      </c>
      <c r="B371" s="11" t="s">
        <v>410</v>
      </c>
      <c r="C371" s="11">
        <v>2014</v>
      </c>
      <c r="D371" s="11">
        <f t="shared" si="0"/>
        <v>9</v>
      </c>
      <c r="E371" s="2" t="s">
        <v>48</v>
      </c>
      <c r="F371" s="2" t="s">
        <v>49</v>
      </c>
      <c r="G371" s="20">
        <v>5900603</v>
      </c>
    </row>
    <row r="372" spans="1:7" ht="14.25" customHeight="1">
      <c r="A372" s="11">
        <v>371</v>
      </c>
      <c r="B372" s="11" t="s">
        <v>411</v>
      </c>
      <c r="C372" s="11">
        <v>2019</v>
      </c>
      <c r="D372" s="11">
        <f t="shared" si="0"/>
        <v>4</v>
      </c>
      <c r="E372" s="2" t="s">
        <v>48</v>
      </c>
      <c r="F372" s="2" t="s">
        <v>7</v>
      </c>
      <c r="G372" s="20">
        <v>9984389</v>
      </c>
    </row>
    <row r="373" spans="1:7" ht="14.25" customHeight="1">
      <c r="A373" s="11">
        <v>372</v>
      </c>
      <c r="B373" s="11" t="s">
        <v>412</v>
      </c>
      <c r="C373" s="11">
        <v>2017</v>
      </c>
      <c r="D373" s="11">
        <f t="shared" si="0"/>
        <v>6</v>
      </c>
      <c r="E373" s="2" t="s">
        <v>48</v>
      </c>
      <c r="F373" s="2" t="s">
        <v>7</v>
      </c>
      <c r="G373" s="20">
        <v>3953199</v>
      </c>
    </row>
    <row r="374" spans="1:7" ht="14.25" customHeight="1">
      <c r="A374" s="11">
        <v>373</v>
      </c>
      <c r="B374" s="11" t="s">
        <v>413</v>
      </c>
      <c r="C374" s="11">
        <v>2020</v>
      </c>
      <c r="D374" s="11">
        <f t="shared" si="0"/>
        <v>3</v>
      </c>
      <c r="E374" s="2" t="s">
        <v>48</v>
      </c>
      <c r="F374" s="2" t="s">
        <v>6</v>
      </c>
      <c r="G374" s="20">
        <v>1715975</v>
      </c>
    </row>
    <row r="375" spans="1:7" ht="14.25" customHeight="1">
      <c r="A375" s="11">
        <v>374</v>
      </c>
      <c r="B375" s="11" t="s">
        <v>414</v>
      </c>
      <c r="C375" s="11">
        <v>2019</v>
      </c>
      <c r="D375" s="11">
        <f t="shared" si="0"/>
        <v>4</v>
      </c>
      <c r="E375" s="2" t="s">
        <v>48</v>
      </c>
      <c r="F375" s="2" t="s">
        <v>7</v>
      </c>
      <c r="G375" s="20">
        <v>8101092</v>
      </c>
    </row>
    <row r="376" spans="1:7" ht="14.25" customHeight="1">
      <c r="A376" s="11">
        <v>375</v>
      </c>
      <c r="B376" s="11" t="s">
        <v>415</v>
      </c>
      <c r="C376" s="11">
        <v>2015</v>
      </c>
      <c r="D376" s="11">
        <f t="shared" si="0"/>
        <v>8</v>
      </c>
      <c r="E376" s="2" t="s">
        <v>48</v>
      </c>
      <c r="F376" s="2" t="s">
        <v>7</v>
      </c>
      <c r="G376" s="20">
        <v>16802672</v>
      </c>
    </row>
    <row r="377" spans="1:7" ht="14.25" customHeight="1">
      <c r="A377" s="11">
        <v>376</v>
      </c>
      <c r="B377" s="11" t="s">
        <v>416</v>
      </c>
      <c r="C377" s="11">
        <v>2021</v>
      </c>
      <c r="D377" s="11">
        <f t="shared" si="0"/>
        <v>2</v>
      </c>
      <c r="E377" s="2" t="s">
        <v>48</v>
      </c>
      <c r="F377" s="2" t="s">
        <v>7</v>
      </c>
      <c r="G377" s="20">
        <v>14562131</v>
      </c>
    </row>
    <row r="378" spans="1:7" ht="14.25" customHeight="1">
      <c r="A378" s="11">
        <v>377</v>
      </c>
      <c r="B378" s="11" t="s">
        <v>417</v>
      </c>
      <c r="C378" s="11">
        <v>2020</v>
      </c>
      <c r="D378" s="11">
        <f t="shared" si="0"/>
        <v>3</v>
      </c>
      <c r="E378" s="2" t="s">
        <v>48</v>
      </c>
      <c r="F378" s="2" t="s">
        <v>7</v>
      </c>
      <c r="G378" s="20">
        <v>18965665</v>
      </c>
    </row>
    <row r="379" spans="1:7" ht="14.25" customHeight="1">
      <c r="A379" s="11">
        <v>378</v>
      </c>
      <c r="B379" s="11" t="s">
        <v>418</v>
      </c>
      <c r="C379" s="11">
        <v>2022</v>
      </c>
      <c r="D379" s="11">
        <f t="shared" si="0"/>
        <v>1</v>
      </c>
      <c r="E379" s="2" t="s">
        <v>48</v>
      </c>
      <c r="F379" s="2" t="s">
        <v>6</v>
      </c>
      <c r="G379" s="20">
        <v>9409416</v>
      </c>
    </row>
    <row r="380" spans="1:7" ht="14.25" customHeight="1">
      <c r="A380" s="11">
        <v>379</v>
      </c>
      <c r="B380" s="11" t="s">
        <v>419</v>
      </c>
      <c r="C380" s="11">
        <v>2015</v>
      </c>
      <c r="D380" s="11">
        <f t="shared" si="0"/>
        <v>8</v>
      </c>
      <c r="E380" s="2" t="s">
        <v>48</v>
      </c>
      <c r="F380" s="2" t="s">
        <v>7</v>
      </c>
      <c r="G380" s="20">
        <v>13163446</v>
      </c>
    </row>
    <row r="381" spans="1:7" ht="14.25" customHeight="1">
      <c r="A381" s="11">
        <v>380</v>
      </c>
      <c r="B381" s="11" t="s">
        <v>420</v>
      </c>
      <c r="C381" s="11">
        <v>2021</v>
      </c>
      <c r="D381" s="11">
        <f t="shared" si="0"/>
        <v>2</v>
      </c>
      <c r="E381" s="2" t="s">
        <v>48</v>
      </c>
      <c r="F381" s="2" t="s">
        <v>7</v>
      </c>
      <c r="G381" s="20">
        <v>16534673</v>
      </c>
    </row>
    <row r="382" spans="1:7" ht="14.25" customHeight="1"/>
    <row r="383" spans="1:7" ht="14.25" customHeight="1"/>
    <row r="384" spans="1:7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COINCIDIR </vt:lpstr>
      <vt:lpstr>INDICE </vt:lpstr>
      <vt:lpstr>IND+COINC</vt:lpstr>
      <vt:lpstr>Taller 1 I+C</vt:lpstr>
      <vt:lpstr>Taller 1 I+C2</vt:lpstr>
      <vt:lpstr>Taller 1 I+C3</vt:lpstr>
      <vt:lpstr>Taller 1 I+C4</vt:lpstr>
      <vt:lpstr>Taller 1 I+C5</vt:lpstr>
      <vt:lpstr>SI</vt:lpstr>
      <vt:lpstr>Taller 1 SI</vt:lpstr>
      <vt:lpstr>Taller 2 Si</vt:lpstr>
      <vt:lpstr>SI (Y)-(O)</vt:lpstr>
      <vt:lpstr>Taller 1 Si (Y-O)</vt:lpstr>
      <vt:lpstr>Taller 2 Si (Y-O)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CIAF-911</dc:creator>
  <cp:lastModifiedBy>Usuario</cp:lastModifiedBy>
  <dcterms:created xsi:type="dcterms:W3CDTF">2017-05-17T05:37:08Z</dcterms:created>
  <dcterms:modified xsi:type="dcterms:W3CDTF">2023-08-05T23:38:25Z</dcterms:modified>
</cp:coreProperties>
</file>