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Aplicaciones web\Programas con pyton\proyectoC\assets\plantillas\"/>
    </mc:Choice>
  </mc:AlternateContent>
  <xr:revisionPtr revIDLastSave="0" documentId="13_ncr:1_{1D17E636-E26D-415F-9A17-D64279985924}" xr6:coauthVersionLast="47" xr6:coauthVersionMax="47" xr10:uidLastSave="{00000000-0000-0000-0000-000000000000}"/>
  <bookViews>
    <workbookView xWindow="2930" yWindow="2930" windowWidth="18031" windowHeight="9304" xr2:uid="{00000000-000D-0000-FFFF-FFFF00000000}"/>
  </bookViews>
  <sheets>
    <sheet name="01 ene 2025" sheetId="193" r:id="rId1"/>
  </sheets>
  <externalReferences>
    <externalReference r:id="rId2"/>
  </externalReferences>
  <definedNames>
    <definedName name="_xlnm.Print_Area" localSheetId="0">'01 ene 2025'!$A$1:$BI$56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93" l="1"/>
  <c r="G29" i="193"/>
  <c r="G30" i="193"/>
  <c r="G31" i="193"/>
  <c r="G21" i="193"/>
  <c r="G22" i="193"/>
  <c r="G23" i="193"/>
  <c r="G24" i="193"/>
  <c r="G25" i="193"/>
  <c r="G26" i="193"/>
  <c r="BD38" i="193" l="1"/>
  <c r="BH38" i="193" s="1"/>
  <c r="G38" i="193"/>
  <c r="BD37" i="193"/>
  <c r="BH37" i="193" s="1"/>
  <c r="G37" i="193"/>
  <c r="BD36" i="193"/>
  <c r="BH36" i="193" s="1"/>
  <c r="G36" i="193"/>
  <c r="G35" i="193"/>
  <c r="G34" i="193"/>
  <c r="G33" i="193"/>
  <c r="G32" i="193"/>
  <c r="BD31" i="193"/>
  <c r="BH31" i="193" s="1"/>
  <c r="BI31" i="193" s="1"/>
  <c r="BD30" i="193"/>
  <c r="BH30" i="193" s="1"/>
  <c r="BI30" i="193" s="1"/>
  <c r="BD29" i="193"/>
  <c r="BH29" i="193" s="1"/>
  <c r="BD28" i="193"/>
  <c r="BH28" i="193" s="1"/>
  <c r="BI28" i="193" s="1"/>
  <c r="BD27" i="193"/>
  <c r="BH27" i="193" s="1"/>
  <c r="BI27" i="193" s="1"/>
  <c r="G27" i="193"/>
  <c r="BD26" i="193"/>
  <c r="BH26" i="193" s="1"/>
  <c r="BI26" i="193" s="1"/>
  <c r="BD25" i="193"/>
  <c r="BH25" i="193" s="1"/>
  <c r="BI25" i="193" s="1"/>
  <c r="BD24" i="193"/>
  <c r="BH24" i="193" s="1"/>
  <c r="BI24" i="193" s="1"/>
  <c r="BD23" i="193"/>
  <c r="BH23" i="193" s="1"/>
  <c r="BI23" i="193" s="1"/>
  <c r="BD22" i="193"/>
  <c r="BH22" i="193" s="1"/>
  <c r="BI22" i="193" s="1"/>
  <c r="BD21" i="193"/>
  <c r="BH21" i="193" s="1"/>
  <c r="BI21" i="193" s="1"/>
  <c r="BD20" i="193"/>
  <c r="BH20" i="193" s="1"/>
  <c r="BI20" i="193" s="1"/>
  <c r="G20" i="193"/>
  <c r="BD19" i="193"/>
  <c r="BH19" i="193" s="1"/>
  <c r="BI19" i="193" s="1"/>
  <c r="G19" i="193"/>
  <c r="BD18" i="193"/>
  <c r="G18" i="193"/>
  <c r="BF38" i="193" l="1"/>
  <c r="BG38" i="193" s="1"/>
  <c r="BF20" i="193"/>
  <c r="BG20" i="193" s="1"/>
  <c r="BI36" i="193" s="1"/>
  <c r="BF19" i="193"/>
  <c r="BG19" i="193" s="1"/>
  <c r="BF18" i="193"/>
  <c r="BG18" i="193" s="1"/>
  <c r="BH18" i="193"/>
  <c r="BI18" i="193" s="1"/>
  <c r="BF22" i="193"/>
  <c r="BG22" i="193" s="1"/>
  <c r="BF24" i="193"/>
  <c r="BG24" i="193" s="1"/>
  <c r="BF28" i="193"/>
  <c r="BG28" i="193" s="1"/>
  <c r="BF29" i="193"/>
  <c r="BG29" i="193" s="1"/>
  <c r="BF21" i="193"/>
  <c r="BG21" i="193" s="1"/>
  <c r="BF23" i="193"/>
  <c r="BG23" i="193" s="1"/>
  <c r="BF25" i="193"/>
  <c r="BG25" i="193" s="1"/>
  <c r="BF26" i="193"/>
  <c r="BG26" i="193" s="1"/>
  <c r="BF27" i="193"/>
  <c r="BG27" i="193" s="1"/>
  <c r="BF30" i="193"/>
  <c r="BG30" i="193" s="1"/>
  <c r="BF31" i="193"/>
  <c r="BG31" i="193" s="1"/>
  <c r="BF36" i="193"/>
  <c r="BG36" i="193" s="1"/>
  <c r="BF37" i="193"/>
  <c r="BG37" i="193" s="1"/>
  <c r="BI29" i="193" l="1"/>
  <c r="BI37" i="193"/>
  <c r="BI38" i="193"/>
  <c r="AW40" i="193" l="1"/>
  <c r="AV44" i="193" s="1"/>
</calcChain>
</file>

<file path=xl/sharedStrings.xml><?xml version="1.0" encoding="utf-8"?>
<sst xmlns="http://schemas.openxmlformats.org/spreadsheetml/2006/main" count="20" uniqueCount="16">
  <si>
    <t>PÓLIZA DE EGRESO</t>
  </si>
  <si>
    <t>PÓLIZA N°.</t>
  </si>
  <si>
    <t>DATOS DEL CHEQUE</t>
  </si>
  <si>
    <t>RECIBI:</t>
  </si>
  <si>
    <t>PARTIDA DE GASTO</t>
  </si>
  <si>
    <t>D  E  N  O  M  I  N  A  C  I  Ó  N</t>
  </si>
  <si>
    <t>C A R G O</t>
  </si>
  <si>
    <t xml:space="preserve"> </t>
  </si>
  <si>
    <t>TOTAL</t>
  </si>
  <si>
    <t>D  E  N  O  M  I  N  A  C  I  O  N</t>
  </si>
  <si>
    <t>OBSERVACIONES:</t>
  </si>
  <si>
    <t xml:space="preserve">IMPORTE </t>
  </si>
  <si>
    <t>.</t>
  </si>
  <si>
    <t>ELABORADA POR:</t>
  </si>
  <si>
    <t>AUTORIZADA POR:</t>
  </si>
  <si>
    <t>REVISÓ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</si>
</sst>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</numFmts>
  <fonts count="28">
    <font>
      <sz val="11"/>
      <color theme="1"/>
      <name val="Calibri"/>
      <family val="2"/>
      <scheme val="minor"/>
    </font>
    <font>
      <sz val="10"/>
      <name val="Adobe Caslon Pro"/>
      <family val="1"/>
    </font>
    <font>
      <b/>
      <sz val="14"/>
      <name val="Adobe Caslon Pro"/>
      <family val="1"/>
    </font>
    <font>
      <b/>
      <sz val="14"/>
      <name val="Adobe Caslon Pro Bold"/>
      <family val="1"/>
    </font>
    <font>
      <b/>
      <sz val="16"/>
      <name val="Adobe Caslon Pro"/>
      <family val="1"/>
    </font>
    <font>
      <b/>
      <sz val="10"/>
      <name val="Adobe Caslon Pro"/>
      <family val="1"/>
    </font>
    <font>
      <b/>
      <sz val="5"/>
      <name val="Adobe Caslon Pro"/>
      <family val="1"/>
    </font>
    <font>
      <b/>
      <sz val="5"/>
      <name val="Adobe Caslon Pro Bold"/>
      <family val="1"/>
    </font>
    <font>
      <sz val="10"/>
      <name val="Adobe Caslon Pro Bold"/>
      <family val="1"/>
    </font>
    <font>
      <b/>
      <sz val="9"/>
      <name val="Adobe Caslon Pro Bold"/>
      <family val="1"/>
    </font>
    <font>
      <b/>
      <sz val="9"/>
      <name val="Adobe Caslon Pro"/>
      <family val="1"/>
    </font>
    <font>
      <sz val="10"/>
      <name val="Arial"/>
      <family val="2"/>
    </font>
    <font>
      <sz val="12"/>
      <name val="Adobe Caslon Pro"/>
      <family val="1"/>
    </font>
    <font>
      <sz val="8"/>
      <name val="Adobe Caslon Pro"/>
      <family val="1"/>
    </font>
    <font>
      <sz val="11"/>
      <name val="Adobe Caslon Pro"/>
      <family val="1"/>
    </font>
    <font>
      <sz val="9"/>
      <name val="Adobe Caslon Pro"/>
      <family val="1"/>
    </font>
    <font>
      <sz val="8.5"/>
      <name val="Adobe Caslon Pro"/>
      <family val="1"/>
    </font>
    <font>
      <b/>
      <sz val="9"/>
      <color rgb="FFFF0000"/>
      <name val="Adobe Caslon Pro"/>
      <family val="1"/>
    </font>
    <font>
      <b/>
      <sz val="8"/>
      <name val="Adobe Caslon Pro"/>
      <family val="1"/>
    </font>
    <font>
      <sz val="8"/>
      <name val="Arial"/>
      <family val="2"/>
    </font>
    <font>
      <sz val="10"/>
      <name val="Arial"/>
      <family val="2"/>
    </font>
    <font>
      <sz val="9"/>
      <color theme="1"/>
      <name val="Adobe Caslon Pro"/>
      <family val="1"/>
    </font>
    <font>
      <sz val="11"/>
      <color theme="1"/>
      <name val="Adobe Caslon Pro"/>
      <family val="1"/>
    </font>
    <font>
      <sz val="8"/>
      <color theme="1"/>
      <name val="Adobe Caslon Pro"/>
      <family val="1"/>
    </font>
    <font>
      <sz val="10"/>
      <color theme="1"/>
      <name val="Adobe Caslon Pro"/>
      <family val="1"/>
    </font>
    <font>
      <sz val="10"/>
      <color theme="1"/>
      <name val="Arial"/>
      <family val="2"/>
    </font>
    <font>
      <b/>
      <sz val="10"/>
      <color theme="1"/>
      <name val="Adobe Caslon Pro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theme="0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0" fillId="0" borderId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1" applyFont="1" applyProtection="1">
      <protection hidden="1"/>
    </xf>
    <xf numFmtId="0" fontId="5" fillId="0" borderId="0" xfId="1" applyFont="1" applyAlignment="1" applyProtection="1">
      <alignment horizontal="center"/>
      <protection hidden="1"/>
    </xf>
    <xf numFmtId="0" fontId="1" fillId="0" borderId="0" xfId="1" applyFont="1" applyAlignment="1" applyProtection="1">
      <alignment horizontal="center" vertical="center"/>
      <protection hidden="1"/>
    </xf>
    <xf numFmtId="0" fontId="20" fillId="0" borderId="0" xfId="1"/>
    <xf numFmtId="0" fontId="6" fillId="0" borderId="0" xfId="1" applyFont="1" applyAlignment="1" applyProtection="1">
      <alignment horizontal="center" vertical="center"/>
      <protection hidden="1"/>
    </xf>
    <xf numFmtId="0" fontId="7" fillId="0" borderId="0" xfId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center" vertical="center"/>
      <protection locked="0" hidden="1"/>
    </xf>
    <xf numFmtId="14" fontId="10" fillId="0" borderId="0" xfId="1" applyNumberFormat="1" applyFont="1" applyAlignment="1" applyProtection="1">
      <alignment horizontal="center" vertical="center"/>
      <protection locked="0" hidden="1"/>
    </xf>
    <xf numFmtId="0" fontId="10" fillId="0" borderId="0" xfId="1" applyFont="1" applyAlignment="1" applyProtection="1">
      <alignment horizontal="center" vertical="center"/>
      <protection locked="0" hidden="1"/>
    </xf>
    <xf numFmtId="0" fontId="13" fillId="0" borderId="0" xfId="1" applyFont="1" applyProtection="1">
      <protection hidden="1"/>
    </xf>
    <xf numFmtId="0" fontId="14" fillId="0" borderId="2" xfId="1" applyFont="1" applyBorder="1" applyProtection="1">
      <protection hidden="1"/>
    </xf>
    <xf numFmtId="0" fontId="14" fillId="0" borderId="8" xfId="1" applyFont="1" applyBorder="1" applyProtection="1">
      <protection hidden="1"/>
    </xf>
    <xf numFmtId="0" fontId="14" fillId="0" borderId="0" xfId="1" applyFont="1" applyProtection="1">
      <protection hidden="1"/>
    </xf>
    <xf numFmtId="0" fontId="1" fillId="0" borderId="3" xfId="1" applyFont="1" applyBorder="1" applyProtection="1">
      <protection hidden="1"/>
    </xf>
    <xf numFmtId="0" fontId="1" fillId="0" borderId="4" xfId="1" applyFont="1" applyBorder="1" applyProtection="1">
      <protection hidden="1"/>
    </xf>
    <xf numFmtId="1" fontId="15" fillId="0" borderId="0" xfId="1" applyNumberFormat="1" applyFont="1" applyProtection="1">
      <protection hidden="1"/>
    </xf>
    <xf numFmtId="0" fontId="15" fillId="0" borderId="0" xfId="1" applyFont="1" applyAlignment="1" applyProtection="1">
      <alignment horizontal="center"/>
      <protection hidden="1"/>
    </xf>
    <xf numFmtId="164" fontId="15" fillId="0" borderId="0" xfId="2" applyFont="1" applyFill="1" applyBorder="1" applyAlignment="1" applyProtection="1">
      <alignment vertical="center" wrapText="1"/>
      <protection hidden="1"/>
    </xf>
    <xf numFmtId="164" fontId="15" fillId="0" borderId="0" xfId="2" applyFont="1" applyFill="1" applyAlignment="1" applyProtection="1">
      <alignment vertical="center" wrapText="1"/>
      <protection hidden="1"/>
    </xf>
    <xf numFmtId="164" fontId="21" fillId="0" borderId="0" xfId="2" applyFont="1" applyFill="1" applyAlignment="1" applyProtection="1">
      <alignment vertical="center" wrapText="1"/>
      <protection hidden="1"/>
    </xf>
    <xf numFmtId="4" fontId="21" fillId="0" borderId="0" xfId="1" applyNumberFormat="1" applyFont="1" applyProtection="1">
      <protection hidden="1"/>
    </xf>
    <xf numFmtId="4" fontId="22" fillId="0" borderId="0" xfId="1" applyNumberFormat="1" applyFont="1" applyProtection="1">
      <protection hidden="1"/>
    </xf>
    <xf numFmtId="0" fontId="23" fillId="0" borderId="0" xfId="1" applyFont="1" applyProtection="1">
      <protection hidden="1"/>
    </xf>
    <xf numFmtId="0" fontId="5" fillId="0" borderId="3" xfId="1" applyFont="1" applyBorder="1" applyProtection="1">
      <protection hidden="1"/>
    </xf>
    <xf numFmtId="0" fontId="5" fillId="0" borderId="4" xfId="1" applyFont="1" applyBorder="1" applyProtection="1">
      <protection hidden="1"/>
    </xf>
    <xf numFmtId="0" fontId="21" fillId="0" borderId="0" xfId="1" applyFont="1" applyProtection="1">
      <protection hidden="1"/>
    </xf>
    <xf numFmtId="0" fontId="15" fillId="0" borderId="0" xfId="1" applyFont="1" applyAlignment="1" applyProtection="1">
      <alignment horizontal="center" vertical="center" wrapText="1"/>
      <protection hidden="1"/>
    </xf>
    <xf numFmtId="44" fontId="16" fillId="0" borderId="0" xfId="1" applyNumberFormat="1" applyFont="1" applyAlignment="1" applyProtection="1">
      <alignment horizontal="left"/>
      <protection hidden="1"/>
    </xf>
    <xf numFmtId="4" fontId="14" fillId="0" borderId="0" xfId="1" applyNumberFormat="1" applyFont="1" applyProtection="1">
      <protection hidden="1"/>
    </xf>
    <xf numFmtId="164" fontId="15" fillId="0" borderId="0" xfId="1" applyNumberFormat="1" applyFont="1" applyAlignment="1" applyProtection="1">
      <alignment horizontal="center"/>
      <protection hidden="1"/>
    </xf>
    <xf numFmtId="164" fontId="10" fillId="0" borderId="0" xfId="1" applyNumberFormat="1" applyFont="1" applyAlignment="1" applyProtection="1">
      <alignment horizontal="center"/>
      <protection hidden="1"/>
    </xf>
    <xf numFmtId="0" fontId="10" fillId="0" borderId="0" xfId="1" applyFont="1" applyAlignment="1" applyProtection="1">
      <alignment horizontal="center"/>
      <protection hidden="1"/>
    </xf>
    <xf numFmtId="0" fontId="15" fillId="0" borderId="0" xfId="1" applyFont="1" applyProtection="1">
      <protection hidden="1"/>
    </xf>
    <xf numFmtId="0" fontId="5" fillId="0" borderId="0" xfId="1" applyFont="1" applyAlignment="1" applyProtection="1">
      <alignment horizontal="right" vertical="center"/>
      <protection hidden="1"/>
    </xf>
    <xf numFmtId="0" fontId="24" fillId="0" borderId="0" xfId="1" applyFont="1" applyProtection="1">
      <protection hidden="1"/>
    </xf>
    <xf numFmtId="0" fontId="1" fillId="0" borderId="2" xfId="1" applyFont="1" applyBorder="1" applyProtection="1">
      <protection hidden="1"/>
    </xf>
    <xf numFmtId="49" fontId="10" fillId="0" borderId="0" xfId="1" applyNumberFormat="1" applyFont="1" applyAlignment="1" applyProtection="1">
      <alignment horizontal="center" vertical="center" wrapText="1"/>
      <protection locked="0" hidden="1"/>
    </xf>
    <xf numFmtId="4" fontId="23" fillId="0" borderId="0" xfId="1" applyNumberFormat="1" applyFont="1" applyProtection="1">
      <protection hidden="1"/>
    </xf>
    <xf numFmtId="43" fontId="23" fillId="0" borderId="0" xfId="3" applyFont="1" applyProtection="1">
      <protection hidden="1"/>
    </xf>
    <xf numFmtId="43" fontId="23" fillId="0" borderId="0" xfId="1" applyNumberFormat="1" applyFont="1" applyProtection="1">
      <protection hidden="1"/>
    </xf>
    <xf numFmtId="0" fontId="13" fillId="5" borderId="0" xfId="1" applyFont="1" applyFill="1" applyAlignment="1" applyProtection="1">
      <alignment horizontal="center"/>
      <protection hidden="1"/>
    </xf>
    <xf numFmtId="0" fontId="13" fillId="5" borderId="3" xfId="1" applyFont="1" applyFill="1" applyBorder="1" applyAlignment="1" applyProtection="1">
      <alignment horizontal="center"/>
      <protection hidden="1"/>
    </xf>
    <xf numFmtId="0" fontId="13" fillId="5" borderId="4" xfId="1" applyFont="1" applyFill="1" applyBorder="1" applyAlignment="1" applyProtection="1">
      <alignment horizontal="center"/>
      <protection hidden="1"/>
    </xf>
    <xf numFmtId="0" fontId="13" fillId="5" borderId="0" xfId="1" applyFont="1" applyFill="1" applyAlignment="1" applyProtection="1">
      <alignment horizontal="center" wrapText="1"/>
      <protection hidden="1"/>
    </xf>
    <xf numFmtId="0" fontId="19" fillId="0" borderId="0" xfId="1" applyFont="1" applyAlignment="1">
      <alignment horizontal="center" wrapText="1"/>
    </xf>
    <xf numFmtId="0" fontId="19" fillId="0" borderId="3" xfId="1" applyFont="1" applyBorder="1" applyAlignment="1">
      <alignment horizontal="center" wrapText="1"/>
    </xf>
    <xf numFmtId="0" fontId="13" fillId="5" borderId="4" xfId="1" applyFont="1" applyFill="1" applyBorder="1" applyAlignment="1" applyProtection="1">
      <alignment horizontal="center" wrapText="1"/>
      <protection hidden="1"/>
    </xf>
    <xf numFmtId="0" fontId="19" fillId="0" borderId="0" xfId="1" applyFont="1" applyAlignment="1">
      <alignment wrapText="1"/>
    </xf>
    <xf numFmtId="0" fontId="19" fillId="0" borderId="3" xfId="1" applyFont="1" applyBorder="1" applyAlignment="1">
      <alignment wrapText="1"/>
    </xf>
    <xf numFmtId="0" fontId="1" fillId="0" borderId="0" xfId="1" applyFont="1" applyAlignment="1" applyProtection="1">
      <alignment horizontal="justify" vertical="top" wrapText="1"/>
      <protection hidden="1"/>
    </xf>
    <xf numFmtId="0" fontId="20" fillId="0" borderId="0" xfId="1" applyAlignment="1">
      <alignment horizontal="justify" vertical="top" wrapText="1"/>
    </xf>
    <xf numFmtId="0" fontId="18" fillId="5" borderId="0" xfId="1" applyFont="1" applyFill="1" applyAlignment="1" applyProtection="1">
      <alignment horizontal="center"/>
      <protection hidden="1"/>
    </xf>
    <xf numFmtId="0" fontId="18" fillId="5" borderId="3" xfId="1" applyFont="1" applyFill="1" applyBorder="1" applyAlignment="1" applyProtection="1">
      <alignment horizontal="center"/>
      <protection hidden="1"/>
    </xf>
    <xf numFmtId="0" fontId="18" fillId="5" borderId="4" xfId="1" applyFont="1" applyFill="1" applyBorder="1" applyAlignment="1" applyProtection="1">
      <alignment horizontal="center"/>
      <protection hidden="1"/>
    </xf>
    <xf numFmtId="0" fontId="18" fillId="5" borderId="4" xfId="1" applyFont="1" applyFill="1" applyBorder="1" applyAlignment="1" applyProtection="1">
      <alignment horizontal="center" wrapText="1"/>
      <protection hidden="1"/>
    </xf>
    <xf numFmtId="0" fontId="18" fillId="5" borderId="0" xfId="1" applyFont="1" applyFill="1" applyAlignment="1" applyProtection="1">
      <alignment horizontal="center" wrapText="1"/>
      <protection hidden="1"/>
    </xf>
    <xf numFmtId="0" fontId="26" fillId="5" borderId="0" xfId="1" applyFont="1" applyFill="1" applyAlignment="1" applyProtection="1">
      <alignment horizontal="justify" vertical="top" wrapText="1"/>
      <protection hidden="1"/>
    </xf>
    <xf numFmtId="0" fontId="24" fillId="5" borderId="0" xfId="1" applyFont="1" applyFill="1" applyAlignment="1" applyProtection="1">
      <alignment horizontal="justify" vertical="top" wrapText="1"/>
      <protection hidden="1"/>
    </xf>
    <xf numFmtId="0" fontId="25" fillId="0" borderId="0" xfId="1" applyFont="1" applyAlignment="1">
      <alignment horizontal="justify" vertical="top" wrapText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0" fillId="2" borderId="3" xfId="1" applyFont="1" applyFill="1" applyBorder="1" applyAlignment="1" applyProtection="1">
      <alignment horizontal="center" vertical="center" wrapText="1"/>
      <protection hidden="1"/>
    </xf>
    <xf numFmtId="0" fontId="10" fillId="2" borderId="1" xfId="1" applyFont="1" applyFill="1" applyBorder="1" applyAlignment="1" applyProtection="1">
      <alignment horizontal="center" vertical="center" wrapText="1"/>
      <protection hidden="1"/>
    </xf>
    <xf numFmtId="0" fontId="10" fillId="2" borderId="5" xfId="1" applyFont="1" applyFill="1" applyBorder="1" applyAlignment="1" applyProtection="1">
      <alignment horizontal="center" vertical="center" wrapText="1"/>
      <protection hidden="1"/>
    </xf>
    <xf numFmtId="0" fontId="20" fillId="2" borderId="0" xfId="1" applyFill="1" applyAlignment="1">
      <alignment horizontal="center" vertical="center" wrapText="1"/>
    </xf>
    <xf numFmtId="0" fontId="20" fillId="2" borderId="1" xfId="1" applyFill="1" applyBorder="1" applyAlignment="1">
      <alignment horizontal="center" vertical="center" wrapText="1"/>
    </xf>
    <xf numFmtId="44" fontId="15" fillId="0" borderId="2" xfId="1" applyNumberFormat="1" applyFont="1" applyBorder="1" applyAlignment="1" applyProtection="1">
      <alignment horizontal="center" vertical="center" wrapText="1" shrinkToFit="1"/>
      <protection hidden="1"/>
    </xf>
    <xf numFmtId="0" fontId="20" fillId="0" borderId="2" xfId="1" applyBorder="1" applyAlignment="1">
      <alignment horizontal="center" vertical="center" wrapText="1"/>
    </xf>
    <xf numFmtId="0" fontId="20" fillId="0" borderId="7" xfId="1" applyBorder="1" applyAlignment="1">
      <alignment horizontal="center" vertical="center" wrapText="1"/>
    </xf>
    <xf numFmtId="164" fontId="14" fillId="0" borderId="8" xfId="2" applyFont="1" applyBorder="1" applyAlignment="1" applyProtection="1">
      <alignment horizontal="center" vertical="center" wrapText="1"/>
      <protection hidden="1"/>
    </xf>
    <xf numFmtId="164" fontId="0" fillId="0" borderId="2" xfId="2" applyFont="1" applyBorder="1" applyAlignment="1">
      <alignment horizontal="center" vertical="center" wrapText="1"/>
    </xf>
    <xf numFmtId="0" fontId="5" fillId="5" borderId="0" xfId="1" applyFont="1" applyFill="1" applyAlignment="1" applyProtection="1">
      <alignment horizontal="justify" vertical="top" wrapText="1"/>
      <protection hidden="1"/>
    </xf>
    <xf numFmtId="0" fontId="1" fillId="0" borderId="0" xfId="1" applyFont="1" applyAlignment="1" applyProtection="1">
      <alignment horizontal="center" vertical="center" wrapText="1"/>
      <protection locked="0" hidden="1"/>
    </xf>
    <xf numFmtId="44" fontId="15" fillId="0" borderId="0" xfId="1" applyNumberFormat="1" applyFont="1" applyAlignment="1" applyProtection="1">
      <alignment horizontal="justify" vertical="center" wrapText="1" shrinkToFit="1"/>
      <protection hidden="1"/>
    </xf>
    <xf numFmtId="0" fontId="20" fillId="0" borderId="0" xfId="1" applyAlignment="1">
      <alignment horizontal="justify" vertical="center" wrapText="1" shrinkToFit="1"/>
    </xf>
    <xf numFmtId="0" fontId="20" fillId="0" borderId="3" xfId="1" applyBorder="1" applyAlignment="1">
      <alignment horizontal="justify" vertical="center" wrapText="1" shrinkToFit="1"/>
    </xf>
    <xf numFmtId="4" fontId="1" fillId="0" borderId="4" xfId="1" applyNumberFormat="1" applyFont="1" applyBorder="1" applyAlignment="1" applyProtection="1">
      <alignment vertical="justify" wrapText="1"/>
      <protection hidden="1"/>
    </xf>
    <xf numFmtId="4" fontId="11" fillId="0" borderId="0" xfId="1" applyNumberFormat="1" applyFont="1" applyAlignment="1">
      <alignment vertical="justify" wrapText="1"/>
    </xf>
    <xf numFmtId="164" fontId="5" fillId="2" borderId="0" xfId="2" applyFont="1" applyFill="1" applyBorder="1" applyAlignment="1" applyProtection="1">
      <alignment horizontal="right" vertical="center" wrapText="1" indent="1"/>
      <protection hidden="1"/>
    </xf>
    <xf numFmtId="164" fontId="5" fillId="2" borderId="0" xfId="2" applyFont="1" applyFill="1" applyAlignment="1" applyProtection="1">
      <alignment horizontal="right" vertical="center" wrapText="1" indent="1"/>
      <protection hidden="1"/>
    </xf>
    <xf numFmtId="0" fontId="17" fillId="4" borderId="0" xfId="1" applyFont="1" applyFill="1" applyAlignment="1" applyProtection="1">
      <alignment horizontal="center" vertical="center" wrapText="1"/>
      <protection hidden="1"/>
    </xf>
    <xf numFmtId="44" fontId="15" fillId="0" borderId="0" xfId="1" applyNumberFormat="1" applyFont="1" applyAlignment="1" applyProtection="1">
      <alignment horizontal="justify" vertical="justify" shrinkToFit="1"/>
      <protection hidden="1"/>
    </xf>
    <xf numFmtId="44" fontId="15" fillId="0" borderId="3" xfId="1" applyNumberFormat="1" applyFont="1" applyBorder="1" applyAlignment="1" applyProtection="1">
      <alignment horizontal="justify" vertical="justify" shrinkToFit="1"/>
      <protection hidden="1"/>
    </xf>
    <xf numFmtId="4" fontId="1" fillId="0" borderId="4" xfId="1" applyNumberFormat="1" applyFont="1" applyBorder="1" applyAlignment="1" applyProtection="1">
      <alignment horizontal="right" vertical="justify" wrapText="1"/>
      <protection hidden="1"/>
    </xf>
    <xf numFmtId="4" fontId="11" fillId="0" borderId="0" xfId="1" applyNumberFormat="1" applyFont="1" applyAlignment="1">
      <alignment horizontal="right" vertical="justify" wrapText="1"/>
    </xf>
    <xf numFmtId="0" fontId="1" fillId="0" borderId="0" xfId="1" applyFont="1" applyAlignment="1" applyProtection="1">
      <alignment horizontal="center" vertical="center" wrapText="1"/>
      <protection hidden="1"/>
    </xf>
    <xf numFmtId="0" fontId="20" fillId="0" borderId="0" xfId="1" applyAlignment="1">
      <alignment horizontal="center" vertical="center" wrapText="1"/>
    </xf>
    <xf numFmtId="0" fontId="10" fillId="2" borderId="4" xfId="1" applyFont="1" applyFill="1" applyBorder="1" applyAlignment="1" applyProtection="1">
      <alignment horizontal="center" vertical="center" wrapText="1"/>
      <protection hidden="1"/>
    </xf>
    <xf numFmtId="0" fontId="20" fillId="2" borderId="3" xfId="1" applyFill="1" applyBorder="1" applyAlignment="1">
      <alignment horizontal="center" vertical="center" wrapText="1"/>
    </xf>
    <xf numFmtId="0" fontId="10" fillId="2" borderId="6" xfId="1" applyFont="1" applyFill="1" applyBorder="1" applyAlignment="1" applyProtection="1">
      <alignment horizontal="center" vertical="center" wrapText="1"/>
      <protection hidden="1"/>
    </xf>
    <xf numFmtId="0" fontId="20" fillId="2" borderId="5" xfId="1" applyFill="1" applyBorder="1" applyAlignment="1">
      <alignment horizontal="center" vertical="center" wrapText="1"/>
    </xf>
    <xf numFmtId="0" fontId="1" fillId="0" borderId="2" xfId="1" applyFont="1" applyBorder="1" applyProtection="1">
      <protection hidden="1"/>
    </xf>
    <xf numFmtId="0" fontId="1" fillId="0" borderId="7" xfId="1" applyFont="1" applyBorder="1" applyProtection="1">
      <protection hidden="1"/>
    </xf>
    <xf numFmtId="0" fontId="1" fillId="0" borderId="8" xfId="1" applyFont="1" applyBorder="1" applyProtection="1">
      <protection hidden="1"/>
    </xf>
    <xf numFmtId="0" fontId="1" fillId="3" borderId="0" xfId="1" applyFont="1" applyFill="1" applyAlignment="1" applyProtection="1">
      <alignment horizontal="left" vertical="justify" wrapText="1"/>
      <protection hidden="1"/>
    </xf>
    <xf numFmtId="15" fontId="11" fillId="0" borderId="0" xfId="1" applyNumberFormat="1" applyFont="1" applyAlignment="1">
      <alignment horizontal="center" vertical="justify" wrapText="1"/>
    </xf>
    <xf numFmtId="0" fontId="11" fillId="0" borderId="0" xfId="1" applyFont="1" applyAlignment="1">
      <alignment horizontal="center" vertical="justify" wrapText="1"/>
    </xf>
    <xf numFmtId="0" fontId="1" fillId="3" borderId="0" xfId="1" applyFont="1" applyFill="1" applyAlignment="1" applyProtection="1">
      <alignment horizontal="center" wrapText="1"/>
      <protection hidden="1"/>
    </xf>
    <xf numFmtId="4" fontId="1" fillId="3" borderId="0" xfId="1" applyNumberFormat="1" applyFont="1" applyFill="1" applyAlignment="1" applyProtection="1">
      <alignment horizontal="center" vertical="justify" wrapText="1"/>
      <protection hidden="1"/>
    </xf>
    <xf numFmtId="0" fontId="1" fillId="3" borderId="0" xfId="1" applyFont="1" applyFill="1" applyAlignment="1" applyProtection="1">
      <alignment horizontal="center" vertical="justify" wrapText="1"/>
      <protection hidden="1"/>
    </xf>
    <xf numFmtId="0" fontId="12" fillId="3" borderId="0" xfId="1" applyFont="1" applyFill="1" applyAlignment="1" applyProtection="1">
      <alignment horizontal="center" vertical="center" wrapText="1"/>
      <protection hidden="1"/>
    </xf>
    <xf numFmtId="0" fontId="1" fillId="0" borderId="0" xfId="1" applyFont="1" applyAlignment="1" applyProtection="1">
      <alignment horizontal="center"/>
      <protection hidden="1"/>
    </xf>
    <xf numFmtId="0" fontId="2" fillId="0" borderId="0" xfId="1" applyFont="1" applyAlignment="1" applyProtection="1">
      <alignment horizontal="center"/>
      <protection locked="0" hidden="1"/>
    </xf>
    <xf numFmtId="0" fontId="2" fillId="0" borderId="0" xfId="1" applyFont="1" applyAlignment="1" applyProtection="1">
      <alignment horizontal="right"/>
      <protection hidden="1"/>
    </xf>
    <xf numFmtId="0" fontId="3" fillId="0" borderId="0" xfId="1" applyFont="1" applyProtection="1">
      <protection locked="0" hidden="1"/>
    </xf>
    <xf numFmtId="0" fontId="4" fillId="0" borderId="0" xfId="1" applyFont="1" applyAlignment="1" applyProtection="1">
      <alignment horizontal="center"/>
      <protection hidden="1"/>
    </xf>
    <xf numFmtId="0" fontId="9" fillId="2" borderId="1" xfId="1" applyFont="1" applyFill="1" applyBorder="1" applyAlignment="1" applyProtection="1">
      <alignment horizontal="center" vertical="center" wrapText="1"/>
      <protection hidden="1"/>
    </xf>
    <xf numFmtId="49" fontId="10" fillId="0" borderId="2" xfId="1" applyNumberFormat="1" applyFont="1" applyBorder="1" applyAlignment="1" applyProtection="1">
      <alignment horizontal="center" vertical="center" wrapText="1"/>
      <protection locked="0" hidden="1"/>
    </xf>
    <xf numFmtId="49" fontId="10" fillId="0" borderId="0" xfId="1" applyNumberFormat="1" applyFont="1" applyAlignment="1" applyProtection="1">
      <alignment horizontal="center" vertical="center" wrapText="1"/>
      <protection locked="0" hidden="1"/>
    </xf>
  </cellXfs>
  <cellStyles count="4">
    <cellStyle name="Millares" xfId="3" builtinId="3"/>
    <cellStyle name="Moneda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14</xdr:row>
      <xdr:rowOff>9525</xdr:rowOff>
    </xdr:from>
    <xdr:to>
      <xdr:col>54</xdr:col>
      <xdr:colOff>142875</xdr:colOff>
      <xdr:row>38</xdr:row>
      <xdr:rowOff>9525</xdr:rowOff>
    </xdr:to>
    <xdr:sp macro="" textlink="">
      <xdr:nvSpPr>
        <xdr:cNvPr id="3" name="AutoShape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4295775"/>
          <a:ext cx="8763000" cy="486727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47</xdr:col>
      <xdr:colOff>142875</xdr:colOff>
      <xdr:row>39</xdr:row>
      <xdr:rowOff>9525</xdr:rowOff>
    </xdr:from>
    <xdr:to>
      <xdr:col>54</xdr:col>
      <xdr:colOff>142875</xdr:colOff>
      <xdr:row>40</xdr:row>
      <xdr:rowOff>9525</xdr:rowOff>
    </xdr:to>
    <xdr:sp macro="" textlink="">
      <xdr:nvSpPr>
        <xdr:cNvPr id="4" name="AutoShape 1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553325" y="9286875"/>
          <a:ext cx="1209675" cy="28575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s-MX"/>
            <a:t>=</a:t>
          </a:r>
        </a:p>
      </xdr:txBody>
    </xdr:sp>
    <xdr:clientData/>
  </xdr:twoCellAnchor>
  <xdr:twoCellAnchor>
    <xdr:from>
      <xdr:col>47</xdr:col>
      <xdr:colOff>142875</xdr:colOff>
      <xdr:row>3</xdr:row>
      <xdr:rowOff>0</xdr:rowOff>
    </xdr:from>
    <xdr:to>
      <xdr:col>55</xdr:col>
      <xdr:colOff>0</xdr:colOff>
      <xdr:row>6</xdr:row>
      <xdr:rowOff>0</xdr:rowOff>
    </xdr:to>
    <xdr:sp macro="" textlink="">
      <xdr:nvSpPr>
        <xdr:cNvPr id="5" name="AutoShape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7553325" y="800100"/>
          <a:ext cx="1219200" cy="4572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14</xdr:row>
      <xdr:rowOff>13220</xdr:rowOff>
    </xdr:from>
    <xdr:to>
      <xdr:col>54</xdr:col>
      <xdr:colOff>142875</xdr:colOff>
      <xdr:row>38</xdr:row>
      <xdr:rowOff>13220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4240794"/>
          <a:ext cx="9471881" cy="4920363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9525</xdr:colOff>
      <xdr:row>6</xdr:row>
      <xdr:rowOff>123825</xdr:rowOff>
    </xdr:from>
    <xdr:to>
      <xdr:col>55</xdr:col>
      <xdr:colOff>0</xdr:colOff>
      <xdr:row>9</xdr:row>
      <xdr:rowOff>1905000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9525" y="1381125"/>
          <a:ext cx="8763000" cy="2085975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>
    <xdr:from>
      <xdr:col>0</xdr:col>
      <xdr:colOff>0</xdr:colOff>
      <xdr:row>10</xdr:row>
      <xdr:rowOff>152400</xdr:rowOff>
    </xdr:from>
    <xdr:to>
      <xdr:col>54</xdr:col>
      <xdr:colOff>142875</xdr:colOff>
      <xdr:row>13</xdr:row>
      <xdr:rowOff>0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3590925"/>
          <a:ext cx="8763000" cy="57150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38100</xdr:colOff>
      <xdr:row>40</xdr:row>
      <xdr:rowOff>19050</xdr:rowOff>
    </xdr:from>
    <xdr:to>
      <xdr:col>62</xdr:col>
      <xdr:colOff>19050</xdr:colOff>
      <xdr:row>43</xdr:row>
      <xdr:rowOff>276225</xdr:rowOff>
    </xdr:to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38100" y="9582150"/>
          <a:ext cx="8753475" cy="762000"/>
        </a:xfrm>
        <a:prstGeom prst="roundRect">
          <a:avLst>
            <a:gd name="adj" fmla="val 1975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45</xdr:row>
      <xdr:rowOff>0</xdr:rowOff>
    </xdr:from>
    <xdr:to>
      <xdr:col>54</xdr:col>
      <xdr:colOff>133350</xdr:colOff>
      <xdr:row>50</xdr:row>
      <xdr:rowOff>133350</xdr:rowOff>
    </xdr:to>
    <xdr:sp macro="" textlink="">
      <xdr:nvSpPr>
        <xdr:cNvPr id="10" name="AutoShap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10582275"/>
          <a:ext cx="8753475" cy="10001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152400</xdr:rowOff>
    </xdr:from>
    <xdr:to>
      <xdr:col>54</xdr:col>
      <xdr:colOff>133350</xdr:colOff>
      <xdr:row>56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11763375"/>
          <a:ext cx="8753475" cy="71437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51</xdr:col>
      <xdr:colOff>95250</xdr:colOff>
      <xdr:row>0</xdr:row>
      <xdr:rowOff>38100</xdr:rowOff>
    </xdr:from>
    <xdr:to>
      <xdr:col>54</xdr:col>
      <xdr:colOff>66675</xdr:colOff>
      <xdr:row>2</xdr:row>
      <xdr:rowOff>38100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38100"/>
          <a:ext cx="5715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0</xdr:colOff>
      <xdr:row>4</xdr:row>
      <xdr:rowOff>0</xdr:rowOff>
    </xdr:from>
    <xdr:to>
      <xdr:col>39</xdr:col>
      <xdr:colOff>0</xdr:colOff>
      <xdr:row>6</xdr:row>
      <xdr:rowOff>28575</xdr:rowOff>
    </xdr:to>
    <xdr:sp macro="" textlink="">
      <xdr:nvSpPr>
        <xdr:cNvPr id="13" name="AutoShape 1024" descr="Resultado de imagen de logo sep 20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657850" y="98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165027</xdr:colOff>
      <xdr:row>4</xdr:row>
      <xdr:rowOff>123825</xdr:rowOff>
    </xdr:to>
    <xdr:sp macro="" textlink="">
      <xdr:nvSpPr>
        <xdr:cNvPr id="14" name="AutoShape 1026" descr="Resultado de imagen de logo sep 201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695450" y="80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123825</xdr:colOff>
      <xdr:row>0</xdr:row>
      <xdr:rowOff>200025</xdr:rowOff>
    </xdr:from>
    <xdr:to>
      <xdr:col>17</xdr:col>
      <xdr:colOff>28575</xdr:colOff>
      <xdr:row>4</xdr:row>
      <xdr:rowOff>9525</xdr:rowOff>
    </xdr:to>
    <xdr:pic>
      <xdr:nvPicPr>
        <xdr:cNvPr id="15" name="Imagen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00025"/>
          <a:ext cx="25146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_CECATI\Documents\POLIZAS%20EGRESOS%20%202020-2023\2022\febrero%20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 feb2022"/>
      <sheetName val="02 feb 2022"/>
      <sheetName val="03 feb 2022"/>
      <sheetName val="04 feb 2022"/>
      <sheetName val="05 feb 2022"/>
      <sheetName val="06 feb 2022"/>
      <sheetName val="07 feb 2022"/>
      <sheetName val="08 feb 2022"/>
      <sheetName val="09 ene 2022"/>
      <sheetName val="10 feb 2022"/>
      <sheetName val="11 feb 2022"/>
      <sheetName val="12 feb 2022"/>
      <sheetName val="PÓLIZA DE EGRESO"/>
      <sheetName val="PARTIDAS EGRES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A1" t="str">
            <v>SUBSECRETARÍA DE EDUCACIÓN MEDIA SUPERIOR</v>
          </cell>
        </row>
        <row r="2">
          <cell r="A2" t="str">
            <v>DIRECCION GENERAL DE CENTROS DE FORMACION PARA EL TRABAJO</v>
          </cell>
        </row>
        <row r="3">
          <cell r="A3" t="str">
            <v>COORDINACIÓN ADMINISTRATIVA</v>
          </cell>
        </row>
        <row r="4">
          <cell r="A4" t="str">
            <v>DEPARTAMENTO DE RECURSOS FINANCIEROS MATERIALES Y SERVICIOS</v>
          </cell>
        </row>
        <row r="6">
          <cell r="A6" t="str">
            <v>INGRESOS PROPIOS</v>
          </cell>
        </row>
        <row r="8">
          <cell r="A8" t="str">
            <v>PARTIDA</v>
          </cell>
          <cell r="B8" t="str">
            <v>CONCEPTO</v>
          </cell>
          <cell r="C8" t="str">
            <v>CRITERIO</v>
          </cell>
        </row>
        <row r="10">
          <cell r="A10">
            <v>21101</v>
          </cell>
          <cell r="B10" t="str">
            <v>MATERIALES Y ÚTILES DE OFICINA</v>
          </cell>
          <cell r="C10">
            <v>1</v>
          </cell>
        </row>
        <row r="11">
          <cell r="A11">
            <v>21201</v>
          </cell>
          <cell r="B11" t="str">
            <v>MATERIALES Y UTILES DE IMPRESION Y REPRODUCCION</v>
          </cell>
          <cell r="C11">
            <v>1</v>
          </cell>
        </row>
        <row r="12">
          <cell r="A12">
            <v>21301</v>
          </cell>
          <cell r="B12" t="str">
            <v>MATERIAL ESTADISTICO Y GEOGRAFICO</v>
          </cell>
          <cell r="C12">
            <v>1</v>
          </cell>
        </row>
        <row r="13">
          <cell r="A13">
            <v>21401</v>
          </cell>
          <cell r="B13" t="str">
            <v>MATERIALES Y UTILES PARA EL PROCESAMIENTO EN EQUIPOS Y BIENES INFORMATICOS</v>
          </cell>
          <cell r="C13">
            <v>1</v>
          </cell>
        </row>
        <row r="14">
          <cell r="A14">
            <v>21501</v>
          </cell>
          <cell r="B14" t="str">
            <v>MATERIAL DE APOYO INFORMATIVO</v>
          </cell>
          <cell r="C14">
            <v>1</v>
          </cell>
        </row>
        <row r="15">
          <cell r="A15">
            <v>21502</v>
          </cell>
          <cell r="B15" t="str">
            <v>MATERIAL PARA INFORMACION EN ACTIVIDADES DE INVESTIGACION CIENTIFICA Y TECNOLOGICA</v>
          </cell>
          <cell r="C15">
            <v>1</v>
          </cell>
        </row>
        <row r="16">
          <cell r="A16">
            <v>21601</v>
          </cell>
          <cell r="B16" t="str">
            <v>MATERIAL DE LIMPIEZA</v>
          </cell>
          <cell r="C16">
            <v>1</v>
          </cell>
        </row>
        <row r="17">
          <cell r="A17">
            <v>2100</v>
          </cell>
          <cell r="B17" t="str">
            <v>MATERIALES DE ADMINISTRACION, EMISION DE DOCUMENTOS Y ARTICULOS OFICIALES</v>
          </cell>
          <cell r="C17">
            <v>21</v>
          </cell>
        </row>
        <row r="19">
          <cell r="A19">
            <v>22104</v>
          </cell>
          <cell r="B19" t="str">
            <v>PRODUCTOS ALIMENTICIOS PARA EL PERSONAL EN LAS INSTALACIONES DE LAS DEPENDENCIAS Y ENTIDADES</v>
          </cell>
          <cell r="C19">
            <v>2</v>
          </cell>
        </row>
        <row r="20">
          <cell r="A20">
            <v>22301</v>
          </cell>
          <cell r="B20" t="str">
            <v>UTENSILIOS PARA EL SERVICIO DE ALIMENTACION</v>
          </cell>
          <cell r="C20">
            <v>2</v>
          </cell>
        </row>
        <row r="21">
          <cell r="A21">
            <v>2200</v>
          </cell>
          <cell r="B21" t="str">
            <v xml:space="preserve"> ALIMENTOS Y UTENSILIOS</v>
          </cell>
          <cell r="C21">
            <v>22</v>
          </cell>
        </row>
        <row r="23">
          <cell r="A23">
            <v>24101</v>
          </cell>
          <cell r="B23" t="str">
            <v>PRODUCTOS MINERALES NO METALICOS</v>
          </cell>
          <cell r="C23">
            <v>3</v>
          </cell>
        </row>
        <row r="24">
          <cell r="A24">
            <v>24201</v>
          </cell>
          <cell r="B24" t="str">
            <v>CEMENTO Y PRODUCTOS DE CONCRETO</v>
          </cell>
          <cell r="C24">
            <v>3</v>
          </cell>
        </row>
        <row r="25">
          <cell r="A25">
            <v>24301</v>
          </cell>
          <cell r="B25" t="str">
            <v>CAL, YESO Y PRODUCTOS DE YESO</v>
          </cell>
          <cell r="C25">
            <v>3</v>
          </cell>
        </row>
        <row r="26">
          <cell r="A26">
            <v>24401</v>
          </cell>
          <cell r="B26" t="str">
            <v>MADERA Y PRODUCTOS DE MADERA</v>
          </cell>
          <cell r="C26">
            <v>3</v>
          </cell>
        </row>
        <row r="27">
          <cell r="A27">
            <v>24501</v>
          </cell>
          <cell r="B27" t="str">
            <v>VIDRIO Y PRODUCTOS DE VIDRIO</v>
          </cell>
          <cell r="C27">
            <v>3</v>
          </cell>
        </row>
        <row r="28">
          <cell r="A28">
            <v>24601</v>
          </cell>
          <cell r="B28" t="str">
            <v>MATERIAL ELECTRICO Y ELECTRONICO</v>
          </cell>
          <cell r="C28">
            <v>3</v>
          </cell>
        </row>
        <row r="29">
          <cell r="A29">
            <v>24701</v>
          </cell>
          <cell r="B29" t="str">
            <v>ARTICULOS METALICOS PARA LA CONSTRUCCION</v>
          </cell>
          <cell r="C29">
            <v>3</v>
          </cell>
        </row>
        <row r="30">
          <cell r="A30">
            <v>24801</v>
          </cell>
          <cell r="B30" t="str">
            <v>MATERIALES COMPLEMENTARIOS</v>
          </cell>
          <cell r="C30">
            <v>3</v>
          </cell>
        </row>
        <row r="31">
          <cell r="A31">
            <v>24901</v>
          </cell>
          <cell r="B31" t="str">
            <v>OTROS MATERIALES Y ARTICULOS DE CONSTRUCCION Y REPARACION</v>
          </cell>
          <cell r="C31">
            <v>3</v>
          </cell>
        </row>
        <row r="32">
          <cell r="A32">
            <v>2400</v>
          </cell>
          <cell r="B32" t="str">
            <v>MATERIALES Y ARTICULOS DE CONSTRUCCION Y DE REPARACION</v>
          </cell>
          <cell r="C32">
            <v>23</v>
          </cell>
        </row>
        <row r="34">
          <cell r="A34">
            <v>25101</v>
          </cell>
          <cell r="B34" t="str">
            <v>PRODUCTOS QUIMICOS BASICOS</v>
          </cell>
          <cell r="C34">
            <v>4</v>
          </cell>
        </row>
        <row r="35">
          <cell r="A35">
            <v>25201</v>
          </cell>
          <cell r="B35" t="str">
            <v>PLAGUICIDAS, ABONOS Y FERTILIZANTES</v>
          </cell>
          <cell r="C35">
            <v>4</v>
          </cell>
        </row>
        <row r="36">
          <cell r="A36">
            <v>25301</v>
          </cell>
          <cell r="B36" t="str">
            <v>MEDICINAS Y PRODUCTOS FARMACEUTICOS</v>
          </cell>
          <cell r="C36">
            <v>4</v>
          </cell>
        </row>
        <row r="37">
          <cell r="A37">
            <v>25401</v>
          </cell>
          <cell r="B37" t="str">
            <v>MATERIALES, ACCESORIOS Y SUMINISTROS MEDICOS</v>
          </cell>
          <cell r="C37">
            <v>4</v>
          </cell>
        </row>
        <row r="38">
          <cell r="A38">
            <v>25501</v>
          </cell>
          <cell r="B38" t="str">
            <v>MATERIALES, ACCESORIOS Y SUMINISTROS DE LABORATORIO</v>
          </cell>
          <cell r="C38">
            <v>4</v>
          </cell>
        </row>
        <row r="39">
          <cell r="A39">
            <v>2500</v>
          </cell>
          <cell r="B39" t="str">
            <v>PRODUCTOS QUIMICOS, FARMACEUTICOS Y DE LABORATORIO</v>
          </cell>
          <cell r="C39">
            <v>24</v>
          </cell>
        </row>
        <row r="41">
          <cell r="A41">
            <v>26102</v>
          </cell>
          <cell r="B41" t="str">
            <v>COMBUSTIBLES LUBRICANTES Y AD. PARA VEHIC. TERR., AER, MARIT., LACUS. Y FLUV. DES. A SER., PUB., Y LA OP., DE PROG. PUBL.</v>
          </cell>
          <cell r="C41">
            <v>5</v>
          </cell>
        </row>
        <row r="42">
          <cell r="A42">
            <v>26103</v>
          </cell>
          <cell r="B42" t="str">
            <v>COMBUSTIBLES LUBRICANTES Y AD. PARA VEH.C. TERR., AER., MARIT., LACUS. Y FLUV. DES. A SERVICIOS ADMINISTRATIVOS</v>
          </cell>
          <cell r="C42">
            <v>5</v>
          </cell>
        </row>
        <row r="43">
          <cell r="A43">
            <v>26105</v>
          </cell>
          <cell r="B43" t="str">
            <v>COMBUSTIBLES LUBRICANTES Y AD. PARA MAQUINARIA, EQUIPO DE PRODUCCIÓN Y SERVICIOS ADMINISTRATIVOS</v>
          </cell>
          <cell r="C43">
            <v>5</v>
          </cell>
        </row>
        <row r="44">
          <cell r="A44">
            <v>2600</v>
          </cell>
          <cell r="B44" t="str">
            <v>COMBUSTIBLES, LUBRICANTES Y ADITIVOS</v>
          </cell>
          <cell r="C44">
            <v>25</v>
          </cell>
        </row>
        <row r="46">
          <cell r="A46">
            <v>27101</v>
          </cell>
          <cell r="B46" t="str">
            <v>VESTUARIO Y UNIFORMES</v>
          </cell>
          <cell r="C46">
            <v>6</v>
          </cell>
        </row>
        <row r="47">
          <cell r="A47">
            <v>27201</v>
          </cell>
          <cell r="B47" t="str">
            <v>PRENDAS DE PROTECCION PERSONAL</v>
          </cell>
          <cell r="C47">
            <v>6</v>
          </cell>
        </row>
        <row r="48">
          <cell r="A48">
            <v>27301</v>
          </cell>
          <cell r="B48" t="str">
            <v>ARTICULOS DEPORTIVOS</v>
          </cell>
          <cell r="C48">
            <v>6</v>
          </cell>
        </row>
        <row r="49">
          <cell r="A49">
            <v>27401</v>
          </cell>
          <cell r="B49" t="str">
            <v>PRODUCTOS TEXTILES</v>
          </cell>
          <cell r="C49">
            <v>6</v>
          </cell>
        </row>
        <row r="50">
          <cell r="A50">
            <v>27501</v>
          </cell>
          <cell r="B50" t="str">
            <v>BLANCOS Y OTROS PRODUCTOS TEXTILES, EXCEPTO PRENDAS DE VESTIR</v>
          </cell>
          <cell r="C50">
            <v>6</v>
          </cell>
        </row>
        <row r="51">
          <cell r="A51">
            <v>2700</v>
          </cell>
          <cell r="B51" t="str">
            <v>VESTUARIO, BLANCOS, PRENDAS DE PROTECCION Y ARTICULOS DEPORTIVOS</v>
          </cell>
          <cell r="C51">
            <v>26</v>
          </cell>
        </row>
        <row r="53">
          <cell r="A53">
            <v>29101</v>
          </cell>
          <cell r="B53" t="str">
            <v>HERRAMIENTAS MENORES</v>
          </cell>
          <cell r="C53">
            <v>7</v>
          </cell>
        </row>
        <row r="54">
          <cell r="A54">
            <v>29201</v>
          </cell>
          <cell r="B54" t="str">
            <v>REFACCIONES Y ACCESORIOS MENORES DE EDIFICIOS</v>
          </cell>
          <cell r="C54">
            <v>7</v>
          </cell>
        </row>
        <row r="55">
          <cell r="A55">
            <v>29301</v>
          </cell>
          <cell r="B55" t="str">
            <v>REFACCIONES Y ACCESORIOS MENORES DE MOB. Y EQPO. DE ADMO., EDU. Y RECREATIVO</v>
          </cell>
          <cell r="C55">
            <v>7</v>
          </cell>
        </row>
        <row r="56">
          <cell r="A56">
            <v>29401</v>
          </cell>
          <cell r="B56" t="str">
            <v>REFACCIONES Y ACCESORIOS PARA EQUIPO DE COMPUTO</v>
          </cell>
          <cell r="C56">
            <v>7</v>
          </cell>
        </row>
        <row r="57">
          <cell r="A57">
            <v>29601</v>
          </cell>
          <cell r="B57" t="str">
            <v>REFACCIONES Y ACCESORIOS MENORES DE EQUIPO DE TRANSPORTE</v>
          </cell>
          <cell r="C57">
            <v>7</v>
          </cell>
        </row>
        <row r="58">
          <cell r="A58">
            <v>29801</v>
          </cell>
          <cell r="B58" t="str">
            <v>REFACCIONES Y ACCESORIOS MENORES DE MAQUINARIA Y OTROS EQUIPOS</v>
          </cell>
          <cell r="C58">
            <v>7</v>
          </cell>
        </row>
        <row r="59">
          <cell r="A59">
            <v>29901</v>
          </cell>
          <cell r="B59" t="str">
            <v>REFACCIONES Y ACCESORIOS MENORES OTROS BIENES MUEBLES</v>
          </cell>
          <cell r="C59">
            <v>7</v>
          </cell>
        </row>
        <row r="60">
          <cell r="A60">
            <v>2900</v>
          </cell>
          <cell r="B60" t="str">
            <v>HERRAMIENTAS, REFACCIONES Y ACCESORIOS MENORES</v>
          </cell>
          <cell r="C60">
            <v>27</v>
          </cell>
        </row>
        <row r="62">
          <cell r="A62">
            <v>31101</v>
          </cell>
          <cell r="B62" t="str">
            <v>SERVICIO DE ENERGIA ELECTRICA</v>
          </cell>
          <cell r="C62">
            <v>8</v>
          </cell>
        </row>
        <row r="63">
          <cell r="A63">
            <v>31201</v>
          </cell>
          <cell r="B63" t="str">
            <v>SERVICIO DE GAS</v>
          </cell>
          <cell r="C63">
            <v>8</v>
          </cell>
        </row>
        <row r="64">
          <cell r="A64">
            <v>31301</v>
          </cell>
          <cell r="B64" t="str">
            <v>SERVICIO DE AGUA</v>
          </cell>
          <cell r="C64">
            <v>8</v>
          </cell>
        </row>
        <row r="65">
          <cell r="A65">
            <v>31401</v>
          </cell>
          <cell r="B65" t="str">
            <v>SERVICIO TELEFONICO CONVENCIONAL</v>
          </cell>
          <cell r="C65">
            <v>8</v>
          </cell>
        </row>
        <row r="66">
          <cell r="A66">
            <v>31701</v>
          </cell>
          <cell r="B66" t="str">
            <v>SERVICIOS DE CONDUCCION DE SEÑALES ANALOGICAS Y DIGITALES</v>
          </cell>
          <cell r="C66">
            <v>8</v>
          </cell>
        </row>
        <row r="67">
          <cell r="A67">
            <v>31801</v>
          </cell>
          <cell r="B67" t="str">
            <v>SERVICIO POSTAL</v>
          </cell>
          <cell r="C67">
            <v>8</v>
          </cell>
        </row>
        <row r="68">
          <cell r="A68">
            <v>31802</v>
          </cell>
          <cell r="B68" t="str">
            <v>SERVICIO TELEGRAFICO</v>
          </cell>
          <cell r="C68">
            <v>8</v>
          </cell>
        </row>
        <row r="69">
          <cell r="A69">
            <v>3100</v>
          </cell>
          <cell r="B69" t="str">
            <v>SERVICIOS BASICOS</v>
          </cell>
          <cell r="C69">
            <v>28</v>
          </cell>
        </row>
        <row r="71">
          <cell r="A71">
            <v>32701</v>
          </cell>
          <cell r="B71" t="str">
            <v>PATENTES, REGALIAS Y OTROS</v>
          </cell>
          <cell r="C71">
            <v>9</v>
          </cell>
        </row>
        <row r="72">
          <cell r="A72">
            <v>3200</v>
          </cell>
          <cell r="B72" t="str">
            <v>SERVICIOS DE ARRENDAMIENTO</v>
          </cell>
          <cell r="C72">
            <v>29</v>
          </cell>
        </row>
        <row r="74">
          <cell r="A74">
            <v>33104</v>
          </cell>
          <cell r="B74" t="str">
            <v>OTRAS ASESORIAS PARA LA OPERACION DE PROGRAMAS</v>
          </cell>
          <cell r="C74">
            <v>10</v>
          </cell>
        </row>
        <row r="75">
          <cell r="A75">
            <v>33303</v>
          </cell>
          <cell r="B75" t="str">
            <v>SERVICIOS RELACIONADOS CON CERTIFICACION DE PROCESOS</v>
          </cell>
          <cell r="C75">
            <v>10</v>
          </cell>
        </row>
        <row r="76">
          <cell r="A76">
            <v>33401</v>
          </cell>
          <cell r="B76" t="str">
            <v>SERVICIOS PARA CAPACITACION A SERVIDORES PUBLICOS</v>
          </cell>
          <cell r="C76">
            <v>10</v>
          </cell>
        </row>
        <row r="77">
          <cell r="A77">
            <v>33602</v>
          </cell>
          <cell r="B77" t="str">
            <v>OTROS SERVICIOS COMERCIALES</v>
          </cell>
          <cell r="C77">
            <v>10</v>
          </cell>
        </row>
        <row r="78">
          <cell r="A78">
            <v>33603</v>
          </cell>
          <cell r="B78" t="str">
            <v>IMPRESIÓN DE DOCUMENTOS OF. PARA LA PREST. DE SER. PUB., ID., FMTOS.  ADMVOS. Y FIS., FORMAS VLDAS., CERT. Y TIT.</v>
          </cell>
          <cell r="C78">
            <v>10</v>
          </cell>
        </row>
        <row r="79">
          <cell r="A79">
            <v>33604</v>
          </cell>
          <cell r="B79" t="str">
            <v>IMPRESIÓN Y ELABORACIÓN DE MAT. INFMTIVO DERIVADO DE LA OP. Y ADMON. DE LAS DEP. Y ENT.</v>
          </cell>
          <cell r="C79">
            <v>10</v>
          </cell>
        </row>
        <row r="80">
          <cell r="A80">
            <v>33801</v>
          </cell>
          <cell r="B80" t="str">
            <v>SERVICIOS DE VIGILANCIA</v>
          </cell>
          <cell r="C80">
            <v>10</v>
          </cell>
        </row>
        <row r="81">
          <cell r="A81">
            <v>3300</v>
          </cell>
          <cell r="B81" t="str">
            <v>SERVICIOS PROFESIONALES, CIENTIFICOS, TECNICOS Y OTROS SERVICIOS</v>
          </cell>
          <cell r="C81">
            <v>30</v>
          </cell>
        </row>
        <row r="83">
          <cell r="A83">
            <v>34101</v>
          </cell>
          <cell r="B83" t="str">
            <v>SERVICIOS BANCARIOS Y FINANCIEROS</v>
          </cell>
          <cell r="C83">
            <v>11</v>
          </cell>
        </row>
        <row r="84">
          <cell r="A84">
            <v>34501</v>
          </cell>
          <cell r="B84" t="str">
            <v>SEGUROS DE BIENES PATRIMONIALES</v>
          </cell>
          <cell r="C84">
            <v>11</v>
          </cell>
        </row>
        <row r="85">
          <cell r="A85">
            <v>34601</v>
          </cell>
          <cell r="B85" t="str">
            <v>ALMACENAJE, EMBALAJE Y ENVASE</v>
          </cell>
          <cell r="C85">
            <v>11</v>
          </cell>
        </row>
        <row r="86">
          <cell r="A86">
            <v>34701</v>
          </cell>
          <cell r="B86" t="str">
            <v>FLETES Y MANIOBRAS</v>
          </cell>
          <cell r="C86">
            <v>11</v>
          </cell>
        </row>
        <row r="87">
          <cell r="A87">
            <v>3400</v>
          </cell>
          <cell r="B87" t="str">
            <v>SERVICIOS FINANCIEROS, BANCARIOS Y COMERCIALES</v>
          </cell>
          <cell r="C87">
            <v>31</v>
          </cell>
        </row>
        <row r="89">
          <cell r="A89">
            <v>35101</v>
          </cell>
          <cell r="B89" t="str">
            <v>MANTENIMIENTO Y CONSERVACION DE INMUEBLES PARA LA PRESTACION DE SERVICIOS ADMINISTRATIVOS</v>
          </cell>
          <cell r="C89">
            <v>12</v>
          </cell>
        </row>
        <row r="90">
          <cell r="A90">
            <v>35102</v>
          </cell>
          <cell r="B90" t="str">
            <v>MANTENIMIENTO Y CONSERVACION DE INMUEBLES PARA LA PRESTACION DE SERVICIOS PUBLICOS</v>
          </cell>
          <cell r="C90">
            <v>12</v>
          </cell>
        </row>
        <row r="91">
          <cell r="A91">
            <v>35201</v>
          </cell>
          <cell r="B91" t="str">
            <v>MANTENIMIENTO Y CONSERVACION DE MOBILIARIO Y EQUIPO DE ADMINISTRACION</v>
          </cell>
          <cell r="C91">
            <v>12</v>
          </cell>
        </row>
        <row r="92">
          <cell r="A92">
            <v>35301</v>
          </cell>
          <cell r="B92" t="str">
            <v>MANTENIMIENTO Y CONSERVACION DE BIENES INFORMATICOS</v>
          </cell>
          <cell r="C92">
            <v>12</v>
          </cell>
        </row>
        <row r="93">
          <cell r="A93">
            <v>35501</v>
          </cell>
          <cell r="B93" t="str">
            <v>MANTENIMIENTO Y CONSERVACION DE VEHICULOS TERRESTRES, AEREOS, MARITIMOS, LACUSTRES Y FLUVIALES</v>
          </cell>
          <cell r="C93">
            <v>12</v>
          </cell>
        </row>
        <row r="94">
          <cell r="A94">
            <v>35701</v>
          </cell>
          <cell r="B94" t="str">
            <v>MANTENIMIENTO Y CONSERVACION DE MAQUINARIA Y EQUIPO</v>
          </cell>
          <cell r="C94">
            <v>12</v>
          </cell>
        </row>
        <row r="95">
          <cell r="A95">
            <v>35801</v>
          </cell>
          <cell r="B95" t="str">
            <v>SERVICIOS DE LAVANDERIA, LIMPIEZA E HIGIENE</v>
          </cell>
          <cell r="C95">
            <v>12</v>
          </cell>
        </row>
        <row r="96">
          <cell r="A96">
            <v>35901</v>
          </cell>
          <cell r="B96" t="str">
            <v>SERVICIOS DE JARDINERIA Y FUMIGACION</v>
          </cell>
          <cell r="C96">
            <v>12</v>
          </cell>
        </row>
        <row r="97">
          <cell r="A97">
            <v>3500</v>
          </cell>
          <cell r="B97" t="str">
            <v>SERVICIOS DE INSTALACION, REPARACION, MANTENIMIENTO Y CONSERVACION</v>
          </cell>
          <cell r="C97">
            <v>32</v>
          </cell>
        </row>
        <row r="99">
          <cell r="A99">
            <v>36101</v>
          </cell>
          <cell r="B99" t="str">
            <v>DIFUSION DE MENSAJES SOBRE PROGRAMAS Y ACTIVIDADES GUBERNAMENTALES</v>
          </cell>
          <cell r="C99">
            <v>13</v>
          </cell>
        </row>
        <row r="100">
          <cell r="A100">
            <v>3600</v>
          </cell>
          <cell r="B100" t="str">
            <v>SERVICIOS DE COMUNICACION SOCIAL Y PUBLICIDAD</v>
          </cell>
          <cell r="C100">
            <v>33</v>
          </cell>
        </row>
        <row r="102">
          <cell r="A102">
            <v>37101</v>
          </cell>
          <cell r="B102" t="str">
            <v>PASAJES AEREOS NACIONALES PARA LABORES EN CAMPO Y DE SUPERVISION</v>
          </cell>
          <cell r="C102">
            <v>14</v>
          </cell>
        </row>
        <row r="103">
          <cell r="A103">
            <v>37104</v>
          </cell>
          <cell r="B103" t="str">
            <v>PASAJES AEREOS NACIONALES PARA SER. PUB. DE MANDO EN EL DESEMPEÑO DE COMISIONES Y FUN. OFIC.</v>
          </cell>
          <cell r="C103">
            <v>14</v>
          </cell>
        </row>
        <row r="104">
          <cell r="A104">
            <v>37201</v>
          </cell>
          <cell r="B104" t="str">
            <v>PASAJES TERRESTRES NACIONALES PARA LABORES EN CAMPO Y DE SUPERVISION</v>
          </cell>
          <cell r="C104">
            <v>14</v>
          </cell>
        </row>
        <row r="105">
          <cell r="A105">
            <v>37204</v>
          </cell>
          <cell r="B105" t="str">
            <v>PASAJES TERRESTRES NACIONALES PARA SERVIDORES PUB. DE MANDO EN EL DESEM. DE COM. Y FUN. OFIC.</v>
          </cell>
          <cell r="C105">
            <v>14</v>
          </cell>
        </row>
        <row r="106">
          <cell r="A106">
            <v>37501</v>
          </cell>
          <cell r="B106" t="str">
            <v>VIATICOS NACIONALES PARA LABORES EN CAMPO Y DE SUPERVISION</v>
          </cell>
          <cell r="C106">
            <v>14</v>
          </cell>
        </row>
        <row r="107">
          <cell r="A107">
            <v>37504</v>
          </cell>
          <cell r="B107" t="str">
            <v>VIATICOS NACIONALES PARA SERVIDORES PUBLICOS EN EL DESEMPEÑO DE FUNCIONES OFICIALES</v>
          </cell>
          <cell r="C107">
            <v>14</v>
          </cell>
        </row>
        <row r="108">
          <cell r="A108">
            <v>37901</v>
          </cell>
          <cell r="B108" t="str">
            <v>GASTOS PARA OPERATIVOS Y TRABAJOS DE CAMPO EN AREAS RURALES</v>
          </cell>
          <cell r="C108">
            <v>14</v>
          </cell>
        </row>
        <row r="109">
          <cell r="A109">
            <v>3700</v>
          </cell>
          <cell r="B109" t="str">
            <v>SERVICIOS DE TRASLADO Y VIATICOS</v>
          </cell>
          <cell r="C109">
            <v>34</v>
          </cell>
        </row>
        <row r="111">
          <cell r="A111">
            <v>38201</v>
          </cell>
          <cell r="B111" t="str">
            <v>GASTOS DE ORDEN SOCIAL</v>
          </cell>
          <cell r="C111">
            <v>15</v>
          </cell>
        </row>
        <row r="112">
          <cell r="A112">
            <v>38301</v>
          </cell>
          <cell r="B112" t="str">
            <v>CONGRESOS Y CONVENCIONES</v>
          </cell>
          <cell r="C112">
            <v>15</v>
          </cell>
        </row>
        <row r="113">
          <cell r="A113">
            <v>38401</v>
          </cell>
          <cell r="B113" t="str">
            <v>EXPOSICIONES</v>
          </cell>
          <cell r="C113">
            <v>15</v>
          </cell>
        </row>
        <row r="114">
          <cell r="A114">
            <v>3800</v>
          </cell>
          <cell r="B114" t="str">
            <v>SERVICIOS OFICIALES</v>
          </cell>
          <cell r="C114">
            <v>35</v>
          </cell>
        </row>
        <row r="116">
          <cell r="A116">
            <v>39202</v>
          </cell>
          <cell r="B116" t="str">
            <v>OTROS IMPUESTOS Y DERECHOS</v>
          </cell>
          <cell r="C116">
            <v>16</v>
          </cell>
        </row>
        <row r="117">
          <cell r="A117">
            <v>3900</v>
          </cell>
          <cell r="B117" t="str">
            <v>OTROS SERVICIOS GENERALES</v>
          </cell>
          <cell r="C117">
            <v>36</v>
          </cell>
        </row>
        <row r="119">
          <cell r="A119">
            <v>44101</v>
          </cell>
          <cell r="B119" t="str">
            <v>GASTOS RELACIONADOS CON ACTIVIDADES CULTURALES, DEPORTIVAS Y DE AYUDA EXTRAORDINARIA</v>
          </cell>
          <cell r="C119">
            <v>17</v>
          </cell>
        </row>
        <row r="120">
          <cell r="A120">
            <v>44102</v>
          </cell>
          <cell r="B120" t="str">
            <v>GASTOS POR SERVICIOS DE TRASLADO DE PERSONAS</v>
          </cell>
          <cell r="C120">
            <v>17</v>
          </cell>
        </row>
        <row r="121">
          <cell r="A121">
            <v>4400</v>
          </cell>
          <cell r="B121" t="str">
            <v>AYUDAS SOCIALES</v>
          </cell>
          <cell r="C121">
            <v>37</v>
          </cell>
        </row>
        <row r="123">
          <cell r="A123">
            <v>51101</v>
          </cell>
          <cell r="B123" t="str">
            <v>MOBILIARIO</v>
          </cell>
          <cell r="C123">
            <v>18</v>
          </cell>
        </row>
        <row r="124">
          <cell r="A124">
            <v>51301</v>
          </cell>
          <cell r="B124" t="str">
            <v>BIENES ARTISTICOS Y CULTURALES</v>
          </cell>
          <cell r="C124">
            <v>18</v>
          </cell>
        </row>
        <row r="125">
          <cell r="A125">
            <v>51501</v>
          </cell>
          <cell r="B125" t="str">
            <v>BIENES INFORMATICOS</v>
          </cell>
          <cell r="C125">
            <v>18</v>
          </cell>
        </row>
        <row r="126">
          <cell r="A126">
            <v>51901</v>
          </cell>
          <cell r="B126" t="str">
            <v>EQUIPO DE ADMINISTRACION</v>
          </cell>
          <cell r="C126">
            <v>18</v>
          </cell>
        </row>
        <row r="127">
          <cell r="A127">
            <v>5100</v>
          </cell>
          <cell r="B127" t="str">
            <v>MOBILIARIO Y EQUIPO DE ADMINISTRACION</v>
          </cell>
          <cell r="C127">
            <v>38</v>
          </cell>
        </row>
        <row r="129">
          <cell r="A129">
            <v>52101</v>
          </cell>
          <cell r="B129" t="str">
            <v>EQUIPOS Y APARATOS AUDIOVISUALES</v>
          </cell>
          <cell r="C129">
            <v>19</v>
          </cell>
        </row>
        <row r="130">
          <cell r="A130">
            <v>52201</v>
          </cell>
          <cell r="B130" t="str">
            <v>APARATOS DEPORTIVOS</v>
          </cell>
          <cell r="C130">
            <v>19</v>
          </cell>
        </row>
        <row r="131">
          <cell r="A131">
            <v>52301</v>
          </cell>
          <cell r="B131" t="str">
            <v>CAMARAS FOTOGRAFICAS Y DE VIDEO</v>
          </cell>
          <cell r="C131">
            <v>19</v>
          </cell>
        </row>
        <row r="132">
          <cell r="A132">
            <v>52901</v>
          </cell>
          <cell r="B132" t="str">
            <v>OTRO MOBILIARIO Y EQUIPO EDUCACIONAL Y RECREATIVO</v>
          </cell>
          <cell r="C132">
            <v>19</v>
          </cell>
        </row>
        <row r="133">
          <cell r="A133">
            <v>5200</v>
          </cell>
          <cell r="B133" t="str">
            <v>MOBILIARIO Y EQUIPO EDUCACIONAL Y RECREATIVO</v>
          </cell>
          <cell r="C133">
            <v>39</v>
          </cell>
        </row>
        <row r="135">
          <cell r="A135">
            <v>53101</v>
          </cell>
          <cell r="B135" t="str">
            <v>EQUIPO MEDICO Y DE LABORATORIO</v>
          </cell>
          <cell r="C135">
            <v>20</v>
          </cell>
        </row>
        <row r="136">
          <cell r="A136">
            <v>53201</v>
          </cell>
          <cell r="B136" t="str">
            <v>INSTRUMENTAL MEDICO Y DE LABORATORIO</v>
          </cell>
          <cell r="C136">
            <v>20</v>
          </cell>
        </row>
        <row r="137">
          <cell r="A137">
            <v>5300</v>
          </cell>
          <cell r="B137" t="str">
            <v>EQUIPO E INSTRUMENTAL MEDICO Y DE LABORATORIO</v>
          </cell>
          <cell r="C137">
            <v>40</v>
          </cell>
        </row>
        <row r="139">
          <cell r="A139">
            <v>56101</v>
          </cell>
          <cell r="B139" t="str">
            <v>MAQUINARIA Y EQUIPO AGROPECUARIO</v>
          </cell>
          <cell r="C139">
            <v>21</v>
          </cell>
        </row>
        <row r="140">
          <cell r="A140">
            <v>56201</v>
          </cell>
          <cell r="B140" t="str">
            <v>MAQUINARIA Y EQUIPO INDUSTRIAL</v>
          </cell>
          <cell r="C140">
            <v>21</v>
          </cell>
        </row>
        <row r="141">
          <cell r="A141">
            <v>56501</v>
          </cell>
          <cell r="B141" t="str">
            <v>EQUIPOS Y APARATOS DE COMUNICACIONES Y TELECOMUNICACIONES</v>
          </cell>
          <cell r="C141">
            <v>21</v>
          </cell>
        </row>
        <row r="142">
          <cell r="A142">
            <v>56601</v>
          </cell>
          <cell r="B142" t="str">
            <v>MAQUINARIA Y EQUIPO ELECTRICO Y ELECTRONICO</v>
          </cell>
          <cell r="C142">
            <v>21</v>
          </cell>
        </row>
        <row r="143">
          <cell r="A143">
            <v>56701</v>
          </cell>
          <cell r="B143" t="str">
            <v>HERRAMIENTAS Y MAQUINAS HERRAMIENTA</v>
          </cell>
          <cell r="C143">
            <v>21</v>
          </cell>
        </row>
        <row r="144">
          <cell r="A144">
            <v>5600</v>
          </cell>
          <cell r="B144" t="str">
            <v>MAQUINARIA, OTROS EQUIPOS Y HERRAMIENTAS</v>
          </cell>
          <cell r="C144">
            <v>41</v>
          </cell>
        </row>
        <row r="146">
          <cell r="A146">
            <v>59101</v>
          </cell>
          <cell r="B146" t="str">
            <v>SOFTWARE</v>
          </cell>
          <cell r="C146">
            <v>22</v>
          </cell>
        </row>
        <row r="147">
          <cell r="A147">
            <v>5900</v>
          </cell>
          <cell r="B147" t="str">
            <v>ACTIVOS INTANGIBLES</v>
          </cell>
          <cell r="C147">
            <v>42</v>
          </cell>
        </row>
        <row r="149">
          <cell r="A149">
            <v>120</v>
          </cell>
          <cell r="B149" t="str">
            <v>DEUDORES DIVERSOS</v>
          </cell>
          <cell r="C149">
            <v>23</v>
          </cell>
        </row>
        <row r="150">
          <cell r="A150">
            <v>330</v>
          </cell>
          <cell r="B150" t="str">
            <v>ACREEDORES DIVERSOS</v>
          </cell>
          <cell r="C150">
            <v>24</v>
          </cell>
        </row>
        <row r="151">
          <cell r="C151">
            <v>43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6"/>
  <sheetViews>
    <sheetView tabSelected="1" topLeftCell="A45" zoomScale="101" zoomScaleNormal="100" zoomScaleSheetLayoutView="100" workbookViewId="0">
      <selection activeCell="AM55" sqref="AM55:BC55"/>
    </sheetView>
  </sheetViews>
  <sheetFormatPr baseColWidth="10" defaultRowHeight="13.15"/>
  <cols>
    <col min="1" max="4" width="2.33203125" style="1" customWidth="1"/>
    <col min="5" max="5" width="3.33203125" style="1" customWidth="1"/>
    <col min="6" max="6" width="1.5546875" style="1" customWidth="1"/>
    <col min="7" max="39" width="2.33203125" style="1" customWidth="1"/>
    <col min="40" max="40" width="3.5546875" style="1" customWidth="1"/>
    <col min="41" max="46" width="2.33203125" style="1" customWidth="1"/>
    <col min="47" max="47" width="4.44140625" style="1" customWidth="1"/>
    <col min="48" max="53" width="2.33203125" style="1" customWidth="1"/>
    <col min="54" max="54" width="4.44140625" style="1" customWidth="1"/>
    <col min="55" max="55" width="2.33203125" style="1" customWidth="1"/>
    <col min="56" max="59" width="11.44140625" style="1" hidden="1" customWidth="1"/>
    <col min="60" max="60" width="14.44140625" style="1" hidden="1" customWidth="1"/>
    <col min="61" max="61" width="11.44140625" style="1" hidden="1" customWidth="1"/>
    <col min="62" max="62" width="11.44140625" style="37" hidden="1" customWidth="1"/>
    <col min="63" max="63" width="11.44140625" style="37" customWidth="1"/>
    <col min="64" max="256" width="11.44140625" style="37"/>
    <col min="257" max="260" width="2.33203125" style="37" customWidth="1"/>
    <col min="261" max="261" width="3.33203125" style="37" customWidth="1"/>
    <col min="262" max="262" width="1.5546875" style="37" customWidth="1"/>
    <col min="263" max="295" width="2.33203125" style="37" customWidth="1"/>
    <col min="296" max="296" width="3.5546875" style="37" customWidth="1"/>
    <col min="297" max="302" width="2.33203125" style="37" customWidth="1"/>
    <col min="303" max="303" width="4.44140625" style="37" customWidth="1"/>
    <col min="304" max="309" width="2.33203125" style="37" customWidth="1"/>
    <col min="310" max="310" width="4.44140625" style="37" customWidth="1"/>
    <col min="311" max="311" width="2.33203125" style="37" customWidth="1"/>
    <col min="312" max="318" width="0" style="37" hidden="1" customWidth="1"/>
    <col min="319" max="319" width="11.44140625" style="37" customWidth="1"/>
    <col min="320" max="512" width="11.44140625" style="37"/>
    <col min="513" max="516" width="2.33203125" style="37" customWidth="1"/>
    <col min="517" max="517" width="3.33203125" style="37" customWidth="1"/>
    <col min="518" max="518" width="1.5546875" style="37" customWidth="1"/>
    <col min="519" max="551" width="2.33203125" style="37" customWidth="1"/>
    <col min="552" max="552" width="3.5546875" style="37" customWidth="1"/>
    <col min="553" max="558" width="2.33203125" style="37" customWidth="1"/>
    <col min="559" max="559" width="4.44140625" style="37" customWidth="1"/>
    <col min="560" max="565" width="2.33203125" style="37" customWidth="1"/>
    <col min="566" max="566" width="4.44140625" style="37" customWidth="1"/>
    <col min="567" max="567" width="2.33203125" style="37" customWidth="1"/>
    <col min="568" max="574" width="0" style="37" hidden="1" customWidth="1"/>
    <col min="575" max="575" width="11.44140625" style="37" customWidth="1"/>
    <col min="576" max="768" width="11.44140625" style="37"/>
    <col min="769" max="772" width="2.33203125" style="37" customWidth="1"/>
    <col min="773" max="773" width="3.33203125" style="37" customWidth="1"/>
    <col min="774" max="774" width="1.5546875" style="37" customWidth="1"/>
    <col min="775" max="807" width="2.33203125" style="37" customWidth="1"/>
    <col min="808" max="808" width="3.5546875" style="37" customWidth="1"/>
    <col min="809" max="814" width="2.33203125" style="37" customWidth="1"/>
    <col min="815" max="815" width="4.44140625" style="37" customWidth="1"/>
    <col min="816" max="821" width="2.33203125" style="37" customWidth="1"/>
    <col min="822" max="822" width="4.44140625" style="37" customWidth="1"/>
    <col min="823" max="823" width="2.33203125" style="37" customWidth="1"/>
    <col min="824" max="830" width="0" style="37" hidden="1" customWidth="1"/>
    <col min="831" max="831" width="11.44140625" style="37" customWidth="1"/>
    <col min="832" max="1024" width="11.44140625" style="37"/>
    <col min="1025" max="1028" width="2.33203125" style="37" customWidth="1"/>
    <col min="1029" max="1029" width="3.33203125" style="37" customWidth="1"/>
    <col min="1030" max="1030" width="1.5546875" style="37" customWidth="1"/>
    <col min="1031" max="1063" width="2.33203125" style="37" customWidth="1"/>
    <col min="1064" max="1064" width="3.5546875" style="37" customWidth="1"/>
    <col min="1065" max="1070" width="2.33203125" style="37" customWidth="1"/>
    <col min="1071" max="1071" width="4.44140625" style="37" customWidth="1"/>
    <col min="1072" max="1077" width="2.33203125" style="37" customWidth="1"/>
    <col min="1078" max="1078" width="4.44140625" style="37" customWidth="1"/>
    <col min="1079" max="1079" width="2.33203125" style="37" customWidth="1"/>
    <col min="1080" max="1086" width="0" style="37" hidden="1" customWidth="1"/>
    <col min="1087" max="1087" width="11.44140625" style="37" customWidth="1"/>
    <col min="1088" max="1280" width="11.44140625" style="37"/>
    <col min="1281" max="1284" width="2.33203125" style="37" customWidth="1"/>
    <col min="1285" max="1285" width="3.33203125" style="37" customWidth="1"/>
    <col min="1286" max="1286" width="1.5546875" style="37" customWidth="1"/>
    <col min="1287" max="1319" width="2.33203125" style="37" customWidth="1"/>
    <col min="1320" max="1320" width="3.5546875" style="37" customWidth="1"/>
    <col min="1321" max="1326" width="2.33203125" style="37" customWidth="1"/>
    <col min="1327" max="1327" width="4.44140625" style="37" customWidth="1"/>
    <col min="1328" max="1333" width="2.33203125" style="37" customWidth="1"/>
    <col min="1334" max="1334" width="4.44140625" style="37" customWidth="1"/>
    <col min="1335" max="1335" width="2.33203125" style="37" customWidth="1"/>
    <col min="1336" max="1342" width="0" style="37" hidden="1" customWidth="1"/>
    <col min="1343" max="1343" width="11.44140625" style="37" customWidth="1"/>
    <col min="1344" max="1536" width="11.44140625" style="37"/>
    <col min="1537" max="1540" width="2.33203125" style="37" customWidth="1"/>
    <col min="1541" max="1541" width="3.33203125" style="37" customWidth="1"/>
    <col min="1542" max="1542" width="1.5546875" style="37" customWidth="1"/>
    <col min="1543" max="1575" width="2.33203125" style="37" customWidth="1"/>
    <col min="1576" max="1576" width="3.5546875" style="37" customWidth="1"/>
    <col min="1577" max="1582" width="2.33203125" style="37" customWidth="1"/>
    <col min="1583" max="1583" width="4.44140625" style="37" customWidth="1"/>
    <col min="1584" max="1589" width="2.33203125" style="37" customWidth="1"/>
    <col min="1590" max="1590" width="4.44140625" style="37" customWidth="1"/>
    <col min="1591" max="1591" width="2.33203125" style="37" customWidth="1"/>
    <col min="1592" max="1598" width="0" style="37" hidden="1" customWidth="1"/>
    <col min="1599" max="1599" width="11.44140625" style="37" customWidth="1"/>
    <col min="1600" max="1792" width="11.44140625" style="37"/>
    <col min="1793" max="1796" width="2.33203125" style="37" customWidth="1"/>
    <col min="1797" max="1797" width="3.33203125" style="37" customWidth="1"/>
    <col min="1798" max="1798" width="1.5546875" style="37" customWidth="1"/>
    <col min="1799" max="1831" width="2.33203125" style="37" customWidth="1"/>
    <col min="1832" max="1832" width="3.5546875" style="37" customWidth="1"/>
    <col min="1833" max="1838" width="2.33203125" style="37" customWidth="1"/>
    <col min="1839" max="1839" width="4.44140625" style="37" customWidth="1"/>
    <col min="1840" max="1845" width="2.33203125" style="37" customWidth="1"/>
    <col min="1846" max="1846" width="4.44140625" style="37" customWidth="1"/>
    <col min="1847" max="1847" width="2.33203125" style="37" customWidth="1"/>
    <col min="1848" max="1854" width="0" style="37" hidden="1" customWidth="1"/>
    <col min="1855" max="1855" width="11.44140625" style="37" customWidth="1"/>
    <col min="1856" max="2048" width="11.44140625" style="37"/>
    <col min="2049" max="2052" width="2.33203125" style="37" customWidth="1"/>
    <col min="2053" max="2053" width="3.33203125" style="37" customWidth="1"/>
    <col min="2054" max="2054" width="1.5546875" style="37" customWidth="1"/>
    <col min="2055" max="2087" width="2.33203125" style="37" customWidth="1"/>
    <col min="2088" max="2088" width="3.5546875" style="37" customWidth="1"/>
    <col min="2089" max="2094" width="2.33203125" style="37" customWidth="1"/>
    <col min="2095" max="2095" width="4.44140625" style="37" customWidth="1"/>
    <col min="2096" max="2101" width="2.33203125" style="37" customWidth="1"/>
    <col min="2102" max="2102" width="4.44140625" style="37" customWidth="1"/>
    <col min="2103" max="2103" width="2.33203125" style="37" customWidth="1"/>
    <col min="2104" max="2110" width="0" style="37" hidden="1" customWidth="1"/>
    <col min="2111" max="2111" width="11.44140625" style="37" customWidth="1"/>
    <col min="2112" max="2304" width="11.44140625" style="37"/>
    <col min="2305" max="2308" width="2.33203125" style="37" customWidth="1"/>
    <col min="2309" max="2309" width="3.33203125" style="37" customWidth="1"/>
    <col min="2310" max="2310" width="1.5546875" style="37" customWidth="1"/>
    <col min="2311" max="2343" width="2.33203125" style="37" customWidth="1"/>
    <col min="2344" max="2344" width="3.5546875" style="37" customWidth="1"/>
    <col min="2345" max="2350" width="2.33203125" style="37" customWidth="1"/>
    <col min="2351" max="2351" width="4.44140625" style="37" customWidth="1"/>
    <col min="2352" max="2357" width="2.33203125" style="37" customWidth="1"/>
    <col min="2358" max="2358" width="4.44140625" style="37" customWidth="1"/>
    <col min="2359" max="2359" width="2.33203125" style="37" customWidth="1"/>
    <col min="2360" max="2366" width="0" style="37" hidden="1" customWidth="1"/>
    <col min="2367" max="2367" width="11.44140625" style="37" customWidth="1"/>
    <col min="2368" max="2560" width="11.44140625" style="37"/>
    <col min="2561" max="2564" width="2.33203125" style="37" customWidth="1"/>
    <col min="2565" max="2565" width="3.33203125" style="37" customWidth="1"/>
    <col min="2566" max="2566" width="1.5546875" style="37" customWidth="1"/>
    <col min="2567" max="2599" width="2.33203125" style="37" customWidth="1"/>
    <col min="2600" max="2600" width="3.5546875" style="37" customWidth="1"/>
    <col min="2601" max="2606" width="2.33203125" style="37" customWidth="1"/>
    <col min="2607" max="2607" width="4.44140625" style="37" customWidth="1"/>
    <col min="2608" max="2613" width="2.33203125" style="37" customWidth="1"/>
    <col min="2614" max="2614" width="4.44140625" style="37" customWidth="1"/>
    <col min="2615" max="2615" width="2.33203125" style="37" customWidth="1"/>
    <col min="2616" max="2622" width="0" style="37" hidden="1" customWidth="1"/>
    <col min="2623" max="2623" width="11.44140625" style="37" customWidth="1"/>
    <col min="2624" max="2816" width="11.44140625" style="37"/>
    <col min="2817" max="2820" width="2.33203125" style="37" customWidth="1"/>
    <col min="2821" max="2821" width="3.33203125" style="37" customWidth="1"/>
    <col min="2822" max="2822" width="1.5546875" style="37" customWidth="1"/>
    <col min="2823" max="2855" width="2.33203125" style="37" customWidth="1"/>
    <col min="2856" max="2856" width="3.5546875" style="37" customWidth="1"/>
    <col min="2857" max="2862" width="2.33203125" style="37" customWidth="1"/>
    <col min="2863" max="2863" width="4.44140625" style="37" customWidth="1"/>
    <col min="2864" max="2869" width="2.33203125" style="37" customWidth="1"/>
    <col min="2870" max="2870" width="4.44140625" style="37" customWidth="1"/>
    <col min="2871" max="2871" width="2.33203125" style="37" customWidth="1"/>
    <col min="2872" max="2878" width="0" style="37" hidden="1" customWidth="1"/>
    <col min="2879" max="2879" width="11.44140625" style="37" customWidth="1"/>
    <col min="2880" max="3072" width="11.44140625" style="37"/>
    <col min="3073" max="3076" width="2.33203125" style="37" customWidth="1"/>
    <col min="3077" max="3077" width="3.33203125" style="37" customWidth="1"/>
    <col min="3078" max="3078" width="1.5546875" style="37" customWidth="1"/>
    <col min="3079" max="3111" width="2.33203125" style="37" customWidth="1"/>
    <col min="3112" max="3112" width="3.5546875" style="37" customWidth="1"/>
    <col min="3113" max="3118" width="2.33203125" style="37" customWidth="1"/>
    <col min="3119" max="3119" width="4.44140625" style="37" customWidth="1"/>
    <col min="3120" max="3125" width="2.33203125" style="37" customWidth="1"/>
    <col min="3126" max="3126" width="4.44140625" style="37" customWidth="1"/>
    <col min="3127" max="3127" width="2.33203125" style="37" customWidth="1"/>
    <col min="3128" max="3134" width="0" style="37" hidden="1" customWidth="1"/>
    <col min="3135" max="3135" width="11.44140625" style="37" customWidth="1"/>
    <col min="3136" max="3328" width="11.44140625" style="37"/>
    <col min="3329" max="3332" width="2.33203125" style="37" customWidth="1"/>
    <col min="3333" max="3333" width="3.33203125" style="37" customWidth="1"/>
    <col min="3334" max="3334" width="1.5546875" style="37" customWidth="1"/>
    <col min="3335" max="3367" width="2.33203125" style="37" customWidth="1"/>
    <col min="3368" max="3368" width="3.5546875" style="37" customWidth="1"/>
    <col min="3369" max="3374" width="2.33203125" style="37" customWidth="1"/>
    <col min="3375" max="3375" width="4.44140625" style="37" customWidth="1"/>
    <col min="3376" max="3381" width="2.33203125" style="37" customWidth="1"/>
    <col min="3382" max="3382" width="4.44140625" style="37" customWidth="1"/>
    <col min="3383" max="3383" width="2.33203125" style="37" customWidth="1"/>
    <col min="3384" max="3390" width="0" style="37" hidden="1" customWidth="1"/>
    <col min="3391" max="3391" width="11.44140625" style="37" customWidth="1"/>
    <col min="3392" max="3584" width="11.44140625" style="37"/>
    <col min="3585" max="3588" width="2.33203125" style="37" customWidth="1"/>
    <col min="3589" max="3589" width="3.33203125" style="37" customWidth="1"/>
    <col min="3590" max="3590" width="1.5546875" style="37" customWidth="1"/>
    <col min="3591" max="3623" width="2.33203125" style="37" customWidth="1"/>
    <col min="3624" max="3624" width="3.5546875" style="37" customWidth="1"/>
    <col min="3625" max="3630" width="2.33203125" style="37" customWidth="1"/>
    <col min="3631" max="3631" width="4.44140625" style="37" customWidth="1"/>
    <col min="3632" max="3637" width="2.33203125" style="37" customWidth="1"/>
    <col min="3638" max="3638" width="4.44140625" style="37" customWidth="1"/>
    <col min="3639" max="3639" width="2.33203125" style="37" customWidth="1"/>
    <col min="3640" max="3646" width="0" style="37" hidden="1" customWidth="1"/>
    <col min="3647" max="3647" width="11.44140625" style="37" customWidth="1"/>
    <col min="3648" max="3840" width="11.44140625" style="37"/>
    <col min="3841" max="3844" width="2.33203125" style="37" customWidth="1"/>
    <col min="3845" max="3845" width="3.33203125" style="37" customWidth="1"/>
    <col min="3846" max="3846" width="1.5546875" style="37" customWidth="1"/>
    <col min="3847" max="3879" width="2.33203125" style="37" customWidth="1"/>
    <col min="3880" max="3880" width="3.5546875" style="37" customWidth="1"/>
    <col min="3881" max="3886" width="2.33203125" style="37" customWidth="1"/>
    <col min="3887" max="3887" width="4.44140625" style="37" customWidth="1"/>
    <col min="3888" max="3893" width="2.33203125" style="37" customWidth="1"/>
    <col min="3894" max="3894" width="4.44140625" style="37" customWidth="1"/>
    <col min="3895" max="3895" width="2.33203125" style="37" customWidth="1"/>
    <col min="3896" max="3902" width="0" style="37" hidden="1" customWidth="1"/>
    <col min="3903" max="3903" width="11.44140625" style="37" customWidth="1"/>
    <col min="3904" max="4096" width="11.44140625" style="37"/>
    <col min="4097" max="4100" width="2.33203125" style="37" customWidth="1"/>
    <col min="4101" max="4101" width="3.33203125" style="37" customWidth="1"/>
    <col min="4102" max="4102" width="1.5546875" style="37" customWidth="1"/>
    <col min="4103" max="4135" width="2.33203125" style="37" customWidth="1"/>
    <col min="4136" max="4136" width="3.5546875" style="37" customWidth="1"/>
    <col min="4137" max="4142" width="2.33203125" style="37" customWidth="1"/>
    <col min="4143" max="4143" width="4.44140625" style="37" customWidth="1"/>
    <col min="4144" max="4149" width="2.33203125" style="37" customWidth="1"/>
    <col min="4150" max="4150" width="4.44140625" style="37" customWidth="1"/>
    <col min="4151" max="4151" width="2.33203125" style="37" customWidth="1"/>
    <col min="4152" max="4158" width="0" style="37" hidden="1" customWidth="1"/>
    <col min="4159" max="4159" width="11.44140625" style="37" customWidth="1"/>
    <col min="4160" max="4352" width="11.44140625" style="37"/>
    <col min="4353" max="4356" width="2.33203125" style="37" customWidth="1"/>
    <col min="4357" max="4357" width="3.33203125" style="37" customWidth="1"/>
    <col min="4358" max="4358" width="1.5546875" style="37" customWidth="1"/>
    <col min="4359" max="4391" width="2.33203125" style="37" customWidth="1"/>
    <col min="4392" max="4392" width="3.5546875" style="37" customWidth="1"/>
    <col min="4393" max="4398" width="2.33203125" style="37" customWidth="1"/>
    <col min="4399" max="4399" width="4.44140625" style="37" customWidth="1"/>
    <col min="4400" max="4405" width="2.33203125" style="37" customWidth="1"/>
    <col min="4406" max="4406" width="4.44140625" style="37" customWidth="1"/>
    <col min="4407" max="4407" width="2.33203125" style="37" customWidth="1"/>
    <col min="4408" max="4414" width="0" style="37" hidden="1" customWidth="1"/>
    <col min="4415" max="4415" width="11.44140625" style="37" customWidth="1"/>
    <col min="4416" max="4608" width="11.44140625" style="37"/>
    <col min="4609" max="4612" width="2.33203125" style="37" customWidth="1"/>
    <col min="4613" max="4613" width="3.33203125" style="37" customWidth="1"/>
    <col min="4614" max="4614" width="1.5546875" style="37" customWidth="1"/>
    <col min="4615" max="4647" width="2.33203125" style="37" customWidth="1"/>
    <col min="4648" max="4648" width="3.5546875" style="37" customWidth="1"/>
    <col min="4649" max="4654" width="2.33203125" style="37" customWidth="1"/>
    <col min="4655" max="4655" width="4.44140625" style="37" customWidth="1"/>
    <col min="4656" max="4661" width="2.33203125" style="37" customWidth="1"/>
    <col min="4662" max="4662" width="4.44140625" style="37" customWidth="1"/>
    <col min="4663" max="4663" width="2.33203125" style="37" customWidth="1"/>
    <col min="4664" max="4670" width="0" style="37" hidden="1" customWidth="1"/>
    <col min="4671" max="4671" width="11.44140625" style="37" customWidth="1"/>
    <col min="4672" max="4864" width="11.44140625" style="37"/>
    <col min="4865" max="4868" width="2.33203125" style="37" customWidth="1"/>
    <col min="4869" max="4869" width="3.33203125" style="37" customWidth="1"/>
    <col min="4870" max="4870" width="1.5546875" style="37" customWidth="1"/>
    <col min="4871" max="4903" width="2.33203125" style="37" customWidth="1"/>
    <col min="4904" max="4904" width="3.5546875" style="37" customWidth="1"/>
    <col min="4905" max="4910" width="2.33203125" style="37" customWidth="1"/>
    <col min="4911" max="4911" width="4.44140625" style="37" customWidth="1"/>
    <col min="4912" max="4917" width="2.33203125" style="37" customWidth="1"/>
    <col min="4918" max="4918" width="4.44140625" style="37" customWidth="1"/>
    <col min="4919" max="4919" width="2.33203125" style="37" customWidth="1"/>
    <col min="4920" max="4926" width="0" style="37" hidden="1" customWidth="1"/>
    <col min="4927" max="4927" width="11.44140625" style="37" customWidth="1"/>
    <col min="4928" max="5120" width="11.44140625" style="37"/>
    <col min="5121" max="5124" width="2.33203125" style="37" customWidth="1"/>
    <col min="5125" max="5125" width="3.33203125" style="37" customWidth="1"/>
    <col min="5126" max="5126" width="1.5546875" style="37" customWidth="1"/>
    <col min="5127" max="5159" width="2.33203125" style="37" customWidth="1"/>
    <col min="5160" max="5160" width="3.5546875" style="37" customWidth="1"/>
    <col min="5161" max="5166" width="2.33203125" style="37" customWidth="1"/>
    <col min="5167" max="5167" width="4.44140625" style="37" customWidth="1"/>
    <col min="5168" max="5173" width="2.33203125" style="37" customWidth="1"/>
    <col min="5174" max="5174" width="4.44140625" style="37" customWidth="1"/>
    <col min="5175" max="5175" width="2.33203125" style="37" customWidth="1"/>
    <col min="5176" max="5182" width="0" style="37" hidden="1" customWidth="1"/>
    <col min="5183" max="5183" width="11.44140625" style="37" customWidth="1"/>
    <col min="5184" max="5376" width="11.44140625" style="37"/>
    <col min="5377" max="5380" width="2.33203125" style="37" customWidth="1"/>
    <col min="5381" max="5381" width="3.33203125" style="37" customWidth="1"/>
    <col min="5382" max="5382" width="1.5546875" style="37" customWidth="1"/>
    <col min="5383" max="5415" width="2.33203125" style="37" customWidth="1"/>
    <col min="5416" max="5416" width="3.5546875" style="37" customWidth="1"/>
    <col min="5417" max="5422" width="2.33203125" style="37" customWidth="1"/>
    <col min="5423" max="5423" width="4.44140625" style="37" customWidth="1"/>
    <col min="5424" max="5429" width="2.33203125" style="37" customWidth="1"/>
    <col min="5430" max="5430" width="4.44140625" style="37" customWidth="1"/>
    <col min="5431" max="5431" width="2.33203125" style="37" customWidth="1"/>
    <col min="5432" max="5438" width="0" style="37" hidden="1" customWidth="1"/>
    <col min="5439" max="5439" width="11.44140625" style="37" customWidth="1"/>
    <col min="5440" max="5632" width="11.44140625" style="37"/>
    <col min="5633" max="5636" width="2.33203125" style="37" customWidth="1"/>
    <col min="5637" max="5637" width="3.33203125" style="37" customWidth="1"/>
    <col min="5638" max="5638" width="1.5546875" style="37" customWidth="1"/>
    <col min="5639" max="5671" width="2.33203125" style="37" customWidth="1"/>
    <col min="5672" max="5672" width="3.5546875" style="37" customWidth="1"/>
    <col min="5673" max="5678" width="2.33203125" style="37" customWidth="1"/>
    <col min="5679" max="5679" width="4.44140625" style="37" customWidth="1"/>
    <col min="5680" max="5685" width="2.33203125" style="37" customWidth="1"/>
    <col min="5686" max="5686" width="4.44140625" style="37" customWidth="1"/>
    <col min="5687" max="5687" width="2.33203125" style="37" customWidth="1"/>
    <col min="5688" max="5694" width="0" style="37" hidden="1" customWidth="1"/>
    <col min="5695" max="5695" width="11.44140625" style="37" customWidth="1"/>
    <col min="5696" max="5888" width="11.44140625" style="37"/>
    <col min="5889" max="5892" width="2.33203125" style="37" customWidth="1"/>
    <col min="5893" max="5893" width="3.33203125" style="37" customWidth="1"/>
    <col min="5894" max="5894" width="1.5546875" style="37" customWidth="1"/>
    <col min="5895" max="5927" width="2.33203125" style="37" customWidth="1"/>
    <col min="5928" max="5928" width="3.5546875" style="37" customWidth="1"/>
    <col min="5929" max="5934" width="2.33203125" style="37" customWidth="1"/>
    <col min="5935" max="5935" width="4.44140625" style="37" customWidth="1"/>
    <col min="5936" max="5941" width="2.33203125" style="37" customWidth="1"/>
    <col min="5942" max="5942" width="4.44140625" style="37" customWidth="1"/>
    <col min="5943" max="5943" width="2.33203125" style="37" customWidth="1"/>
    <col min="5944" max="5950" width="0" style="37" hidden="1" customWidth="1"/>
    <col min="5951" max="5951" width="11.44140625" style="37" customWidth="1"/>
    <col min="5952" max="6144" width="11.44140625" style="37"/>
    <col min="6145" max="6148" width="2.33203125" style="37" customWidth="1"/>
    <col min="6149" max="6149" width="3.33203125" style="37" customWidth="1"/>
    <col min="6150" max="6150" width="1.5546875" style="37" customWidth="1"/>
    <col min="6151" max="6183" width="2.33203125" style="37" customWidth="1"/>
    <col min="6184" max="6184" width="3.5546875" style="37" customWidth="1"/>
    <col min="6185" max="6190" width="2.33203125" style="37" customWidth="1"/>
    <col min="6191" max="6191" width="4.44140625" style="37" customWidth="1"/>
    <col min="6192" max="6197" width="2.33203125" style="37" customWidth="1"/>
    <col min="6198" max="6198" width="4.44140625" style="37" customWidth="1"/>
    <col min="6199" max="6199" width="2.33203125" style="37" customWidth="1"/>
    <col min="6200" max="6206" width="0" style="37" hidden="1" customWidth="1"/>
    <col min="6207" max="6207" width="11.44140625" style="37" customWidth="1"/>
    <col min="6208" max="6400" width="11.44140625" style="37"/>
    <col min="6401" max="6404" width="2.33203125" style="37" customWidth="1"/>
    <col min="6405" max="6405" width="3.33203125" style="37" customWidth="1"/>
    <col min="6406" max="6406" width="1.5546875" style="37" customWidth="1"/>
    <col min="6407" max="6439" width="2.33203125" style="37" customWidth="1"/>
    <col min="6440" max="6440" width="3.5546875" style="37" customWidth="1"/>
    <col min="6441" max="6446" width="2.33203125" style="37" customWidth="1"/>
    <col min="6447" max="6447" width="4.44140625" style="37" customWidth="1"/>
    <col min="6448" max="6453" width="2.33203125" style="37" customWidth="1"/>
    <col min="6454" max="6454" width="4.44140625" style="37" customWidth="1"/>
    <col min="6455" max="6455" width="2.33203125" style="37" customWidth="1"/>
    <col min="6456" max="6462" width="0" style="37" hidden="1" customWidth="1"/>
    <col min="6463" max="6463" width="11.44140625" style="37" customWidth="1"/>
    <col min="6464" max="6656" width="11.44140625" style="37"/>
    <col min="6657" max="6660" width="2.33203125" style="37" customWidth="1"/>
    <col min="6661" max="6661" width="3.33203125" style="37" customWidth="1"/>
    <col min="6662" max="6662" width="1.5546875" style="37" customWidth="1"/>
    <col min="6663" max="6695" width="2.33203125" style="37" customWidth="1"/>
    <col min="6696" max="6696" width="3.5546875" style="37" customWidth="1"/>
    <col min="6697" max="6702" width="2.33203125" style="37" customWidth="1"/>
    <col min="6703" max="6703" width="4.44140625" style="37" customWidth="1"/>
    <col min="6704" max="6709" width="2.33203125" style="37" customWidth="1"/>
    <col min="6710" max="6710" width="4.44140625" style="37" customWidth="1"/>
    <col min="6711" max="6711" width="2.33203125" style="37" customWidth="1"/>
    <col min="6712" max="6718" width="0" style="37" hidden="1" customWidth="1"/>
    <col min="6719" max="6719" width="11.44140625" style="37" customWidth="1"/>
    <col min="6720" max="6912" width="11.44140625" style="37"/>
    <col min="6913" max="6916" width="2.33203125" style="37" customWidth="1"/>
    <col min="6917" max="6917" width="3.33203125" style="37" customWidth="1"/>
    <col min="6918" max="6918" width="1.5546875" style="37" customWidth="1"/>
    <col min="6919" max="6951" width="2.33203125" style="37" customWidth="1"/>
    <col min="6952" max="6952" width="3.5546875" style="37" customWidth="1"/>
    <col min="6953" max="6958" width="2.33203125" style="37" customWidth="1"/>
    <col min="6959" max="6959" width="4.44140625" style="37" customWidth="1"/>
    <col min="6960" max="6965" width="2.33203125" style="37" customWidth="1"/>
    <col min="6966" max="6966" width="4.44140625" style="37" customWidth="1"/>
    <col min="6967" max="6967" width="2.33203125" style="37" customWidth="1"/>
    <col min="6968" max="6974" width="0" style="37" hidden="1" customWidth="1"/>
    <col min="6975" max="6975" width="11.44140625" style="37" customWidth="1"/>
    <col min="6976" max="7168" width="11.44140625" style="37"/>
    <col min="7169" max="7172" width="2.33203125" style="37" customWidth="1"/>
    <col min="7173" max="7173" width="3.33203125" style="37" customWidth="1"/>
    <col min="7174" max="7174" width="1.5546875" style="37" customWidth="1"/>
    <col min="7175" max="7207" width="2.33203125" style="37" customWidth="1"/>
    <col min="7208" max="7208" width="3.5546875" style="37" customWidth="1"/>
    <col min="7209" max="7214" width="2.33203125" style="37" customWidth="1"/>
    <col min="7215" max="7215" width="4.44140625" style="37" customWidth="1"/>
    <col min="7216" max="7221" width="2.33203125" style="37" customWidth="1"/>
    <col min="7222" max="7222" width="4.44140625" style="37" customWidth="1"/>
    <col min="7223" max="7223" width="2.33203125" style="37" customWidth="1"/>
    <col min="7224" max="7230" width="0" style="37" hidden="1" customWidth="1"/>
    <col min="7231" max="7231" width="11.44140625" style="37" customWidth="1"/>
    <col min="7232" max="7424" width="11.44140625" style="37"/>
    <col min="7425" max="7428" width="2.33203125" style="37" customWidth="1"/>
    <col min="7429" max="7429" width="3.33203125" style="37" customWidth="1"/>
    <col min="7430" max="7430" width="1.5546875" style="37" customWidth="1"/>
    <col min="7431" max="7463" width="2.33203125" style="37" customWidth="1"/>
    <col min="7464" max="7464" width="3.5546875" style="37" customWidth="1"/>
    <col min="7465" max="7470" width="2.33203125" style="37" customWidth="1"/>
    <col min="7471" max="7471" width="4.44140625" style="37" customWidth="1"/>
    <col min="7472" max="7477" width="2.33203125" style="37" customWidth="1"/>
    <col min="7478" max="7478" width="4.44140625" style="37" customWidth="1"/>
    <col min="7479" max="7479" width="2.33203125" style="37" customWidth="1"/>
    <col min="7480" max="7486" width="0" style="37" hidden="1" customWidth="1"/>
    <col min="7487" max="7487" width="11.44140625" style="37" customWidth="1"/>
    <col min="7488" max="7680" width="11.44140625" style="37"/>
    <col min="7681" max="7684" width="2.33203125" style="37" customWidth="1"/>
    <col min="7685" max="7685" width="3.33203125" style="37" customWidth="1"/>
    <col min="7686" max="7686" width="1.5546875" style="37" customWidth="1"/>
    <col min="7687" max="7719" width="2.33203125" style="37" customWidth="1"/>
    <col min="7720" max="7720" width="3.5546875" style="37" customWidth="1"/>
    <col min="7721" max="7726" width="2.33203125" style="37" customWidth="1"/>
    <col min="7727" max="7727" width="4.44140625" style="37" customWidth="1"/>
    <col min="7728" max="7733" width="2.33203125" style="37" customWidth="1"/>
    <col min="7734" max="7734" width="4.44140625" style="37" customWidth="1"/>
    <col min="7735" max="7735" width="2.33203125" style="37" customWidth="1"/>
    <col min="7736" max="7742" width="0" style="37" hidden="1" customWidth="1"/>
    <col min="7743" max="7743" width="11.44140625" style="37" customWidth="1"/>
    <col min="7744" max="7936" width="11.44140625" style="37"/>
    <col min="7937" max="7940" width="2.33203125" style="37" customWidth="1"/>
    <col min="7941" max="7941" width="3.33203125" style="37" customWidth="1"/>
    <col min="7942" max="7942" width="1.5546875" style="37" customWidth="1"/>
    <col min="7943" max="7975" width="2.33203125" style="37" customWidth="1"/>
    <col min="7976" max="7976" width="3.5546875" style="37" customWidth="1"/>
    <col min="7977" max="7982" width="2.33203125" style="37" customWidth="1"/>
    <col min="7983" max="7983" width="4.44140625" style="37" customWidth="1"/>
    <col min="7984" max="7989" width="2.33203125" style="37" customWidth="1"/>
    <col min="7990" max="7990" width="4.44140625" style="37" customWidth="1"/>
    <col min="7991" max="7991" width="2.33203125" style="37" customWidth="1"/>
    <col min="7992" max="7998" width="0" style="37" hidden="1" customWidth="1"/>
    <col min="7999" max="7999" width="11.44140625" style="37" customWidth="1"/>
    <col min="8000" max="8192" width="11.44140625" style="37"/>
    <col min="8193" max="8196" width="2.33203125" style="37" customWidth="1"/>
    <col min="8197" max="8197" width="3.33203125" style="37" customWidth="1"/>
    <col min="8198" max="8198" width="1.5546875" style="37" customWidth="1"/>
    <col min="8199" max="8231" width="2.33203125" style="37" customWidth="1"/>
    <col min="8232" max="8232" width="3.5546875" style="37" customWidth="1"/>
    <col min="8233" max="8238" width="2.33203125" style="37" customWidth="1"/>
    <col min="8239" max="8239" width="4.44140625" style="37" customWidth="1"/>
    <col min="8240" max="8245" width="2.33203125" style="37" customWidth="1"/>
    <col min="8246" max="8246" width="4.44140625" style="37" customWidth="1"/>
    <col min="8247" max="8247" width="2.33203125" style="37" customWidth="1"/>
    <col min="8248" max="8254" width="0" style="37" hidden="1" customWidth="1"/>
    <col min="8255" max="8255" width="11.44140625" style="37" customWidth="1"/>
    <col min="8256" max="8448" width="11.44140625" style="37"/>
    <col min="8449" max="8452" width="2.33203125" style="37" customWidth="1"/>
    <col min="8453" max="8453" width="3.33203125" style="37" customWidth="1"/>
    <col min="8454" max="8454" width="1.5546875" style="37" customWidth="1"/>
    <col min="8455" max="8487" width="2.33203125" style="37" customWidth="1"/>
    <col min="8488" max="8488" width="3.5546875" style="37" customWidth="1"/>
    <col min="8489" max="8494" width="2.33203125" style="37" customWidth="1"/>
    <col min="8495" max="8495" width="4.44140625" style="37" customWidth="1"/>
    <col min="8496" max="8501" width="2.33203125" style="37" customWidth="1"/>
    <col min="8502" max="8502" width="4.44140625" style="37" customWidth="1"/>
    <col min="8503" max="8503" width="2.33203125" style="37" customWidth="1"/>
    <col min="8504" max="8510" width="0" style="37" hidden="1" customWidth="1"/>
    <col min="8511" max="8511" width="11.44140625" style="37" customWidth="1"/>
    <col min="8512" max="8704" width="11.44140625" style="37"/>
    <col min="8705" max="8708" width="2.33203125" style="37" customWidth="1"/>
    <col min="8709" max="8709" width="3.33203125" style="37" customWidth="1"/>
    <col min="8710" max="8710" width="1.5546875" style="37" customWidth="1"/>
    <col min="8711" max="8743" width="2.33203125" style="37" customWidth="1"/>
    <col min="8744" max="8744" width="3.5546875" style="37" customWidth="1"/>
    <col min="8745" max="8750" width="2.33203125" style="37" customWidth="1"/>
    <col min="8751" max="8751" width="4.44140625" style="37" customWidth="1"/>
    <col min="8752" max="8757" width="2.33203125" style="37" customWidth="1"/>
    <col min="8758" max="8758" width="4.44140625" style="37" customWidth="1"/>
    <col min="8759" max="8759" width="2.33203125" style="37" customWidth="1"/>
    <col min="8760" max="8766" width="0" style="37" hidden="1" customWidth="1"/>
    <col min="8767" max="8767" width="11.44140625" style="37" customWidth="1"/>
    <col min="8768" max="8960" width="11.44140625" style="37"/>
    <col min="8961" max="8964" width="2.33203125" style="37" customWidth="1"/>
    <col min="8965" max="8965" width="3.33203125" style="37" customWidth="1"/>
    <col min="8966" max="8966" width="1.5546875" style="37" customWidth="1"/>
    <col min="8967" max="8999" width="2.33203125" style="37" customWidth="1"/>
    <col min="9000" max="9000" width="3.5546875" style="37" customWidth="1"/>
    <col min="9001" max="9006" width="2.33203125" style="37" customWidth="1"/>
    <col min="9007" max="9007" width="4.44140625" style="37" customWidth="1"/>
    <col min="9008" max="9013" width="2.33203125" style="37" customWidth="1"/>
    <col min="9014" max="9014" width="4.44140625" style="37" customWidth="1"/>
    <col min="9015" max="9015" width="2.33203125" style="37" customWidth="1"/>
    <col min="9016" max="9022" width="0" style="37" hidden="1" customWidth="1"/>
    <col min="9023" max="9023" width="11.44140625" style="37" customWidth="1"/>
    <col min="9024" max="9216" width="11.44140625" style="37"/>
    <col min="9217" max="9220" width="2.33203125" style="37" customWidth="1"/>
    <col min="9221" max="9221" width="3.33203125" style="37" customWidth="1"/>
    <col min="9222" max="9222" width="1.5546875" style="37" customWidth="1"/>
    <col min="9223" max="9255" width="2.33203125" style="37" customWidth="1"/>
    <col min="9256" max="9256" width="3.5546875" style="37" customWidth="1"/>
    <col min="9257" max="9262" width="2.33203125" style="37" customWidth="1"/>
    <col min="9263" max="9263" width="4.44140625" style="37" customWidth="1"/>
    <col min="9264" max="9269" width="2.33203125" style="37" customWidth="1"/>
    <col min="9270" max="9270" width="4.44140625" style="37" customWidth="1"/>
    <col min="9271" max="9271" width="2.33203125" style="37" customWidth="1"/>
    <col min="9272" max="9278" width="0" style="37" hidden="1" customWidth="1"/>
    <col min="9279" max="9279" width="11.44140625" style="37" customWidth="1"/>
    <col min="9280" max="9472" width="11.44140625" style="37"/>
    <col min="9473" max="9476" width="2.33203125" style="37" customWidth="1"/>
    <col min="9477" max="9477" width="3.33203125" style="37" customWidth="1"/>
    <col min="9478" max="9478" width="1.5546875" style="37" customWidth="1"/>
    <col min="9479" max="9511" width="2.33203125" style="37" customWidth="1"/>
    <col min="9512" max="9512" width="3.5546875" style="37" customWidth="1"/>
    <col min="9513" max="9518" width="2.33203125" style="37" customWidth="1"/>
    <col min="9519" max="9519" width="4.44140625" style="37" customWidth="1"/>
    <col min="9520" max="9525" width="2.33203125" style="37" customWidth="1"/>
    <col min="9526" max="9526" width="4.44140625" style="37" customWidth="1"/>
    <col min="9527" max="9527" width="2.33203125" style="37" customWidth="1"/>
    <col min="9528" max="9534" width="0" style="37" hidden="1" customWidth="1"/>
    <col min="9535" max="9535" width="11.44140625" style="37" customWidth="1"/>
    <col min="9536" max="9728" width="11.44140625" style="37"/>
    <col min="9729" max="9732" width="2.33203125" style="37" customWidth="1"/>
    <col min="9733" max="9733" width="3.33203125" style="37" customWidth="1"/>
    <col min="9734" max="9734" width="1.5546875" style="37" customWidth="1"/>
    <col min="9735" max="9767" width="2.33203125" style="37" customWidth="1"/>
    <col min="9768" max="9768" width="3.5546875" style="37" customWidth="1"/>
    <col min="9769" max="9774" width="2.33203125" style="37" customWidth="1"/>
    <col min="9775" max="9775" width="4.44140625" style="37" customWidth="1"/>
    <col min="9776" max="9781" width="2.33203125" style="37" customWidth="1"/>
    <col min="9782" max="9782" width="4.44140625" style="37" customWidth="1"/>
    <col min="9783" max="9783" width="2.33203125" style="37" customWidth="1"/>
    <col min="9784" max="9790" width="0" style="37" hidden="1" customWidth="1"/>
    <col min="9791" max="9791" width="11.44140625" style="37" customWidth="1"/>
    <col min="9792" max="9984" width="11.44140625" style="37"/>
    <col min="9985" max="9988" width="2.33203125" style="37" customWidth="1"/>
    <col min="9989" max="9989" width="3.33203125" style="37" customWidth="1"/>
    <col min="9990" max="9990" width="1.5546875" style="37" customWidth="1"/>
    <col min="9991" max="10023" width="2.33203125" style="37" customWidth="1"/>
    <col min="10024" max="10024" width="3.5546875" style="37" customWidth="1"/>
    <col min="10025" max="10030" width="2.33203125" style="37" customWidth="1"/>
    <col min="10031" max="10031" width="4.44140625" style="37" customWidth="1"/>
    <col min="10032" max="10037" width="2.33203125" style="37" customWidth="1"/>
    <col min="10038" max="10038" width="4.44140625" style="37" customWidth="1"/>
    <col min="10039" max="10039" width="2.33203125" style="37" customWidth="1"/>
    <col min="10040" max="10046" width="0" style="37" hidden="1" customWidth="1"/>
    <col min="10047" max="10047" width="11.44140625" style="37" customWidth="1"/>
    <col min="10048" max="10240" width="11.44140625" style="37"/>
    <col min="10241" max="10244" width="2.33203125" style="37" customWidth="1"/>
    <col min="10245" max="10245" width="3.33203125" style="37" customWidth="1"/>
    <col min="10246" max="10246" width="1.5546875" style="37" customWidth="1"/>
    <col min="10247" max="10279" width="2.33203125" style="37" customWidth="1"/>
    <col min="10280" max="10280" width="3.5546875" style="37" customWidth="1"/>
    <col min="10281" max="10286" width="2.33203125" style="37" customWidth="1"/>
    <col min="10287" max="10287" width="4.44140625" style="37" customWidth="1"/>
    <col min="10288" max="10293" width="2.33203125" style="37" customWidth="1"/>
    <col min="10294" max="10294" width="4.44140625" style="37" customWidth="1"/>
    <col min="10295" max="10295" width="2.33203125" style="37" customWidth="1"/>
    <col min="10296" max="10302" width="0" style="37" hidden="1" customWidth="1"/>
    <col min="10303" max="10303" width="11.44140625" style="37" customWidth="1"/>
    <col min="10304" max="10496" width="11.44140625" style="37"/>
    <col min="10497" max="10500" width="2.33203125" style="37" customWidth="1"/>
    <col min="10501" max="10501" width="3.33203125" style="37" customWidth="1"/>
    <col min="10502" max="10502" width="1.5546875" style="37" customWidth="1"/>
    <col min="10503" max="10535" width="2.33203125" style="37" customWidth="1"/>
    <col min="10536" max="10536" width="3.5546875" style="37" customWidth="1"/>
    <col min="10537" max="10542" width="2.33203125" style="37" customWidth="1"/>
    <col min="10543" max="10543" width="4.44140625" style="37" customWidth="1"/>
    <col min="10544" max="10549" width="2.33203125" style="37" customWidth="1"/>
    <col min="10550" max="10550" width="4.44140625" style="37" customWidth="1"/>
    <col min="10551" max="10551" width="2.33203125" style="37" customWidth="1"/>
    <col min="10552" max="10558" width="0" style="37" hidden="1" customWidth="1"/>
    <col min="10559" max="10559" width="11.44140625" style="37" customWidth="1"/>
    <col min="10560" max="10752" width="11.44140625" style="37"/>
    <col min="10753" max="10756" width="2.33203125" style="37" customWidth="1"/>
    <col min="10757" max="10757" width="3.33203125" style="37" customWidth="1"/>
    <col min="10758" max="10758" width="1.5546875" style="37" customWidth="1"/>
    <col min="10759" max="10791" width="2.33203125" style="37" customWidth="1"/>
    <col min="10792" max="10792" width="3.5546875" style="37" customWidth="1"/>
    <col min="10793" max="10798" width="2.33203125" style="37" customWidth="1"/>
    <col min="10799" max="10799" width="4.44140625" style="37" customWidth="1"/>
    <col min="10800" max="10805" width="2.33203125" style="37" customWidth="1"/>
    <col min="10806" max="10806" width="4.44140625" style="37" customWidth="1"/>
    <col min="10807" max="10807" width="2.33203125" style="37" customWidth="1"/>
    <col min="10808" max="10814" width="0" style="37" hidden="1" customWidth="1"/>
    <col min="10815" max="10815" width="11.44140625" style="37" customWidth="1"/>
    <col min="10816" max="11008" width="11.44140625" style="37"/>
    <col min="11009" max="11012" width="2.33203125" style="37" customWidth="1"/>
    <col min="11013" max="11013" width="3.33203125" style="37" customWidth="1"/>
    <col min="11014" max="11014" width="1.5546875" style="37" customWidth="1"/>
    <col min="11015" max="11047" width="2.33203125" style="37" customWidth="1"/>
    <col min="11048" max="11048" width="3.5546875" style="37" customWidth="1"/>
    <col min="11049" max="11054" width="2.33203125" style="37" customWidth="1"/>
    <col min="11055" max="11055" width="4.44140625" style="37" customWidth="1"/>
    <col min="11056" max="11061" width="2.33203125" style="37" customWidth="1"/>
    <col min="11062" max="11062" width="4.44140625" style="37" customWidth="1"/>
    <col min="11063" max="11063" width="2.33203125" style="37" customWidth="1"/>
    <col min="11064" max="11070" width="0" style="37" hidden="1" customWidth="1"/>
    <col min="11071" max="11071" width="11.44140625" style="37" customWidth="1"/>
    <col min="11072" max="11264" width="11.44140625" style="37"/>
    <col min="11265" max="11268" width="2.33203125" style="37" customWidth="1"/>
    <col min="11269" max="11269" width="3.33203125" style="37" customWidth="1"/>
    <col min="11270" max="11270" width="1.5546875" style="37" customWidth="1"/>
    <col min="11271" max="11303" width="2.33203125" style="37" customWidth="1"/>
    <col min="11304" max="11304" width="3.5546875" style="37" customWidth="1"/>
    <col min="11305" max="11310" width="2.33203125" style="37" customWidth="1"/>
    <col min="11311" max="11311" width="4.44140625" style="37" customWidth="1"/>
    <col min="11312" max="11317" width="2.33203125" style="37" customWidth="1"/>
    <col min="11318" max="11318" width="4.44140625" style="37" customWidth="1"/>
    <col min="11319" max="11319" width="2.33203125" style="37" customWidth="1"/>
    <col min="11320" max="11326" width="0" style="37" hidden="1" customWidth="1"/>
    <col min="11327" max="11327" width="11.44140625" style="37" customWidth="1"/>
    <col min="11328" max="11520" width="11.44140625" style="37"/>
    <col min="11521" max="11524" width="2.33203125" style="37" customWidth="1"/>
    <col min="11525" max="11525" width="3.33203125" style="37" customWidth="1"/>
    <col min="11526" max="11526" width="1.5546875" style="37" customWidth="1"/>
    <col min="11527" max="11559" width="2.33203125" style="37" customWidth="1"/>
    <col min="11560" max="11560" width="3.5546875" style="37" customWidth="1"/>
    <col min="11561" max="11566" width="2.33203125" style="37" customWidth="1"/>
    <col min="11567" max="11567" width="4.44140625" style="37" customWidth="1"/>
    <col min="11568" max="11573" width="2.33203125" style="37" customWidth="1"/>
    <col min="11574" max="11574" width="4.44140625" style="37" customWidth="1"/>
    <col min="11575" max="11575" width="2.33203125" style="37" customWidth="1"/>
    <col min="11576" max="11582" width="0" style="37" hidden="1" customWidth="1"/>
    <col min="11583" max="11583" width="11.44140625" style="37" customWidth="1"/>
    <col min="11584" max="11776" width="11.44140625" style="37"/>
    <col min="11777" max="11780" width="2.33203125" style="37" customWidth="1"/>
    <col min="11781" max="11781" width="3.33203125" style="37" customWidth="1"/>
    <col min="11782" max="11782" width="1.5546875" style="37" customWidth="1"/>
    <col min="11783" max="11815" width="2.33203125" style="37" customWidth="1"/>
    <col min="11816" max="11816" width="3.5546875" style="37" customWidth="1"/>
    <col min="11817" max="11822" width="2.33203125" style="37" customWidth="1"/>
    <col min="11823" max="11823" width="4.44140625" style="37" customWidth="1"/>
    <col min="11824" max="11829" width="2.33203125" style="37" customWidth="1"/>
    <col min="11830" max="11830" width="4.44140625" style="37" customWidth="1"/>
    <col min="11831" max="11831" width="2.33203125" style="37" customWidth="1"/>
    <col min="11832" max="11838" width="0" style="37" hidden="1" customWidth="1"/>
    <col min="11839" max="11839" width="11.44140625" style="37" customWidth="1"/>
    <col min="11840" max="12032" width="11.44140625" style="37"/>
    <col min="12033" max="12036" width="2.33203125" style="37" customWidth="1"/>
    <col min="12037" max="12037" width="3.33203125" style="37" customWidth="1"/>
    <col min="12038" max="12038" width="1.5546875" style="37" customWidth="1"/>
    <col min="12039" max="12071" width="2.33203125" style="37" customWidth="1"/>
    <col min="12072" max="12072" width="3.5546875" style="37" customWidth="1"/>
    <col min="12073" max="12078" width="2.33203125" style="37" customWidth="1"/>
    <col min="12079" max="12079" width="4.44140625" style="37" customWidth="1"/>
    <col min="12080" max="12085" width="2.33203125" style="37" customWidth="1"/>
    <col min="12086" max="12086" width="4.44140625" style="37" customWidth="1"/>
    <col min="12087" max="12087" width="2.33203125" style="37" customWidth="1"/>
    <col min="12088" max="12094" width="0" style="37" hidden="1" customWidth="1"/>
    <col min="12095" max="12095" width="11.44140625" style="37" customWidth="1"/>
    <col min="12096" max="12288" width="11.44140625" style="37"/>
    <col min="12289" max="12292" width="2.33203125" style="37" customWidth="1"/>
    <col min="12293" max="12293" width="3.33203125" style="37" customWidth="1"/>
    <col min="12294" max="12294" width="1.5546875" style="37" customWidth="1"/>
    <col min="12295" max="12327" width="2.33203125" style="37" customWidth="1"/>
    <col min="12328" max="12328" width="3.5546875" style="37" customWidth="1"/>
    <col min="12329" max="12334" width="2.33203125" style="37" customWidth="1"/>
    <col min="12335" max="12335" width="4.44140625" style="37" customWidth="1"/>
    <col min="12336" max="12341" width="2.33203125" style="37" customWidth="1"/>
    <col min="12342" max="12342" width="4.44140625" style="37" customWidth="1"/>
    <col min="12343" max="12343" width="2.33203125" style="37" customWidth="1"/>
    <col min="12344" max="12350" width="0" style="37" hidden="1" customWidth="1"/>
    <col min="12351" max="12351" width="11.44140625" style="37" customWidth="1"/>
    <col min="12352" max="12544" width="11.44140625" style="37"/>
    <col min="12545" max="12548" width="2.33203125" style="37" customWidth="1"/>
    <col min="12549" max="12549" width="3.33203125" style="37" customWidth="1"/>
    <col min="12550" max="12550" width="1.5546875" style="37" customWidth="1"/>
    <col min="12551" max="12583" width="2.33203125" style="37" customWidth="1"/>
    <col min="12584" max="12584" width="3.5546875" style="37" customWidth="1"/>
    <col min="12585" max="12590" width="2.33203125" style="37" customWidth="1"/>
    <col min="12591" max="12591" width="4.44140625" style="37" customWidth="1"/>
    <col min="12592" max="12597" width="2.33203125" style="37" customWidth="1"/>
    <col min="12598" max="12598" width="4.44140625" style="37" customWidth="1"/>
    <col min="12599" max="12599" width="2.33203125" style="37" customWidth="1"/>
    <col min="12600" max="12606" width="0" style="37" hidden="1" customWidth="1"/>
    <col min="12607" max="12607" width="11.44140625" style="37" customWidth="1"/>
    <col min="12608" max="12800" width="11.44140625" style="37"/>
    <col min="12801" max="12804" width="2.33203125" style="37" customWidth="1"/>
    <col min="12805" max="12805" width="3.33203125" style="37" customWidth="1"/>
    <col min="12806" max="12806" width="1.5546875" style="37" customWidth="1"/>
    <col min="12807" max="12839" width="2.33203125" style="37" customWidth="1"/>
    <col min="12840" max="12840" width="3.5546875" style="37" customWidth="1"/>
    <col min="12841" max="12846" width="2.33203125" style="37" customWidth="1"/>
    <col min="12847" max="12847" width="4.44140625" style="37" customWidth="1"/>
    <col min="12848" max="12853" width="2.33203125" style="37" customWidth="1"/>
    <col min="12854" max="12854" width="4.44140625" style="37" customWidth="1"/>
    <col min="12855" max="12855" width="2.33203125" style="37" customWidth="1"/>
    <col min="12856" max="12862" width="0" style="37" hidden="1" customWidth="1"/>
    <col min="12863" max="12863" width="11.44140625" style="37" customWidth="1"/>
    <col min="12864" max="13056" width="11.44140625" style="37"/>
    <col min="13057" max="13060" width="2.33203125" style="37" customWidth="1"/>
    <col min="13061" max="13061" width="3.33203125" style="37" customWidth="1"/>
    <col min="13062" max="13062" width="1.5546875" style="37" customWidth="1"/>
    <col min="13063" max="13095" width="2.33203125" style="37" customWidth="1"/>
    <col min="13096" max="13096" width="3.5546875" style="37" customWidth="1"/>
    <col min="13097" max="13102" width="2.33203125" style="37" customWidth="1"/>
    <col min="13103" max="13103" width="4.44140625" style="37" customWidth="1"/>
    <col min="13104" max="13109" width="2.33203125" style="37" customWidth="1"/>
    <col min="13110" max="13110" width="4.44140625" style="37" customWidth="1"/>
    <col min="13111" max="13111" width="2.33203125" style="37" customWidth="1"/>
    <col min="13112" max="13118" width="0" style="37" hidden="1" customWidth="1"/>
    <col min="13119" max="13119" width="11.44140625" style="37" customWidth="1"/>
    <col min="13120" max="13312" width="11.44140625" style="37"/>
    <col min="13313" max="13316" width="2.33203125" style="37" customWidth="1"/>
    <col min="13317" max="13317" width="3.33203125" style="37" customWidth="1"/>
    <col min="13318" max="13318" width="1.5546875" style="37" customWidth="1"/>
    <col min="13319" max="13351" width="2.33203125" style="37" customWidth="1"/>
    <col min="13352" max="13352" width="3.5546875" style="37" customWidth="1"/>
    <col min="13353" max="13358" width="2.33203125" style="37" customWidth="1"/>
    <col min="13359" max="13359" width="4.44140625" style="37" customWidth="1"/>
    <col min="13360" max="13365" width="2.33203125" style="37" customWidth="1"/>
    <col min="13366" max="13366" width="4.44140625" style="37" customWidth="1"/>
    <col min="13367" max="13367" width="2.33203125" style="37" customWidth="1"/>
    <col min="13368" max="13374" width="0" style="37" hidden="1" customWidth="1"/>
    <col min="13375" max="13375" width="11.44140625" style="37" customWidth="1"/>
    <col min="13376" max="13568" width="11.44140625" style="37"/>
    <col min="13569" max="13572" width="2.33203125" style="37" customWidth="1"/>
    <col min="13573" max="13573" width="3.33203125" style="37" customWidth="1"/>
    <col min="13574" max="13574" width="1.5546875" style="37" customWidth="1"/>
    <col min="13575" max="13607" width="2.33203125" style="37" customWidth="1"/>
    <col min="13608" max="13608" width="3.5546875" style="37" customWidth="1"/>
    <col min="13609" max="13614" width="2.33203125" style="37" customWidth="1"/>
    <col min="13615" max="13615" width="4.44140625" style="37" customWidth="1"/>
    <col min="13616" max="13621" width="2.33203125" style="37" customWidth="1"/>
    <col min="13622" max="13622" width="4.44140625" style="37" customWidth="1"/>
    <col min="13623" max="13623" width="2.33203125" style="37" customWidth="1"/>
    <col min="13624" max="13630" width="0" style="37" hidden="1" customWidth="1"/>
    <col min="13631" max="13631" width="11.44140625" style="37" customWidth="1"/>
    <col min="13632" max="13824" width="11.44140625" style="37"/>
    <col min="13825" max="13828" width="2.33203125" style="37" customWidth="1"/>
    <col min="13829" max="13829" width="3.33203125" style="37" customWidth="1"/>
    <col min="13830" max="13830" width="1.5546875" style="37" customWidth="1"/>
    <col min="13831" max="13863" width="2.33203125" style="37" customWidth="1"/>
    <col min="13864" max="13864" width="3.5546875" style="37" customWidth="1"/>
    <col min="13865" max="13870" width="2.33203125" style="37" customWidth="1"/>
    <col min="13871" max="13871" width="4.44140625" style="37" customWidth="1"/>
    <col min="13872" max="13877" width="2.33203125" style="37" customWidth="1"/>
    <col min="13878" max="13878" width="4.44140625" style="37" customWidth="1"/>
    <col min="13879" max="13879" width="2.33203125" style="37" customWidth="1"/>
    <col min="13880" max="13886" width="0" style="37" hidden="1" customWidth="1"/>
    <col min="13887" max="13887" width="11.44140625" style="37" customWidth="1"/>
    <col min="13888" max="14080" width="11.44140625" style="37"/>
    <col min="14081" max="14084" width="2.33203125" style="37" customWidth="1"/>
    <col min="14085" max="14085" width="3.33203125" style="37" customWidth="1"/>
    <col min="14086" max="14086" width="1.5546875" style="37" customWidth="1"/>
    <col min="14087" max="14119" width="2.33203125" style="37" customWidth="1"/>
    <col min="14120" max="14120" width="3.5546875" style="37" customWidth="1"/>
    <col min="14121" max="14126" width="2.33203125" style="37" customWidth="1"/>
    <col min="14127" max="14127" width="4.44140625" style="37" customWidth="1"/>
    <col min="14128" max="14133" width="2.33203125" style="37" customWidth="1"/>
    <col min="14134" max="14134" width="4.44140625" style="37" customWidth="1"/>
    <col min="14135" max="14135" width="2.33203125" style="37" customWidth="1"/>
    <col min="14136" max="14142" width="0" style="37" hidden="1" customWidth="1"/>
    <col min="14143" max="14143" width="11.44140625" style="37" customWidth="1"/>
    <col min="14144" max="14336" width="11.44140625" style="37"/>
    <col min="14337" max="14340" width="2.33203125" style="37" customWidth="1"/>
    <col min="14341" max="14341" width="3.33203125" style="37" customWidth="1"/>
    <col min="14342" max="14342" width="1.5546875" style="37" customWidth="1"/>
    <col min="14343" max="14375" width="2.33203125" style="37" customWidth="1"/>
    <col min="14376" max="14376" width="3.5546875" style="37" customWidth="1"/>
    <col min="14377" max="14382" width="2.33203125" style="37" customWidth="1"/>
    <col min="14383" max="14383" width="4.44140625" style="37" customWidth="1"/>
    <col min="14384" max="14389" width="2.33203125" style="37" customWidth="1"/>
    <col min="14390" max="14390" width="4.44140625" style="37" customWidth="1"/>
    <col min="14391" max="14391" width="2.33203125" style="37" customWidth="1"/>
    <col min="14392" max="14398" width="0" style="37" hidden="1" customWidth="1"/>
    <col min="14399" max="14399" width="11.44140625" style="37" customWidth="1"/>
    <col min="14400" max="14592" width="11.44140625" style="37"/>
    <col min="14593" max="14596" width="2.33203125" style="37" customWidth="1"/>
    <col min="14597" max="14597" width="3.33203125" style="37" customWidth="1"/>
    <col min="14598" max="14598" width="1.5546875" style="37" customWidth="1"/>
    <col min="14599" max="14631" width="2.33203125" style="37" customWidth="1"/>
    <col min="14632" max="14632" width="3.5546875" style="37" customWidth="1"/>
    <col min="14633" max="14638" width="2.33203125" style="37" customWidth="1"/>
    <col min="14639" max="14639" width="4.44140625" style="37" customWidth="1"/>
    <col min="14640" max="14645" width="2.33203125" style="37" customWidth="1"/>
    <col min="14646" max="14646" width="4.44140625" style="37" customWidth="1"/>
    <col min="14647" max="14647" width="2.33203125" style="37" customWidth="1"/>
    <col min="14648" max="14654" width="0" style="37" hidden="1" customWidth="1"/>
    <col min="14655" max="14655" width="11.44140625" style="37" customWidth="1"/>
    <col min="14656" max="14848" width="11.44140625" style="37"/>
    <col min="14849" max="14852" width="2.33203125" style="37" customWidth="1"/>
    <col min="14853" max="14853" width="3.33203125" style="37" customWidth="1"/>
    <col min="14854" max="14854" width="1.5546875" style="37" customWidth="1"/>
    <col min="14855" max="14887" width="2.33203125" style="37" customWidth="1"/>
    <col min="14888" max="14888" width="3.5546875" style="37" customWidth="1"/>
    <col min="14889" max="14894" width="2.33203125" style="37" customWidth="1"/>
    <col min="14895" max="14895" width="4.44140625" style="37" customWidth="1"/>
    <col min="14896" max="14901" width="2.33203125" style="37" customWidth="1"/>
    <col min="14902" max="14902" width="4.44140625" style="37" customWidth="1"/>
    <col min="14903" max="14903" width="2.33203125" style="37" customWidth="1"/>
    <col min="14904" max="14910" width="0" style="37" hidden="1" customWidth="1"/>
    <col min="14911" max="14911" width="11.44140625" style="37" customWidth="1"/>
    <col min="14912" max="15104" width="11.44140625" style="37"/>
    <col min="15105" max="15108" width="2.33203125" style="37" customWidth="1"/>
    <col min="15109" max="15109" width="3.33203125" style="37" customWidth="1"/>
    <col min="15110" max="15110" width="1.5546875" style="37" customWidth="1"/>
    <col min="15111" max="15143" width="2.33203125" style="37" customWidth="1"/>
    <col min="15144" max="15144" width="3.5546875" style="37" customWidth="1"/>
    <col min="15145" max="15150" width="2.33203125" style="37" customWidth="1"/>
    <col min="15151" max="15151" width="4.44140625" style="37" customWidth="1"/>
    <col min="15152" max="15157" width="2.33203125" style="37" customWidth="1"/>
    <col min="15158" max="15158" width="4.44140625" style="37" customWidth="1"/>
    <col min="15159" max="15159" width="2.33203125" style="37" customWidth="1"/>
    <col min="15160" max="15166" width="0" style="37" hidden="1" customWidth="1"/>
    <col min="15167" max="15167" width="11.44140625" style="37" customWidth="1"/>
    <col min="15168" max="15360" width="11.44140625" style="37"/>
    <col min="15361" max="15364" width="2.33203125" style="37" customWidth="1"/>
    <col min="15365" max="15365" width="3.33203125" style="37" customWidth="1"/>
    <col min="15366" max="15366" width="1.5546875" style="37" customWidth="1"/>
    <col min="15367" max="15399" width="2.33203125" style="37" customWidth="1"/>
    <col min="15400" max="15400" width="3.5546875" style="37" customWidth="1"/>
    <col min="15401" max="15406" width="2.33203125" style="37" customWidth="1"/>
    <col min="15407" max="15407" width="4.44140625" style="37" customWidth="1"/>
    <col min="15408" max="15413" width="2.33203125" style="37" customWidth="1"/>
    <col min="15414" max="15414" width="4.44140625" style="37" customWidth="1"/>
    <col min="15415" max="15415" width="2.33203125" style="37" customWidth="1"/>
    <col min="15416" max="15422" width="0" style="37" hidden="1" customWidth="1"/>
    <col min="15423" max="15423" width="11.44140625" style="37" customWidth="1"/>
    <col min="15424" max="15616" width="11.44140625" style="37"/>
    <col min="15617" max="15620" width="2.33203125" style="37" customWidth="1"/>
    <col min="15621" max="15621" width="3.33203125" style="37" customWidth="1"/>
    <col min="15622" max="15622" width="1.5546875" style="37" customWidth="1"/>
    <col min="15623" max="15655" width="2.33203125" style="37" customWidth="1"/>
    <col min="15656" max="15656" width="3.5546875" style="37" customWidth="1"/>
    <col min="15657" max="15662" width="2.33203125" style="37" customWidth="1"/>
    <col min="15663" max="15663" width="4.44140625" style="37" customWidth="1"/>
    <col min="15664" max="15669" width="2.33203125" style="37" customWidth="1"/>
    <col min="15670" max="15670" width="4.44140625" style="37" customWidth="1"/>
    <col min="15671" max="15671" width="2.33203125" style="37" customWidth="1"/>
    <col min="15672" max="15678" width="0" style="37" hidden="1" customWidth="1"/>
    <col min="15679" max="15679" width="11.44140625" style="37" customWidth="1"/>
    <col min="15680" max="15872" width="11.44140625" style="37"/>
    <col min="15873" max="15876" width="2.33203125" style="37" customWidth="1"/>
    <col min="15877" max="15877" width="3.33203125" style="37" customWidth="1"/>
    <col min="15878" max="15878" width="1.5546875" style="37" customWidth="1"/>
    <col min="15879" max="15911" width="2.33203125" style="37" customWidth="1"/>
    <col min="15912" max="15912" width="3.5546875" style="37" customWidth="1"/>
    <col min="15913" max="15918" width="2.33203125" style="37" customWidth="1"/>
    <col min="15919" max="15919" width="4.44140625" style="37" customWidth="1"/>
    <col min="15920" max="15925" width="2.33203125" style="37" customWidth="1"/>
    <col min="15926" max="15926" width="4.44140625" style="37" customWidth="1"/>
    <col min="15927" max="15927" width="2.33203125" style="37" customWidth="1"/>
    <col min="15928" max="15934" width="0" style="37" hidden="1" customWidth="1"/>
    <col min="15935" max="15935" width="11.44140625" style="37" customWidth="1"/>
    <col min="15936" max="16128" width="11.44140625" style="37"/>
    <col min="16129" max="16132" width="2.33203125" style="37" customWidth="1"/>
    <col min="16133" max="16133" width="3.33203125" style="37" customWidth="1"/>
    <col min="16134" max="16134" width="1.5546875" style="37" customWidth="1"/>
    <col min="16135" max="16167" width="2.33203125" style="37" customWidth="1"/>
    <col min="16168" max="16168" width="3.5546875" style="37" customWidth="1"/>
    <col min="16169" max="16174" width="2.33203125" style="37" customWidth="1"/>
    <col min="16175" max="16175" width="4.44140625" style="37" customWidth="1"/>
    <col min="16176" max="16181" width="2.33203125" style="37" customWidth="1"/>
    <col min="16182" max="16182" width="4.44140625" style="37" customWidth="1"/>
    <col min="16183" max="16183" width="2.33203125" style="37" customWidth="1"/>
    <col min="16184" max="16190" width="0" style="37" hidden="1" customWidth="1"/>
    <col min="16191" max="16191" width="11.44140625" style="37" customWidth="1"/>
    <col min="16192" max="16384" width="11.44140625" style="37"/>
  </cols>
  <sheetData>
    <row r="1" spans="1:64" s="1" customFormat="1" ht="26.3" customHeight="1"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U1" s="105"/>
      <c r="AV1" s="105"/>
      <c r="AW1" s="105"/>
      <c r="AX1" s="105"/>
      <c r="AY1" s="105"/>
      <c r="AZ1" s="105"/>
      <c r="BA1" s="105"/>
      <c r="BB1" s="106"/>
      <c r="BC1" s="106"/>
    </row>
    <row r="2" spans="1:64" s="1" customFormat="1" ht="29.3" customHeight="1">
      <c r="A2" s="107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</row>
    <row r="3" spans="1:64" s="1" customFormat="1" ht="7.5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64" s="3" customFormat="1" ht="14.25" customHeight="1" thickBot="1">
      <c r="L4" s="4"/>
      <c r="AH4" s="5"/>
      <c r="AI4" s="6"/>
      <c r="AJ4" s="6"/>
      <c r="AK4" s="6"/>
      <c r="AL4" s="6"/>
      <c r="AM4" s="6"/>
      <c r="AN4" s="6"/>
      <c r="AO4" s="6"/>
      <c r="AP4" s="7"/>
      <c r="AQ4" s="6"/>
      <c r="AR4" s="6"/>
      <c r="AS4" s="6"/>
      <c r="AT4" s="6"/>
      <c r="AU4" s="6"/>
      <c r="AV4" s="6"/>
      <c r="AW4" s="108" t="s">
        <v>1</v>
      </c>
      <c r="AX4" s="108"/>
      <c r="AY4" s="108"/>
      <c r="AZ4" s="108"/>
      <c r="BA4" s="108"/>
      <c r="BB4" s="108"/>
      <c r="BC4" s="108"/>
      <c r="BD4" s="1"/>
      <c r="BE4" s="1"/>
      <c r="BF4" s="1"/>
      <c r="BG4" s="1"/>
      <c r="BH4" s="1"/>
      <c r="BI4" s="1"/>
      <c r="BJ4" s="1"/>
      <c r="BK4" s="1"/>
      <c r="BL4" s="1"/>
    </row>
    <row r="5" spans="1:64" s="1" customFormat="1" ht="16.45" customHeight="1">
      <c r="AH5" s="8"/>
      <c r="AI5" s="9"/>
      <c r="AJ5" s="9"/>
      <c r="AK5" s="9"/>
      <c r="AL5" s="4"/>
      <c r="AM5" s="9"/>
      <c r="AN5" s="9"/>
      <c r="AO5" s="9"/>
      <c r="AQ5" s="10"/>
      <c r="AR5" s="11"/>
      <c r="AS5" s="11"/>
      <c r="AT5" s="11"/>
      <c r="AU5" s="11"/>
      <c r="AV5" s="11"/>
      <c r="AW5" s="38"/>
      <c r="AX5" s="109"/>
      <c r="AY5" s="109"/>
      <c r="AZ5" s="109"/>
      <c r="BA5" s="109"/>
      <c r="BB5" s="109"/>
      <c r="BC5" s="109"/>
      <c r="BD5" s="3"/>
      <c r="BE5" s="3"/>
      <c r="BF5" s="3"/>
      <c r="BG5" s="3"/>
      <c r="BH5" s="3"/>
      <c r="BI5" s="3"/>
      <c r="BJ5" s="3"/>
      <c r="BK5" s="3"/>
      <c r="BL5" s="3"/>
    </row>
    <row r="6" spans="1:64" s="1" customFormat="1" ht="5.35" customHeight="1">
      <c r="AH6" s="8"/>
      <c r="AI6" s="9"/>
      <c r="AJ6" s="9"/>
      <c r="AK6" s="9"/>
      <c r="AL6" s="9"/>
      <c r="AM6" s="9"/>
      <c r="AN6" s="9"/>
      <c r="AO6" s="9"/>
      <c r="AQ6" s="11"/>
      <c r="AR6" s="11"/>
      <c r="AS6" s="11"/>
      <c r="AT6" s="11"/>
      <c r="AU6" s="11"/>
      <c r="AV6" s="11"/>
      <c r="AX6" s="110"/>
      <c r="AY6" s="110"/>
      <c r="AZ6" s="110"/>
      <c r="BA6" s="110"/>
      <c r="BB6" s="110"/>
      <c r="BC6" s="110"/>
    </row>
    <row r="7" spans="1:64" s="1" customFormat="1" ht="10.5" customHeight="1">
      <c r="AH7" s="8"/>
      <c r="AI7" s="9"/>
      <c r="AJ7" s="9"/>
      <c r="AK7" s="9"/>
      <c r="AL7" s="9"/>
      <c r="AM7" s="9"/>
      <c r="AN7" s="9"/>
      <c r="AO7" s="9"/>
      <c r="AQ7" s="11"/>
      <c r="AR7" s="11"/>
      <c r="AS7" s="11"/>
      <c r="AT7" s="11"/>
      <c r="AU7" s="11"/>
      <c r="AV7" s="11"/>
      <c r="AX7" s="39"/>
      <c r="AY7" s="39"/>
      <c r="AZ7" s="39"/>
      <c r="BA7" s="39"/>
      <c r="BB7" s="39"/>
      <c r="BC7" s="39"/>
    </row>
    <row r="8" spans="1:64" s="1" customFormat="1" ht="25.55" customHeight="1">
      <c r="A8" s="96" t="s">
        <v>2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7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</row>
    <row r="9" spans="1:64" s="1" customFormat="1" ht="25.55" customHeight="1">
      <c r="A9" s="99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100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</row>
    <row r="10" spans="1:64" s="1" customFormat="1" ht="112.55" customHeight="1">
      <c r="A10" s="102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</row>
    <row r="11" spans="1:64" s="1" customFormat="1" ht="10.050000000000001" customHeight="1">
      <c r="AH11" s="8"/>
      <c r="AI11" s="9"/>
      <c r="AJ11" s="9"/>
      <c r="AK11" s="9"/>
      <c r="AL11" s="9"/>
      <c r="AM11" s="9"/>
      <c r="AN11" s="9"/>
      <c r="AO11" s="9"/>
      <c r="AQ11" s="11"/>
      <c r="AR11" s="11"/>
      <c r="AS11" s="11"/>
      <c r="AT11" s="11"/>
      <c r="AU11" s="11"/>
      <c r="AV11" s="11"/>
      <c r="AX11" s="39"/>
      <c r="AY11" s="39"/>
      <c r="AZ11" s="39"/>
      <c r="BA11" s="39"/>
      <c r="BB11" s="39"/>
      <c r="BC11" s="39"/>
    </row>
    <row r="12" spans="1:64" s="1" customFormat="1" ht="20.05" customHeight="1">
      <c r="A12" s="1" t="s">
        <v>3</v>
      </c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H12" s="8"/>
      <c r="AI12" s="9"/>
      <c r="AJ12" s="9"/>
      <c r="AK12" s="9"/>
      <c r="AL12" s="9"/>
      <c r="AM12" s="9"/>
      <c r="AN12" s="9"/>
      <c r="AO12" s="9"/>
      <c r="AQ12" s="11"/>
      <c r="AR12" s="11"/>
      <c r="AS12" s="11"/>
      <c r="AT12" s="11"/>
      <c r="AU12" s="11"/>
      <c r="AV12" s="11"/>
      <c r="AX12" s="39"/>
      <c r="AY12" s="39"/>
      <c r="AZ12" s="39"/>
      <c r="BA12" s="39"/>
      <c r="BB12" s="39"/>
      <c r="BC12" s="39"/>
    </row>
    <row r="13" spans="1:64" s="1" customFormat="1" ht="25.55" customHeight="1">
      <c r="A13" s="87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</row>
    <row r="14" spans="1:64" s="1" customFormat="1" ht="10.050000000000001" customHeight="1"/>
    <row r="15" spans="1:64" s="12" customFormat="1" ht="15.05" customHeight="1">
      <c r="A15" s="62" t="s">
        <v>4</v>
      </c>
      <c r="B15" s="62"/>
      <c r="C15" s="62"/>
      <c r="D15" s="62"/>
      <c r="E15" s="63"/>
      <c r="F15" s="89" t="s">
        <v>5</v>
      </c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6"/>
      <c r="AQ15" s="66"/>
      <c r="AR15" s="66"/>
      <c r="AS15" s="66"/>
      <c r="AT15" s="66"/>
      <c r="AU15" s="90"/>
      <c r="AV15" s="62" t="s">
        <v>6</v>
      </c>
      <c r="AW15" s="66"/>
      <c r="AX15" s="66"/>
      <c r="AY15" s="66"/>
      <c r="AZ15" s="66"/>
      <c r="BA15" s="66"/>
      <c r="BB15" s="66"/>
      <c r="BC15" s="66"/>
      <c r="BD15" s="1"/>
      <c r="BE15" s="1"/>
      <c r="BF15" s="1"/>
      <c r="BG15" s="1"/>
      <c r="BH15" s="1"/>
      <c r="BI15" s="1"/>
      <c r="BJ15" s="1"/>
      <c r="BK15" s="1"/>
      <c r="BL15" s="1"/>
    </row>
    <row r="16" spans="1:64" s="12" customFormat="1" ht="15.05" customHeight="1" thickBot="1">
      <c r="A16" s="64"/>
      <c r="B16" s="64"/>
      <c r="C16" s="64"/>
      <c r="D16" s="64"/>
      <c r="E16" s="65"/>
      <c r="F16" s="91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7"/>
      <c r="AQ16" s="67"/>
      <c r="AR16" s="67"/>
      <c r="AS16" s="67"/>
      <c r="AT16" s="67"/>
      <c r="AU16" s="92"/>
      <c r="AV16" s="67"/>
      <c r="AW16" s="67"/>
      <c r="AX16" s="67"/>
      <c r="AY16" s="67"/>
      <c r="AZ16" s="67"/>
      <c r="BA16" s="67"/>
      <c r="BB16" s="67"/>
      <c r="BC16" s="67"/>
    </row>
    <row r="17" spans="1:65" s="12" customFormat="1" ht="6.75" customHeight="1">
      <c r="A17" s="93"/>
      <c r="B17" s="93"/>
      <c r="C17" s="93"/>
      <c r="D17" s="93"/>
      <c r="E17" s="94"/>
      <c r="F17" s="95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13"/>
      <c r="AQ17" s="13"/>
      <c r="AR17" s="13"/>
      <c r="AS17" s="13"/>
      <c r="AT17" s="13"/>
      <c r="AU17" s="13"/>
      <c r="AV17" s="14"/>
      <c r="AW17" s="13"/>
      <c r="AX17" s="13"/>
      <c r="AY17" s="13"/>
      <c r="AZ17" s="13"/>
      <c r="BA17" s="13"/>
      <c r="BB17" s="13"/>
      <c r="BC17" s="13"/>
      <c r="BD17" s="15"/>
    </row>
    <row r="18" spans="1:65" s="25" customFormat="1" ht="17.100000000000001" customHeight="1">
      <c r="A18" s="1"/>
      <c r="B18" s="74"/>
      <c r="C18" s="74"/>
      <c r="D18" s="74"/>
      <c r="E18" s="16"/>
      <c r="F18" s="17"/>
      <c r="G18" s="83" t="str">
        <f>IF(ISBLANK(B18),"",VLOOKUP($B18,'[1]PARTIDAS EGRESOS'!$A$10:$B$150,2,0))</f>
        <v/>
      </c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4"/>
      <c r="AV18" s="78"/>
      <c r="AW18" s="79"/>
      <c r="AX18" s="79"/>
      <c r="AY18" s="79"/>
      <c r="AZ18" s="79"/>
      <c r="BA18" s="79"/>
      <c r="BB18" s="79"/>
      <c r="BC18" s="79"/>
      <c r="BD18" s="18" t="str">
        <f>IF(ISBLANK(B18),"",VLOOKUP(B18,'[1]PARTIDAS EGRESOS'!A$1:C$65536,3,0))</f>
        <v/>
      </c>
      <c r="BE18" s="19">
        <v>21</v>
      </c>
      <c r="BF18" s="20">
        <f>SUMIF(BD18:BD38,1,AQ18:AU38)</f>
        <v>0</v>
      </c>
      <c r="BG18" s="21" t="str">
        <f t="shared" ref="BG18:BG38" si="0">IF(BF18=0,"",BF18)</f>
        <v/>
      </c>
      <c r="BH18" s="21" t="b">
        <f>OR(BD18=21,BD18=22,BD18=23,BD18=24,BD18=25,BD18=26,BD18=27,BD18=28,BD18=29,BD18=30,BD18=31,BD18=32,BD18=33,BD18=34,BD18=35,BD18=36,BD18=37,BD18=38,BD18=39,BD18=40)</f>
        <v>0</v>
      </c>
      <c r="BI18" s="21" t="str">
        <f>IF(BH18,VLOOKUP(BD18,$BE$19:$BG$38,3,0),"")</f>
        <v/>
      </c>
      <c r="BJ18" s="22"/>
      <c r="BK18" s="23"/>
      <c r="BL18" s="24"/>
    </row>
    <row r="19" spans="1:65" s="25" customFormat="1" ht="17.100000000000001" customHeight="1">
      <c r="A19" s="1"/>
      <c r="B19" s="74"/>
      <c r="C19" s="74"/>
      <c r="D19" s="74"/>
      <c r="E19" s="16"/>
      <c r="F19" s="17"/>
      <c r="G19" s="83" t="str">
        <f>IF(ISBLANK(B19),"",VLOOKUP($B19,'[1]PARTIDAS EGRESOS'!$A$10:$B$150,2,0))</f>
        <v/>
      </c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4"/>
      <c r="AV19" s="78"/>
      <c r="AW19" s="79"/>
      <c r="AX19" s="79"/>
      <c r="AY19" s="79"/>
      <c r="AZ19" s="79"/>
      <c r="BA19" s="79"/>
      <c r="BB19" s="79"/>
      <c r="BC19" s="79"/>
      <c r="BD19" s="18" t="str">
        <f>IF(ISBLANK(B19),"",VLOOKUP(B19,'[1]PARTIDAS EGRESOS'!A$1:C$65536,3,0))</f>
        <v/>
      </c>
      <c r="BE19" s="19">
        <v>22</v>
      </c>
      <c r="BF19" s="20">
        <f>SUMIF(BD18:BD38,2,AQ18:AU38)</f>
        <v>0</v>
      </c>
      <c r="BG19" s="21" t="str">
        <f t="shared" si="0"/>
        <v/>
      </c>
      <c r="BH19" s="21" t="b">
        <f t="shared" ref="BH19:BH38" si="1">OR(BD19=21,BD19=22,BD19=23,BD19=24,BD19=25,BD19=26,BD19=27,BD19=28,BD19=29,BD19=30,BD19=31,BD19=32,BD19=33,BD19=34,BD19=35,BD19=36,BD19=37,BD19=38,BD19=39,BD19=40)</f>
        <v>0</v>
      </c>
      <c r="BI19" s="21" t="str">
        <f t="shared" ref="BI19:BI31" si="2">IF(BH19,VLOOKUP(BD19,$BE$18:$BG$38,3,0),"")</f>
        <v/>
      </c>
      <c r="BJ19" s="23"/>
      <c r="BK19" s="23"/>
      <c r="BL19" s="24"/>
    </row>
    <row r="20" spans="1:65" s="25" customFormat="1" ht="17.100000000000001" customHeight="1">
      <c r="A20" s="1"/>
      <c r="B20" s="74"/>
      <c r="C20" s="74"/>
      <c r="D20" s="74"/>
      <c r="E20" s="16"/>
      <c r="F20" s="17"/>
      <c r="G20" s="83" t="str">
        <f>IF(ISBLANK(B20),"",VLOOKUP($B20,'[1]PARTIDAS EGRESOS'!$A$10:$B$150,2,0))</f>
        <v/>
      </c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4"/>
      <c r="AV20" s="78"/>
      <c r="AW20" s="79"/>
      <c r="AX20" s="79"/>
      <c r="AY20" s="79"/>
      <c r="AZ20" s="79"/>
      <c r="BA20" s="79"/>
      <c r="BB20" s="79"/>
      <c r="BC20" s="79"/>
      <c r="BD20" s="18" t="str">
        <f>IF(ISBLANK(B20),"",VLOOKUP(B20,'[1]PARTIDAS EGRESOS'!A$1:C$65536,3,0))</f>
        <v/>
      </c>
      <c r="BE20" s="19">
        <v>23</v>
      </c>
      <c r="BF20" s="20">
        <f>SUMIF(BD18:BD38,3,AQ18:AU38)</f>
        <v>0</v>
      </c>
      <c r="BG20" s="21" t="str">
        <f t="shared" si="0"/>
        <v/>
      </c>
      <c r="BH20" s="21" t="b">
        <f t="shared" si="1"/>
        <v>0</v>
      </c>
      <c r="BI20" s="21" t="str">
        <f t="shared" si="2"/>
        <v/>
      </c>
      <c r="BJ20" s="22"/>
      <c r="BK20" s="23"/>
      <c r="BL20" s="24"/>
    </row>
    <row r="21" spans="1:65" s="25" customFormat="1" ht="17.100000000000001" customHeight="1">
      <c r="A21" s="1"/>
      <c r="B21" s="74"/>
      <c r="C21" s="74"/>
      <c r="D21" s="74"/>
      <c r="E21" s="26"/>
      <c r="F21" s="27"/>
      <c r="G21" s="83" t="str">
        <f>IF(ISBLANK(B21),"",VLOOKUP($B21,'[1]PARTIDAS EGRESOS'!$A$10:$B$150,2,0))</f>
        <v/>
      </c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4"/>
      <c r="AV21" s="78"/>
      <c r="AW21" s="79"/>
      <c r="AX21" s="79"/>
      <c r="AY21" s="79"/>
      <c r="AZ21" s="79"/>
      <c r="BA21" s="79"/>
      <c r="BB21" s="79"/>
      <c r="BC21" s="79"/>
      <c r="BD21" s="18" t="str">
        <f>IF(ISBLANK(B21),"",VLOOKUP(B21,'[1]PARTIDAS EGRESOS'!A$1:C$65536,3,0))</f>
        <v/>
      </c>
      <c r="BE21" s="19">
        <v>24</v>
      </c>
      <c r="BF21" s="20">
        <f>SUMIF(BD18:BD38,4,AQ18:AU38)</f>
        <v>0</v>
      </c>
      <c r="BG21" s="21" t="str">
        <f t="shared" si="0"/>
        <v/>
      </c>
      <c r="BH21" s="21" t="b">
        <f t="shared" si="1"/>
        <v>0</v>
      </c>
      <c r="BI21" s="21" t="str">
        <f t="shared" si="2"/>
        <v/>
      </c>
      <c r="BJ21" s="23"/>
      <c r="BK21" s="23"/>
      <c r="BL21" s="24"/>
    </row>
    <row r="22" spans="1:65" s="25" customFormat="1" ht="17.100000000000001" customHeight="1">
      <c r="A22" s="1"/>
      <c r="B22" s="74"/>
      <c r="C22" s="74"/>
      <c r="D22" s="74"/>
      <c r="E22" s="16"/>
      <c r="F22" s="17"/>
      <c r="G22" s="83" t="str">
        <f>IF(ISBLANK(B22),"",VLOOKUP($B22,'[1]PARTIDAS EGRESOS'!$A$10:$B$150,2,0))</f>
        <v/>
      </c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4"/>
      <c r="AV22" s="78"/>
      <c r="AW22" s="79"/>
      <c r="AX22" s="79"/>
      <c r="AY22" s="79"/>
      <c r="AZ22" s="79"/>
      <c r="BA22" s="79"/>
      <c r="BB22" s="79"/>
      <c r="BC22" s="79"/>
      <c r="BD22" s="18" t="str">
        <f>IF(ISBLANK(B22),"",VLOOKUP(B22,'[1]PARTIDAS EGRESOS'!A$1:C$65536,3,0))</f>
        <v/>
      </c>
      <c r="BE22" s="19">
        <v>25</v>
      </c>
      <c r="BF22" s="20">
        <f>SUMIF(BD18:BD38,5,AQ18:AU38)</f>
        <v>0</v>
      </c>
      <c r="BG22" s="21" t="str">
        <f t="shared" si="0"/>
        <v/>
      </c>
      <c r="BH22" s="21" t="b">
        <f t="shared" si="1"/>
        <v>0</v>
      </c>
      <c r="BI22" s="21" t="str">
        <f t="shared" si="2"/>
        <v/>
      </c>
      <c r="BJ22" s="22"/>
      <c r="BK22" s="23"/>
      <c r="BL22" s="24"/>
      <c r="BM22" s="41"/>
    </row>
    <row r="23" spans="1:65" s="25" customFormat="1" ht="17.100000000000001" customHeight="1">
      <c r="A23" s="1"/>
      <c r="B23" s="74"/>
      <c r="C23" s="74"/>
      <c r="D23" s="74"/>
      <c r="E23" s="26"/>
      <c r="F23" s="27"/>
      <c r="G23" s="83" t="str">
        <f>IF(ISBLANK(B23),"",VLOOKUP($B23,'[1]PARTIDAS EGRESOS'!$A$10:$B$150,2,0))</f>
        <v/>
      </c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4"/>
      <c r="AV23" s="78"/>
      <c r="AW23" s="79"/>
      <c r="AX23" s="79"/>
      <c r="AY23" s="79"/>
      <c r="AZ23" s="79"/>
      <c r="BA23" s="79"/>
      <c r="BB23" s="79"/>
      <c r="BC23" s="79"/>
      <c r="BD23" s="18" t="str">
        <f>IF(ISBLANK(B23),"",VLOOKUP(B23,'[1]PARTIDAS EGRESOS'!A$1:C$65536,3,0))</f>
        <v/>
      </c>
      <c r="BE23" s="19">
        <v>26</v>
      </c>
      <c r="BF23" s="20">
        <f>SUMIF(BD18:BD38,6,AQ18:AU38)</f>
        <v>0</v>
      </c>
      <c r="BG23" s="21" t="str">
        <f t="shared" si="0"/>
        <v/>
      </c>
      <c r="BH23" s="21" t="b">
        <f t="shared" si="1"/>
        <v>0</v>
      </c>
      <c r="BI23" s="21" t="str">
        <f t="shared" si="2"/>
        <v/>
      </c>
      <c r="BJ23" s="28"/>
      <c r="BK23" s="28"/>
      <c r="BM23" s="41"/>
    </row>
    <row r="24" spans="1:65" s="25" customFormat="1" ht="17.100000000000001" customHeight="1">
      <c r="A24" s="1"/>
      <c r="B24" s="74"/>
      <c r="C24" s="74"/>
      <c r="D24" s="74"/>
      <c r="E24" s="16"/>
      <c r="F24" s="17"/>
      <c r="G24" s="83" t="str">
        <f>IF(ISBLANK(B24),"",VLOOKUP($B24,'[1]PARTIDAS EGRESOS'!$A$10:$B$150,2,0))</f>
        <v/>
      </c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4"/>
      <c r="AV24" s="78"/>
      <c r="AW24" s="79"/>
      <c r="AX24" s="79"/>
      <c r="AY24" s="79"/>
      <c r="AZ24" s="79"/>
      <c r="BA24" s="79"/>
      <c r="BB24" s="79"/>
      <c r="BC24" s="79"/>
      <c r="BD24" s="18" t="str">
        <f>IF(ISBLANK(B24),"",VLOOKUP(B24,'[1]PARTIDAS EGRESOS'!A$1:C$65536,3,0))</f>
        <v/>
      </c>
      <c r="BE24" s="19">
        <v>27</v>
      </c>
      <c r="BF24" s="20">
        <f>SUMIF(BD18:BD38,7,AQ18:AU38)</f>
        <v>0</v>
      </c>
      <c r="BG24" s="21" t="str">
        <f t="shared" si="0"/>
        <v/>
      </c>
      <c r="BH24" s="21" t="b">
        <f t="shared" si="1"/>
        <v>0</v>
      </c>
      <c r="BI24" s="21" t="str">
        <f t="shared" si="2"/>
        <v/>
      </c>
      <c r="BJ24" s="22"/>
      <c r="BK24" s="28"/>
      <c r="BM24" s="41"/>
    </row>
    <row r="25" spans="1:65" s="25" customFormat="1" ht="17.100000000000001" customHeight="1">
      <c r="A25" s="1"/>
      <c r="B25" s="74"/>
      <c r="C25" s="74"/>
      <c r="D25" s="74"/>
      <c r="E25" s="16"/>
      <c r="F25" s="17"/>
      <c r="G25" s="83" t="str">
        <f>IF(ISBLANK(B25),"",VLOOKUP($B25,'[1]PARTIDAS EGRESOS'!$A$10:$B$150,2,0))</f>
        <v/>
      </c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4"/>
      <c r="AV25" s="85"/>
      <c r="AW25" s="86"/>
      <c r="AX25" s="86"/>
      <c r="AY25" s="86"/>
      <c r="AZ25" s="86"/>
      <c r="BA25" s="86"/>
      <c r="BB25" s="86"/>
      <c r="BC25" s="86"/>
      <c r="BD25" s="18" t="str">
        <f>IF(ISBLANK(B25),"",VLOOKUP(B25,'[1]PARTIDAS EGRESOS'!A$1:C$65536,3,0))</f>
        <v/>
      </c>
      <c r="BE25" s="19">
        <v>28</v>
      </c>
      <c r="BF25" s="20">
        <f>SUMIF(BD18:BD38,8,AQ18:AU38)</f>
        <v>0</v>
      </c>
      <c r="BG25" s="21" t="str">
        <f t="shared" si="0"/>
        <v/>
      </c>
      <c r="BH25" s="21" t="b">
        <f t="shared" si="1"/>
        <v>0</v>
      </c>
      <c r="BI25" s="21" t="str">
        <f t="shared" si="2"/>
        <v/>
      </c>
      <c r="BJ25" s="28"/>
      <c r="BK25" s="28"/>
      <c r="BM25" s="41"/>
    </row>
    <row r="26" spans="1:65" s="25" customFormat="1" ht="17.100000000000001" customHeight="1">
      <c r="A26" s="1"/>
      <c r="B26" s="74"/>
      <c r="C26" s="74"/>
      <c r="D26" s="74"/>
      <c r="E26" s="16"/>
      <c r="F26" s="17"/>
      <c r="G26" s="83" t="str">
        <f>IF(ISBLANK(B26),"",VLOOKUP($B26,'[1]PARTIDAS EGRESOS'!$A$10:$B$150,2,0))</f>
        <v/>
      </c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4"/>
      <c r="AV26" s="78"/>
      <c r="AW26" s="79"/>
      <c r="AX26" s="79"/>
      <c r="AY26" s="79"/>
      <c r="AZ26" s="79"/>
      <c r="BA26" s="79"/>
      <c r="BB26" s="79"/>
      <c r="BC26" s="79"/>
      <c r="BD26" s="18" t="str">
        <f>IF(ISBLANK(B26),"",VLOOKUP(B26,'[1]PARTIDAS EGRESOS'!A$1:C$65536,3,0))</f>
        <v/>
      </c>
      <c r="BE26" s="19">
        <v>29</v>
      </c>
      <c r="BF26" s="20">
        <f>SUMIF(BD18:BD38,9,AQ18:AU38)</f>
        <v>0</v>
      </c>
      <c r="BG26" s="21" t="str">
        <f t="shared" si="0"/>
        <v/>
      </c>
      <c r="BH26" s="21" t="b">
        <f t="shared" si="1"/>
        <v>0</v>
      </c>
      <c r="BI26" s="21" t="str">
        <f t="shared" si="2"/>
        <v/>
      </c>
      <c r="BJ26" s="22"/>
      <c r="BK26" s="28"/>
      <c r="BM26" s="41"/>
    </row>
    <row r="27" spans="1:65" s="25" customFormat="1" ht="17.100000000000001" customHeight="1">
      <c r="A27" s="1"/>
      <c r="B27" s="74"/>
      <c r="C27" s="74"/>
      <c r="D27" s="74"/>
      <c r="E27" s="16"/>
      <c r="F27" s="17"/>
      <c r="G27" s="83" t="str">
        <f>IF(ISBLANK(B27),"",VLOOKUP($B27,'[1]PARTIDAS EGRESOS'!$A$10:$B$150,2,0))</f>
        <v/>
      </c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4"/>
      <c r="AV27" s="78"/>
      <c r="AW27" s="79"/>
      <c r="AX27" s="79"/>
      <c r="AY27" s="79"/>
      <c r="AZ27" s="79"/>
      <c r="BA27" s="79"/>
      <c r="BB27" s="79"/>
      <c r="BC27" s="79"/>
      <c r="BD27" s="18" t="str">
        <f>IF(ISBLANK(B27),"",VLOOKUP(B27,'[1]PARTIDAS EGRESOS'!A$1:C$65536,3,0))</f>
        <v/>
      </c>
      <c r="BE27" s="19">
        <v>30</v>
      </c>
      <c r="BF27" s="20">
        <f>SUMIF(BD18:BD38,10,AQ18:AU38)</f>
        <v>0</v>
      </c>
      <c r="BG27" s="21" t="str">
        <f t="shared" si="0"/>
        <v/>
      </c>
      <c r="BH27" s="21" t="b">
        <f t="shared" si="1"/>
        <v>0</v>
      </c>
      <c r="BI27" s="21" t="str">
        <f t="shared" si="2"/>
        <v/>
      </c>
      <c r="BJ27" s="28"/>
      <c r="BK27" s="28"/>
      <c r="BL27" s="40"/>
      <c r="BM27" s="41"/>
    </row>
    <row r="28" spans="1:65" s="25" customFormat="1" ht="17.100000000000001" customHeight="1">
      <c r="A28" s="1"/>
      <c r="B28" s="74"/>
      <c r="C28" s="74"/>
      <c r="D28" s="74"/>
      <c r="E28" s="16"/>
      <c r="F28" s="17"/>
      <c r="G28" s="83" t="str">
        <f>IF(ISBLANK(B28),"",VLOOKUP($B28,'[1]PARTIDAS EGRESOS'!$A$10:$B$150,2,0))</f>
        <v/>
      </c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4"/>
      <c r="AV28" s="78"/>
      <c r="AW28" s="79"/>
      <c r="AX28" s="79"/>
      <c r="AY28" s="79"/>
      <c r="AZ28" s="79"/>
      <c r="BA28" s="79"/>
      <c r="BB28" s="79"/>
      <c r="BC28" s="79"/>
      <c r="BD28" s="18" t="str">
        <f>IF(ISBLANK(B28),"",VLOOKUP(B28,'[1]PARTIDAS EGRESOS'!A$1:C$65536,3,0))</f>
        <v/>
      </c>
      <c r="BE28" s="19">
        <v>31</v>
      </c>
      <c r="BF28" s="20">
        <f>SUMIF(BD18:BD38,11,AQ18:AU38)</f>
        <v>0</v>
      </c>
      <c r="BG28" s="21" t="str">
        <f t="shared" si="0"/>
        <v/>
      </c>
      <c r="BH28" s="21" t="b">
        <f t="shared" si="1"/>
        <v>0</v>
      </c>
      <c r="BI28" s="21" t="str">
        <f t="shared" si="2"/>
        <v/>
      </c>
      <c r="BJ28" s="28"/>
      <c r="BK28" s="28"/>
      <c r="BL28" s="41"/>
      <c r="BM28" s="41"/>
    </row>
    <row r="29" spans="1:65" s="25" customFormat="1" ht="17.100000000000001" customHeight="1">
      <c r="A29" s="1"/>
      <c r="B29" s="74"/>
      <c r="C29" s="74"/>
      <c r="D29" s="74"/>
      <c r="E29" s="16"/>
      <c r="F29" s="17"/>
      <c r="G29" s="83" t="str">
        <f>IF(ISBLANK(B29),"",VLOOKUP($B29,'[1]PARTIDAS EGRESOS'!$A$10:$B$150,2,0))</f>
        <v/>
      </c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4"/>
      <c r="AV29" s="78"/>
      <c r="AW29" s="79"/>
      <c r="AX29" s="79"/>
      <c r="AY29" s="79"/>
      <c r="AZ29" s="79"/>
      <c r="BA29" s="79"/>
      <c r="BB29" s="79"/>
      <c r="BC29" s="79"/>
      <c r="BD29" s="18" t="str">
        <f>IF(ISBLANK(B29),"",VLOOKUP(B29,'[1]PARTIDAS EGRESOS'!A$1:C$65536,3,0))</f>
        <v/>
      </c>
      <c r="BE29" s="19">
        <v>32</v>
      </c>
      <c r="BF29" s="20">
        <f>SUMIF(BD18:BD38,12,AQ18:AU38)</f>
        <v>0</v>
      </c>
      <c r="BG29" s="21" t="str">
        <f t="shared" si="0"/>
        <v/>
      </c>
      <c r="BH29" s="21" t="b">
        <f t="shared" si="1"/>
        <v>0</v>
      </c>
      <c r="BI29" s="21" t="str">
        <f t="shared" si="2"/>
        <v/>
      </c>
      <c r="BJ29" s="28"/>
      <c r="BK29" s="28"/>
      <c r="BM29" s="41"/>
    </row>
    <row r="30" spans="1:65" s="25" customFormat="1" ht="17.100000000000001" customHeight="1">
      <c r="A30" s="1"/>
      <c r="B30" s="74"/>
      <c r="C30" s="74"/>
      <c r="D30" s="74"/>
      <c r="E30" s="16"/>
      <c r="F30" s="17"/>
      <c r="G30" s="83" t="str">
        <f>IF(ISBLANK(B30),"",VLOOKUP($B30,'[1]PARTIDAS EGRESOS'!$A$10:$B$150,2,0))</f>
        <v/>
      </c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4"/>
      <c r="AV30" s="78"/>
      <c r="AW30" s="79"/>
      <c r="AX30" s="79"/>
      <c r="AY30" s="79"/>
      <c r="AZ30" s="79"/>
      <c r="BA30" s="79"/>
      <c r="BB30" s="79"/>
      <c r="BC30" s="79"/>
      <c r="BD30" s="18" t="str">
        <f>IF(ISBLANK(B30),"",VLOOKUP(B30,'[1]PARTIDAS EGRESOS'!A$1:C$65536,3,0))</f>
        <v/>
      </c>
      <c r="BE30" s="19">
        <v>33</v>
      </c>
      <c r="BF30" s="20">
        <f>SUMIF(BD18:BD38,13,AQ18:AU38)</f>
        <v>0</v>
      </c>
      <c r="BG30" s="21" t="str">
        <f t="shared" si="0"/>
        <v/>
      </c>
      <c r="BH30" s="21" t="b">
        <f t="shared" si="1"/>
        <v>0</v>
      </c>
      <c r="BI30" s="21" t="str">
        <f t="shared" si="2"/>
        <v/>
      </c>
      <c r="BJ30" s="28"/>
      <c r="BK30" s="28"/>
      <c r="BM30" s="41"/>
    </row>
    <row r="31" spans="1:65" s="25" customFormat="1" ht="17.100000000000001" customHeight="1">
      <c r="A31" s="1"/>
      <c r="B31" s="74"/>
      <c r="C31" s="74"/>
      <c r="D31" s="74"/>
      <c r="E31" s="16"/>
      <c r="F31" s="17"/>
      <c r="G31" s="83" t="str">
        <f>IF(ISBLANK(B31),"",VLOOKUP($B31,'[1]PARTIDAS EGRESOS'!$A$10:$B$150,2,0))</f>
        <v/>
      </c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4"/>
      <c r="AV31" s="78"/>
      <c r="AW31" s="79"/>
      <c r="AX31" s="79"/>
      <c r="AY31" s="79"/>
      <c r="AZ31" s="79"/>
      <c r="BA31" s="79"/>
      <c r="BB31" s="79"/>
      <c r="BC31" s="79"/>
      <c r="BD31" s="18" t="str">
        <f>IF(ISBLANK(B31),"",VLOOKUP(B31,'[1]PARTIDAS EGRESOS'!A$1:C$65536,3,0))</f>
        <v/>
      </c>
      <c r="BE31" s="19">
        <v>34</v>
      </c>
      <c r="BF31" s="20">
        <f>SUMIF(BD18:BD38,14,AQ18:AU38)</f>
        <v>0</v>
      </c>
      <c r="BG31" s="21" t="str">
        <f t="shared" si="0"/>
        <v/>
      </c>
      <c r="BH31" s="21" t="b">
        <f t="shared" si="1"/>
        <v>0</v>
      </c>
      <c r="BI31" s="21" t="str">
        <f t="shared" si="2"/>
        <v/>
      </c>
      <c r="BJ31" s="28"/>
      <c r="BK31" s="28"/>
      <c r="BM31" s="41"/>
    </row>
    <row r="32" spans="1:65" s="25" customFormat="1" ht="17.100000000000001" customHeight="1">
      <c r="A32" s="1"/>
      <c r="B32" s="74"/>
      <c r="C32" s="74"/>
      <c r="D32" s="74"/>
      <c r="E32" s="16"/>
      <c r="F32" s="17"/>
      <c r="G32" s="83" t="str">
        <f>IF(ISBLANK(B32),"",VLOOKUP($B32,'[1]PARTIDAS EGRESOS'!$A$10:$B$150,2,0))</f>
        <v/>
      </c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4"/>
      <c r="AV32" s="78"/>
      <c r="AW32" s="79"/>
      <c r="AX32" s="79"/>
      <c r="AY32" s="79"/>
      <c r="AZ32" s="79"/>
      <c r="BA32" s="79"/>
      <c r="BB32" s="79"/>
      <c r="BC32" s="79"/>
      <c r="BD32" s="18"/>
      <c r="BE32" s="19"/>
      <c r="BF32" s="20"/>
      <c r="BG32" s="21"/>
      <c r="BH32" s="21"/>
      <c r="BI32" s="21"/>
      <c r="BJ32" s="28"/>
      <c r="BK32" s="28"/>
      <c r="BL32" s="40"/>
      <c r="BM32" s="41"/>
    </row>
    <row r="33" spans="1:256" s="25" customFormat="1" ht="17.100000000000001" customHeight="1">
      <c r="A33" s="1"/>
      <c r="B33" s="74"/>
      <c r="C33" s="74"/>
      <c r="D33" s="74"/>
      <c r="E33" s="16"/>
      <c r="F33" s="17"/>
      <c r="G33" s="83" t="str">
        <f>IF(ISBLANK(B33),"",VLOOKUP($B33,'[1]PARTIDAS EGRESOS'!$A$10:$B$150,2,0))</f>
        <v/>
      </c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4"/>
      <c r="AV33" s="78"/>
      <c r="AW33" s="79"/>
      <c r="AX33" s="79"/>
      <c r="AY33" s="79"/>
      <c r="AZ33" s="79"/>
      <c r="BA33" s="79"/>
      <c r="BB33" s="79"/>
      <c r="BC33" s="79"/>
      <c r="BD33" s="18"/>
      <c r="BE33" s="19"/>
      <c r="BF33" s="20"/>
      <c r="BG33" s="21"/>
      <c r="BH33" s="21"/>
      <c r="BI33" s="21"/>
      <c r="BJ33" s="28"/>
      <c r="BK33" s="28"/>
      <c r="BM33" s="41"/>
    </row>
    <row r="34" spans="1:256" s="25" customFormat="1" ht="17.100000000000001" customHeight="1">
      <c r="A34" s="1"/>
      <c r="B34" s="74"/>
      <c r="C34" s="74"/>
      <c r="D34" s="74"/>
      <c r="E34" s="16"/>
      <c r="F34" s="17"/>
      <c r="G34" s="83" t="str">
        <f>IF(ISBLANK(B34),"",VLOOKUP($B34,'[1]PARTIDAS EGRESOS'!$A$10:$B$150,2,0))</f>
        <v/>
      </c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4"/>
      <c r="AV34" s="78"/>
      <c r="AW34" s="79"/>
      <c r="AX34" s="79"/>
      <c r="AY34" s="79"/>
      <c r="AZ34" s="79"/>
      <c r="BA34" s="79"/>
      <c r="BB34" s="79"/>
      <c r="BC34" s="79"/>
      <c r="BD34" s="18"/>
      <c r="BE34" s="19"/>
      <c r="BF34" s="20"/>
      <c r="BG34" s="21"/>
      <c r="BH34" s="21"/>
      <c r="BI34" s="21"/>
      <c r="BJ34" s="28"/>
      <c r="BK34" s="28"/>
      <c r="BM34" s="41"/>
    </row>
    <row r="35" spans="1:256" s="25" customFormat="1" ht="17.100000000000001" customHeight="1">
      <c r="A35" s="1"/>
      <c r="B35" s="74"/>
      <c r="C35" s="74"/>
      <c r="D35" s="74"/>
      <c r="E35" s="16"/>
      <c r="F35" s="17"/>
      <c r="G35" s="83" t="str">
        <f>IF(ISBLANK(B35),"",VLOOKUP($B35,'[1]PARTIDAS EGRESOS'!$A$10:$B$150,2,0))</f>
        <v/>
      </c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4"/>
      <c r="AV35" s="78"/>
      <c r="AW35" s="79"/>
      <c r="AX35" s="79"/>
      <c r="AY35" s="79"/>
      <c r="AZ35" s="79"/>
      <c r="BA35" s="79"/>
      <c r="BB35" s="79"/>
      <c r="BC35" s="79"/>
      <c r="BD35" s="18"/>
      <c r="BE35" s="19"/>
      <c r="BF35" s="20"/>
      <c r="BG35" s="21"/>
      <c r="BH35" s="21"/>
      <c r="BI35" s="21"/>
      <c r="BJ35" s="28"/>
      <c r="BK35" s="28"/>
      <c r="BM35" s="42"/>
    </row>
    <row r="36" spans="1:256" s="25" customFormat="1" ht="17.100000000000001" customHeight="1">
      <c r="A36" s="1"/>
      <c r="B36" s="74"/>
      <c r="C36" s="74"/>
      <c r="D36" s="74"/>
      <c r="E36" s="16"/>
      <c r="F36" s="17"/>
      <c r="G36" s="83" t="str">
        <f>IF(ISBLANK(B36),"",VLOOKUP($B36,'[1]PARTIDAS EGRESOS'!$A$10:$B$150,2,0))</f>
        <v/>
      </c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4"/>
      <c r="AV36" s="78"/>
      <c r="AW36" s="79"/>
      <c r="AX36" s="79"/>
      <c r="AY36" s="79"/>
      <c r="AZ36" s="79"/>
      <c r="BA36" s="79"/>
      <c r="BB36" s="79"/>
      <c r="BC36" s="79"/>
      <c r="BD36" s="18" t="str">
        <f>IF(ISBLANK(B36),"",VLOOKUP(B36,'[1]PARTIDAS EGRESOS'!A$1:C$65536,3,0))</f>
        <v/>
      </c>
      <c r="BE36" s="19">
        <v>35</v>
      </c>
      <c r="BF36" s="20">
        <f>SUMIF(BD18:BD38,15,AQ18:AU38)</f>
        <v>0</v>
      </c>
      <c r="BG36" s="21" t="str">
        <f t="shared" si="0"/>
        <v/>
      </c>
      <c r="BH36" s="21" t="b">
        <f t="shared" si="1"/>
        <v>0</v>
      </c>
      <c r="BI36" s="21" t="str">
        <f>IF(BH36,VLOOKUP(BD36,$BE$18:$BG$38,3,0),"")</f>
        <v/>
      </c>
      <c r="BJ36" s="28"/>
      <c r="BK36" s="28"/>
      <c r="BM36" s="25" t="s">
        <v>7</v>
      </c>
    </row>
    <row r="37" spans="1:256" s="25" customFormat="1" ht="17.100000000000001" customHeight="1">
      <c r="A37" s="1"/>
      <c r="B37" s="74"/>
      <c r="C37" s="74"/>
      <c r="D37" s="74"/>
      <c r="E37" s="16"/>
      <c r="F37" s="17"/>
      <c r="G37" s="83" t="str">
        <f>IF(ISBLANK(B37),"",VLOOKUP($B37,'[1]PARTIDAS EGRESOS'!$A$10:$B$150,2,0))</f>
        <v/>
      </c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4"/>
      <c r="AV37" s="78"/>
      <c r="AW37" s="79"/>
      <c r="AX37" s="79"/>
      <c r="AY37" s="79"/>
      <c r="AZ37" s="79"/>
      <c r="BA37" s="79"/>
      <c r="BB37" s="79"/>
      <c r="BC37" s="79"/>
      <c r="BD37" s="18" t="str">
        <f>IF(ISBLANK(B37),"",VLOOKUP(B37,'[1]PARTIDAS EGRESOS'!A$1:C$65536,3,0))</f>
        <v/>
      </c>
      <c r="BE37" s="19">
        <v>36</v>
      </c>
      <c r="BF37" s="20">
        <f>SUMIF(BD18:BD38,16,AQ18:AU38)</f>
        <v>0</v>
      </c>
      <c r="BG37" s="21" t="str">
        <f t="shared" si="0"/>
        <v/>
      </c>
      <c r="BH37" s="21" t="b">
        <f t="shared" si="1"/>
        <v>0</v>
      </c>
      <c r="BI37" s="21" t="str">
        <f>IF(BH37,VLOOKUP(BD37,$BE$18:$BG$38,3,0),"")</f>
        <v/>
      </c>
      <c r="BJ37" s="28"/>
      <c r="BK37" s="28"/>
    </row>
    <row r="38" spans="1:256" s="25" customFormat="1" ht="17.100000000000001" customHeight="1">
      <c r="A38" s="1"/>
      <c r="B38" s="74"/>
      <c r="C38" s="74"/>
      <c r="D38" s="74"/>
      <c r="E38" s="16"/>
      <c r="F38" s="27"/>
      <c r="G38" s="75" t="str">
        <f>IF(ISBLANK(B38),"",VLOOKUP($B38,'[1]PARTIDAS EGRESOS'!$A$10:$B$147,2,0))</f>
        <v/>
      </c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 t="s">
        <v>7</v>
      </c>
      <c r="AQ38" s="76"/>
      <c r="AR38" s="76"/>
      <c r="AS38" s="76"/>
      <c r="AT38" s="76"/>
      <c r="AU38" s="77"/>
      <c r="AV38" s="78"/>
      <c r="AW38" s="79"/>
      <c r="AX38" s="79"/>
      <c r="AY38" s="79"/>
      <c r="AZ38" s="79"/>
      <c r="BA38" s="79"/>
      <c r="BB38" s="79"/>
      <c r="BC38" s="79"/>
      <c r="BD38" s="18" t="str">
        <f>IF(ISBLANK(B38),"",VLOOKUP(B38,'[1]PARTIDAS EGRESOS'!A$1:C$65536,3,0))</f>
        <v/>
      </c>
      <c r="BE38" s="19">
        <v>39</v>
      </c>
      <c r="BF38" s="20">
        <f>SUMIF(BD18:BD38,19,AQ18:AU38)</f>
        <v>0</v>
      </c>
      <c r="BG38" s="21" t="str">
        <f t="shared" si="0"/>
        <v/>
      </c>
      <c r="BH38" s="21" t="b">
        <f t="shared" si="1"/>
        <v>0</v>
      </c>
      <c r="BI38" s="21" t="str">
        <f>IF(BH38,VLOOKUP(BD38,$BE$18:$BG$38,3,0),"")</f>
        <v/>
      </c>
      <c r="BJ38" s="28"/>
      <c r="BK38" s="28"/>
    </row>
    <row r="39" spans="1:256" s="25" customFormat="1" ht="10.050000000000001" customHeight="1">
      <c r="A39" s="1"/>
      <c r="B39" s="29"/>
      <c r="C39" s="29"/>
      <c r="D39" s="29"/>
      <c r="E39" s="1"/>
      <c r="F39" s="15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15"/>
      <c r="AP39" s="31"/>
      <c r="AQ39" s="32"/>
      <c r="AR39" s="19"/>
      <c r="AS39" s="19"/>
      <c r="AT39" s="19"/>
      <c r="AU39" s="19"/>
      <c r="AV39" s="31"/>
      <c r="AW39" s="31"/>
      <c r="AX39" s="33"/>
      <c r="AY39" s="34"/>
      <c r="AZ39" s="34"/>
      <c r="BA39" s="34"/>
      <c r="BB39" s="34"/>
      <c r="BC39" s="31"/>
      <c r="BD39" s="18"/>
      <c r="BE39" s="35"/>
      <c r="BF39" s="20"/>
      <c r="BG39" s="21"/>
      <c r="BH39" s="21"/>
      <c r="BI39" s="21"/>
      <c r="BJ39" s="28"/>
      <c r="BK39" s="28"/>
    </row>
    <row r="40" spans="1:256" s="25" customFormat="1" ht="22.5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36" t="s">
        <v>8</v>
      </c>
      <c r="AV40" s="1"/>
      <c r="AW40" s="80">
        <f>(SUM(AV18:BC37))</f>
        <v>0</v>
      </c>
      <c r="AX40" s="81"/>
      <c r="AY40" s="81"/>
      <c r="AZ40" s="81"/>
      <c r="BA40" s="81"/>
      <c r="BB40" s="81"/>
      <c r="BC40" s="81"/>
      <c r="BD40" s="35"/>
      <c r="BE40" s="35"/>
      <c r="BF40" s="35"/>
      <c r="BG40" s="35"/>
      <c r="BH40" s="35"/>
      <c r="BI40" s="35"/>
      <c r="BJ40" s="28"/>
      <c r="BK40" s="28"/>
    </row>
    <row r="41" spans="1:256" s="25" customFormat="1" ht="10.050000000000001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35"/>
      <c r="BE41" s="35"/>
      <c r="BF41" s="35"/>
      <c r="BG41" s="35"/>
      <c r="BH41" s="35"/>
      <c r="BI41" s="35"/>
      <c r="BJ41" s="28"/>
      <c r="BK41" s="28"/>
    </row>
    <row r="42" spans="1:256" s="25" customFormat="1" ht="21" customHeight="1">
      <c r="A42" s="62" t="s">
        <v>9</v>
      </c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3"/>
      <c r="AV42" s="62" t="s">
        <v>6</v>
      </c>
      <c r="AW42" s="66"/>
      <c r="AX42" s="66"/>
      <c r="AY42" s="66"/>
      <c r="AZ42" s="66"/>
      <c r="BA42" s="66"/>
      <c r="BB42" s="66"/>
      <c r="BC42" s="66"/>
      <c r="BD42" s="35"/>
      <c r="BE42" s="35"/>
      <c r="BF42" s="35"/>
      <c r="BG42" s="35"/>
      <c r="BH42" s="35"/>
      <c r="BI42" s="35"/>
      <c r="BJ42" s="28"/>
      <c r="BK42" s="28"/>
    </row>
    <row r="43" spans="1:256" s="25" customFormat="1" ht="9.1" customHeight="1" thickBo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5"/>
      <c r="AV43" s="67"/>
      <c r="AW43" s="67"/>
      <c r="AX43" s="67"/>
      <c r="AY43" s="67"/>
      <c r="AZ43" s="67"/>
      <c r="BA43" s="67"/>
      <c r="BB43" s="67"/>
      <c r="BC43" s="67"/>
      <c r="BD43" s="35"/>
      <c r="BE43" s="35"/>
      <c r="BF43" s="35"/>
      <c r="BG43" s="35"/>
      <c r="BH43" s="35"/>
      <c r="BI43" s="35"/>
      <c r="BJ43" s="28"/>
      <c r="BK43" s="28"/>
    </row>
    <row r="44" spans="1:256" s="25" customFormat="1" ht="30.7" customHeight="1">
      <c r="A44" s="68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70"/>
      <c r="AV44" s="71">
        <f>AW40</f>
        <v>0</v>
      </c>
      <c r="AW44" s="72"/>
      <c r="AX44" s="72"/>
      <c r="AY44" s="72"/>
      <c r="AZ44" s="72"/>
      <c r="BA44" s="72"/>
      <c r="BB44" s="72"/>
      <c r="BC44" s="72"/>
      <c r="BD44" s="35"/>
      <c r="BE44" s="35"/>
      <c r="BF44" s="35"/>
      <c r="BG44" s="35"/>
      <c r="BH44" s="35"/>
      <c r="BI44" s="35"/>
      <c r="BJ44" s="28"/>
      <c r="BK44" s="28"/>
      <c r="BL44" s="37" t="s">
        <v>7</v>
      </c>
    </row>
    <row r="45" spans="1:256" ht="10.050000000000001" customHeight="1"/>
    <row r="46" spans="1:256" ht="17.25" customHeight="1">
      <c r="A46" s="73" t="s">
        <v>10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60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59"/>
      <c r="DB46" s="59"/>
      <c r="DC46" s="59"/>
      <c r="DD46" s="59"/>
      <c r="DE46" s="59"/>
      <c r="DF46" s="59"/>
      <c r="DG46" s="59"/>
      <c r="DH46" s="59"/>
      <c r="DI46" s="59"/>
      <c r="DJ46" s="60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1"/>
      <c r="DW46" s="61"/>
      <c r="DX46" s="61"/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59"/>
      <c r="FB46" s="59"/>
      <c r="FC46" s="59"/>
      <c r="FD46" s="59"/>
      <c r="FE46" s="59"/>
      <c r="FF46" s="59"/>
      <c r="FG46" s="59"/>
      <c r="FH46" s="59"/>
      <c r="FI46" s="59"/>
      <c r="FJ46" s="60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  <c r="GH46" s="61"/>
      <c r="GI46" s="61"/>
      <c r="GJ46" s="61"/>
      <c r="GK46" s="61"/>
      <c r="GL46" s="61"/>
      <c r="GM46" s="61"/>
      <c r="GN46" s="61"/>
      <c r="GO46" s="61"/>
      <c r="GP46" s="61"/>
      <c r="GQ46" s="61"/>
      <c r="GR46" s="61"/>
      <c r="GS46" s="61"/>
      <c r="GT46" s="61"/>
      <c r="GU46" s="61"/>
      <c r="GV46" s="61"/>
      <c r="GW46" s="61"/>
      <c r="GX46" s="61"/>
      <c r="GY46" s="61"/>
      <c r="GZ46" s="61"/>
      <c r="HA46" s="59"/>
      <c r="HB46" s="59"/>
      <c r="HC46" s="59"/>
      <c r="HD46" s="59"/>
      <c r="HE46" s="59"/>
      <c r="HF46" s="59"/>
      <c r="HG46" s="59"/>
      <c r="HH46" s="59"/>
      <c r="HI46" s="59"/>
      <c r="HJ46" s="60"/>
      <c r="HK46" s="61"/>
      <c r="HL46" s="61"/>
      <c r="HM46" s="61"/>
      <c r="HN46" s="61"/>
      <c r="HO46" s="61"/>
      <c r="HP46" s="61"/>
      <c r="HQ46" s="61"/>
      <c r="HR46" s="61"/>
      <c r="HS46" s="61"/>
      <c r="HT46" s="61"/>
      <c r="HU46" s="61"/>
      <c r="HV46" s="61"/>
      <c r="HW46" s="61"/>
      <c r="HX46" s="61"/>
      <c r="HY46" s="61"/>
      <c r="HZ46" s="61"/>
      <c r="IA46" s="61"/>
      <c r="IB46" s="61"/>
      <c r="IC46" s="61"/>
      <c r="ID46" s="61"/>
      <c r="IE46" s="61"/>
      <c r="IF46" s="61"/>
      <c r="IG46" s="61"/>
      <c r="IH46" s="61"/>
      <c r="II46" s="61"/>
      <c r="IJ46" s="61"/>
      <c r="IK46" s="61"/>
      <c r="IL46" s="61"/>
      <c r="IM46" s="61"/>
      <c r="IN46" s="61"/>
      <c r="IO46" s="61"/>
      <c r="IP46" s="61"/>
      <c r="IQ46" s="61"/>
      <c r="IR46" s="61"/>
      <c r="IS46" s="61"/>
      <c r="IT46" s="61"/>
      <c r="IU46" s="61"/>
      <c r="IV46" s="61"/>
    </row>
    <row r="47" spans="1:256">
      <c r="A47" s="52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1" t="s">
        <v>11</v>
      </c>
    </row>
    <row r="48" spans="1:256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</row>
    <row r="49" spans="1:5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</row>
    <row r="50" spans="1:5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</row>
    <row r="51" spans="1:5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</row>
    <row r="52" spans="1:55">
      <c r="A52" s="1" t="s">
        <v>12</v>
      </c>
    </row>
    <row r="53" spans="1:55" ht="17.25" customHeight="1">
      <c r="A53" s="54" t="s">
        <v>13</v>
      </c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5"/>
      <c r="R53" s="56" t="s">
        <v>14</v>
      </c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5"/>
      <c r="AM53" s="57" t="s">
        <v>15</v>
      </c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</row>
    <row r="54" spans="1:55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8"/>
      <c r="R54" s="49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50"/>
      <c r="AJ54" s="50"/>
      <c r="AK54" s="50"/>
      <c r="AL54" s="51"/>
      <c r="AM54" s="49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</row>
    <row r="55" spans="1:55" ht="12.7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4"/>
      <c r="R55" s="45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4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4"/>
    </row>
    <row r="56" spans="1:55">
      <c r="A56" s="46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8"/>
      <c r="R56" s="49" t="s">
        <v>12</v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50"/>
      <c r="AJ56" s="50"/>
      <c r="AK56" s="50"/>
      <c r="AL56" s="51"/>
      <c r="AM56" s="49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</row>
  </sheetData>
  <mergeCells count="110">
    <mergeCell ref="A8:AP8"/>
    <mergeCell ref="AQ8:BC8"/>
    <mergeCell ref="A9:AN9"/>
    <mergeCell ref="AO9:BC9"/>
    <mergeCell ref="A10:BC10"/>
    <mergeCell ref="T12:AD12"/>
    <mergeCell ref="O1:AQ1"/>
    <mergeCell ref="AU1:BA1"/>
    <mergeCell ref="BB1:BC1"/>
    <mergeCell ref="A2:BC2"/>
    <mergeCell ref="AW4:BC4"/>
    <mergeCell ref="AX5:BC6"/>
    <mergeCell ref="B18:D18"/>
    <mergeCell ref="G18:AU18"/>
    <mergeCell ref="AV18:BC18"/>
    <mergeCell ref="B19:D19"/>
    <mergeCell ref="G19:AU19"/>
    <mergeCell ref="AV19:BC19"/>
    <mergeCell ref="A13:BC13"/>
    <mergeCell ref="A15:E16"/>
    <mergeCell ref="F15:AU16"/>
    <mergeCell ref="AV15:BC16"/>
    <mergeCell ref="A17:E17"/>
    <mergeCell ref="F17:AO17"/>
    <mergeCell ref="B22:D22"/>
    <mergeCell ref="G22:AU22"/>
    <mergeCell ref="AV22:BC22"/>
    <mergeCell ref="B23:D23"/>
    <mergeCell ref="G23:AU23"/>
    <mergeCell ref="AV23:BC23"/>
    <mergeCell ref="B20:D20"/>
    <mergeCell ref="G20:AU20"/>
    <mergeCell ref="AV20:BC20"/>
    <mergeCell ref="B21:D21"/>
    <mergeCell ref="G21:AU21"/>
    <mergeCell ref="AV21:BC21"/>
    <mergeCell ref="B26:D26"/>
    <mergeCell ref="G26:AU26"/>
    <mergeCell ref="AV26:BC26"/>
    <mergeCell ref="B27:D27"/>
    <mergeCell ref="G27:AU27"/>
    <mergeCell ref="AV27:BC27"/>
    <mergeCell ref="B24:D24"/>
    <mergeCell ref="G24:AU24"/>
    <mergeCell ref="AV24:BC24"/>
    <mergeCell ref="B25:D25"/>
    <mergeCell ref="G25:AU25"/>
    <mergeCell ref="AV25:BC25"/>
    <mergeCell ref="B30:D30"/>
    <mergeCell ref="G30:AU30"/>
    <mergeCell ref="AV30:BC30"/>
    <mergeCell ref="B31:D31"/>
    <mergeCell ref="G31:AU31"/>
    <mergeCell ref="AV31:BC31"/>
    <mergeCell ref="B28:D28"/>
    <mergeCell ref="G28:AU28"/>
    <mergeCell ref="AV28:BC28"/>
    <mergeCell ref="B29:D29"/>
    <mergeCell ref="G29:AU29"/>
    <mergeCell ref="AV29:BC29"/>
    <mergeCell ref="B34:D34"/>
    <mergeCell ref="G34:AU34"/>
    <mergeCell ref="AV34:BC34"/>
    <mergeCell ref="B35:D35"/>
    <mergeCell ref="G35:AU35"/>
    <mergeCell ref="AV35:BC35"/>
    <mergeCell ref="B32:D32"/>
    <mergeCell ref="G32:AU32"/>
    <mergeCell ref="AV32:BC32"/>
    <mergeCell ref="B33:D33"/>
    <mergeCell ref="G33:AU33"/>
    <mergeCell ref="AV33:BC33"/>
    <mergeCell ref="B38:D38"/>
    <mergeCell ref="G38:AU38"/>
    <mergeCell ref="AV38:BC38"/>
    <mergeCell ref="AW40:BC40"/>
    <mergeCell ref="A41:E41"/>
    <mergeCell ref="F41:AU41"/>
    <mergeCell ref="AV41:BC41"/>
    <mergeCell ref="B36:D36"/>
    <mergeCell ref="G36:AU36"/>
    <mergeCell ref="AV36:BC36"/>
    <mergeCell ref="B37:D37"/>
    <mergeCell ref="G37:AU37"/>
    <mergeCell ref="AV37:BC37"/>
    <mergeCell ref="DA46:DI46"/>
    <mergeCell ref="DJ46:EZ46"/>
    <mergeCell ref="FA46:FI46"/>
    <mergeCell ref="FJ46:GZ46"/>
    <mergeCell ref="HA46:HI46"/>
    <mergeCell ref="HJ46:IV46"/>
    <mergeCell ref="A42:AU43"/>
    <mergeCell ref="AV42:BC43"/>
    <mergeCell ref="A44:AU44"/>
    <mergeCell ref="AV44:BC44"/>
    <mergeCell ref="A46:BI46"/>
    <mergeCell ref="BJ46:CZ46"/>
    <mergeCell ref="A55:Q55"/>
    <mergeCell ref="R55:AL55"/>
    <mergeCell ref="AM55:BC55"/>
    <mergeCell ref="A56:Q56"/>
    <mergeCell ref="R56:AL56"/>
    <mergeCell ref="AM56:BC56"/>
    <mergeCell ref="A47:BC51"/>
    <mergeCell ref="A53:Q53"/>
    <mergeCell ref="R53:AL53"/>
    <mergeCell ref="AM53:BC53"/>
    <mergeCell ref="A54:Q54"/>
    <mergeCell ref="R54:AL54"/>
    <mergeCell ref="AM54:BC54"/>
  </mergeCells>
  <printOptions horizontalCentered="1"/>
  <pageMargins left="0.23622047244094491" right="0.23622047244094491" top="0.23622047244094491" bottom="0.23622047244094491" header="0.31496062992125984" footer="0"/>
  <pageSetup scale="7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01 ene 2025</vt:lpstr>
      <vt:lpstr>'01 ene 2025'!Área_de_impresión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ADMIN_CECATI</dc:creator>
  <cp:lastModifiedBy>Sadriel Dionicio</cp:lastModifiedBy>
  <cp:lastPrinted>2025-02-10T18:03:52Z</cp:lastPrinted>
  <dcterms:created xsi:type="dcterms:W3CDTF">2022-03-30T03:05:14Z</dcterms:created>
  <dcterms:modified xsi:type="dcterms:W3CDTF">2025-08-05T03:35:24Z</dcterms:modified>
</cp:coreProperties>
</file>