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f\Documents\educacionit\data analytics and visualization\clase3\labs\"/>
    </mc:Choice>
  </mc:AlternateContent>
  <xr:revisionPtr revIDLastSave="0" documentId="13_ncr:1_{C60462ED-8E13-41A2-A200-8E6AA0767F13}" xr6:coauthVersionLast="47" xr6:coauthVersionMax="47" xr10:uidLastSave="{00000000-0000-0000-0000-000000000000}"/>
  <bookViews>
    <workbookView xWindow="-108" yWindow="-108" windowWidth="23256" windowHeight="12576" xr2:uid="{B17C206E-8FB9-4A44-9059-A82096E36DF5}"/>
  </bookViews>
  <sheets>
    <sheet name="Hoja1" sheetId="1" r:id="rId1"/>
    <sheet name="Hoja2" sheetId="2" r:id="rId2"/>
  </sheets>
  <definedNames>
    <definedName name="_xlchart.v1.0" hidden="1">Hoja1!$B$2:$B$13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J8" i="1"/>
  <c r="D21" i="1"/>
  <c r="D20" i="1"/>
  <c r="E3" i="1"/>
  <c r="D3" i="1"/>
  <c r="B15" i="1"/>
  <c r="J2" i="1"/>
  <c r="D7" i="1"/>
  <c r="F3" i="1"/>
  <c r="D13" i="1"/>
  <c r="D12" i="1"/>
  <c r="F19" i="1" l="1"/>
  <c r="G19" i="1" s="1"/>
  <c r="E19" i="1"/>
  <c r="F20" i="1" s="1"/>
  <c r="D19" i="1"/>
  <c r="N6" i="1"/>
  <c r="J12" i="1"/>
  <c r="J11" i="1"/>
  <c r="J10" i="1"/>
  <c r="J9" i="1"/>
  <c r="J7" i="1"/>
  <c r="J6" i="1"/>
  <c r="J5" i="1"/>
  <c r="J4" i="1"/>
  <c r="J3" i="1"/>
  <c r="D9" i="1"/>
  <c r="D8" i="1"/>
  <c r="J13" i="1" l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L11" i="1" l="1"/>
  <c r="L8" i="1"/>
  <c r="L4" i="1"/>
  <c r="L6" i="1"/>
  <c r="L10" i="1"/>
  <c r="L7" i="1"/>
  <c r="L2" i="1"/>
  <c r="M2" i="1" s="1"/>
  <c r="L12" i="1"/>
  <c r="L3" i="1"/>
  <c r="L5" i="1"/>
  <c r="L9" i="1"/>
  <c r="M3" i="1" l="1"/>
  <c r="M4" i="1"/>
  <c r="M5" i="1" s="1"/>
  <c r="M6" i="1" s="1"/>
  <c r="M7" i="1" s="1"/>
  <c r="M8" i="1" s="1"/>
  <c r="M9" i="1" s="1"/>
  <c r="M10" i="1" s="1"/>
  <c r="M11" i="1" s="1"/>
  <c r="M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gnf</author>
  </authors>
  <commentList>
    <comment ref="K1" authorId="0" shapeId="0" xr:uid="{4B0A919D-7981-4BF6-B97B-5DEB4BCB8FB6}">
      <text>
        <r>
          <rPr>
            <b/>
            <sz val="9"/>
            <color indexed="81"/>
            <rFont val="Tahoma"/>
            <family val="2"/>
          </rPr>
          <t xml:space="preserve">frecuencia acumulada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 xr:uid="{4C02573D-7D9C-4A9D-B46D-B61A30DDC7F6}">
      <text>
        <r>
          <rPr>
            <b/>
            <sz val="9"/>
            <color indexed="81"/>
            <rFont val="Tahoma"/>
            <family val="2"/>
          </rPr>
          <t>frecuencia relativa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 shapeId="0" xr:uid="{0F9FC6B7-8BB9-41BE-9353-73BDB41FB18D}">
      <text>
        <r>
          <rPr>
            <b/>
            <sz val="9"/>
            <color indexed="81"/>
            <rFont val="Tahoma"/>
            <charset val="1"/>
          </rPr>
          <t>valor que mas se repite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8" authorId="0" shapeId="0" xr:uid="{C1A2A26A-A2BD-41DC-BF91-DBBE31061307}">
      <text>
        <r>
          <rPr>
            <b/>
            <sz val="9"/>
            <color indexed="81"/>
            <rFont val="Tahoma"/>
            <family val="2"/>
          </rPr>
          <t>MUESTRA QUE TAN DISPERSOS ESTAN LOS DATOS EN RELACION DE LA MEDIA
cuando todos los datos son iguales es igual a 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53C1B3AC-8A09-4630-811D-2DE1640B54A8}">
      <text>
        <r>
          <rPr>
            <b/>
            <sz val="9"/>
            <color indexed="81"/>
            <rFont val="Tahoma"/>
            <family val="2"/>
          </rPr>
          <t xml:space="preserve">MUESTRA QUE TAN DISPERSOS ESTAN LOS DATOS EN RELACION DE LA MEDIA- es el cuadrado de la varianza
</t>
        </r>
      </text>
    </comment>
  </commentList>
</comments>
</file>

<file path=xl/sharedStrings.xml><?xml version="1.0" encoding="utf-8"?>
<sst xmlns="http://schemas.openxmlformats.org/spreadsheetml/2006/main" count="63" uniqueCount="46">
  <si>
    <t>MES</t>
  </si>
  <si>
    <t>PRECIPITACIONES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</si>
  <si>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</si>
  <si>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</si>
  <si>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</si>
  <si>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</si>
  <si>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</si>
  <si>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</si>
  <si>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</si>
  <si>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</si>
  <si>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</si>
  <si>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</si>
  <si>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</si>
  <si>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</si>
  <si>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</t>
  </si>
  <si>
    <t>MEDIANA</t>
  </si>
  <si>
    <t>MODA</t>
  </si>
  <si>
    <t>MEDIDAS POSICION CENTRAL</t>
  </si>
  <si>
    <t>MEDIDAS DE POSICION NO CENTRAL</t>
  </si>
  <si>
    <t>CUARTILES</t>
  </si>
  <si>
    <t>PERCENTILES</t>
  </si>
  <si>
    <t>el 25% de los datos son menores o iguales a 84</t>
  </si>
  <si>
    <t>el 50% de los datos son menores o iguales a 100</t>
  </si>
  <si>
    <t>el 75% de los datos son menores o iguales a 153</t>
  </si>
  <si>
    <t>datos</t>
  </si>
  <si>
    <t>f</t>
  </si>
  <si>
    <t>N</t>
  </si>
  <si>
    <t>F</t>
  </si>
  <si>
    <t>h</t>
  </si>
  <si>
    <t>H</t>
  </si>
  <si>
    <t>Q1</t>
  </si>
  <si>
    <t>Q2</t>
  </si>
  <si>
    <t>Q3</t>
  </si>
  <si>
    <t>MEDIDAS DE DISPERSION</t>
  </si>
  <si>
    <t>RANGO</t>
  </si>
  <si>
    <t>VARIANZA</t>
  </si>
  <si>
    <t>DESV.EST</t>
  </si>
  <si>
    <t>COEF VARIACION(CV)</t>
  </si>
  <si>
    <t>P10</t>
  </si>
  <si>
    <t>el 10% de los datos son menores o iguales a 68,3</t>
  </si>
  <si>
    <t>P90</t>
  </si>
  <si>
    <t>el 90% de los datos son menores o iguales a 178</t>
  </si>
  <si>
    <t>max</t>
  </si>
  <si>
    <t>min</t>
  </si>
  <si>
    <t>P30</t>
  </si>
  <si>
    <t>el 30% de los datos son menores o iguales a 86,5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</si>
</sst>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0" fontId="0" fillId="4" borderId="0" xfId="0" applyFill="1"/>
    <xf numFmtId="2" fontId="0" fillId="0" borderId="0" xfId="0" applyNumberFormat="1"/>
    <xf numFmtId="0" fontId="0" fillId="0" borderId="3" xfId="0" applyBorder="1"/>
    <xf numFmtId="0" fontId="0" fillId="0" borderId="3" xfId="0" applyFill="1" applyBorder="1"/>
    <xf numFmtId="164" fontId="0" fillId="0" borderId="3" xfId="0" applyNumberForma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5" borderId="3" xfId="0" applyFill="1" applyBorder="1"/>
    <xf numFmtId="164" fontId="0" fillId="5" borderId="3" xfId="0" applyNumberFormat="1" applyFill="1" applyBorder="1"/>
    <xf numFmtId="0" fontId="2" fillId="5" borderId="0" xfId="0" applyFont="1" applyFill="1" applyAlignment="1">
      <alignment horizontal="right"/>
    </xf>
    <xf numFmtId="0" fontId="0" fillId="5" borderId="0" xfId="0" applyFill="1"/>
    <xf numFmtId="0" fontId="0" fillId="2" borderId="3" xfId="0" applyFill="1" applyBorder="1"/>
    <xf numFmtId="164" fontId="0" fillId="2" borderId="3" xfId="0" applyNumberFormat="1" applyFill="1" applyBorder="1"/>
    <xf numFmtId="0" fontId="2" fillId="2" borderId="0" xfId="0" applyFont="1" applyFill="1" applyAlignment="1">
      <alignment horizontal="right"/>
    </xf>
    <xf numFmtId="9" fontId="0" fillId="0" borderId="0" xfId="2" applyFont="1" applyAlignment="1">
      <alignment horizontal="center"/>
    </xf>
    <xf numFmtId="0" fontId="0" fillId="3" borderId="0" xfId="0" applyFill="1" applyBorder="1"/>
    <xf numFmtId="43" fontId="0" fillId="0" borderId="0" xfId="0" applyNumberFormat="1"/>
    <xf numFmtId="164" fontId="0" fillId="0" borderId="3" xfId="0" applyNumberFormat="1" applyFill="1" applyBorder="1"/>
    <xf numFmtId="9" fontId="0" fillId="0" borderId="3" xfId="2" applyFont="1" applyBorder="1"/>
    <xf numFmtId="9" fontId="0" fillId="2" borderId="3" xfId="2" applyFont="1" applyFill="1" applyBorder="1"/>
    <xf numFmtId="9" fontId="0" fillId="0" borderId="3" xfId="2" applyFont="1" applyFill="1" applyBorder="1"/>
    <xf numFmtId="9" fontId="0" fillId="5" borderId="3" xfId="2" applyFont="1" applyFill="1" applyBorder="1"/>
    <xf numFmtId="1" fontId="0" fillId="3" borderId="0" xfId="0" applyNumberFormat="1" applyFill="1"/>
    <xf numFmtId="1" fontId="0" fillId="3" borderId="0" xfId="0" applyNumberFormat="1" applyFill="1" applyBorder="1"/>
    <xf numFmtId="1" fontId="0" fillId="3" borderId="1" xfId="0" applyNumberFormat="1" applyFill="1" applyBorder="1"/>
    <xf numFmtId="1" fontId="0" fillId="2" borderId="2" xfId="0" applyNumberFormat="1" applyFill="1" applyBorder="1"/>
    <xf numFmtId="1" fontId="0" fillId="2" borderId="0" xfId="0" applyNumberFormat="1" applyFill="1"/>
    <xf numFmtId="43" fontId="0" fillId="0" borderId="0" xfId="1" applyNumberFormat="1" applyFont="1"/>
    <xf numFmtId="165" fontId="0" fillId="2" borderId="0" xfId="2" applyNumberFormat="1" applyFont="1" applyFill="1"/>
    <xf numFmtId="165" fontId="0" fillId="0" borderId="0" xfId="2" applyNumberFormat="1" applyFont="1"/>
    <xf numFmtId="0" fontId="2" fillId="0" borderId="0" xfId="0" applyFon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BloxSpot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BloxSpot</a:t>
          </a:r>
        </a:p>
      </cx:txPr>
    </cx:title>
    <cx:plotArea>
      <cx:plotAreaRegion>
        <cx:series layoutId="boxWhisker" uniqueId="{9796A8AF-52C3-49DF-8353-5C3E4676C14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255270</xdr:colOff>
      <xdr:row>7</xdr:row>
      <xdr:rowOff>26670</xdr:rowOff>
    </xdr:from>
    <xdr:to>
      <xdr:col>19</xdr:col>
      <xdr:colOff>72389</xdr:colOff>
      <xdr:row>22</xdr:row>
      <xdr:rowOff>12816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83C8F12-D744-4742-9429-29DAB92F50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32030" y="1314450"/>
              <a:ext cx="4571999" cy="27369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742E-DA50-4AAD-AC71-FBCC65869FC1}">
  <dimension ref="A1:N21"/>
  <sheetViews>
    <sheetView tabSelected="1" topLeftCell="E1" zoomScale="110" zoomScaleNormal="110" workbookViewId="0">
      <selection activeCell="L17" sqref="L17"/>
    </sheetView>
  </sheetViews>
  <sheetFormatPr baseColWidth="10" defaultRowHeight="14.4" x14ac:dyDescent="0.3"/>
  <cols>
    <col min="2" max="2" width="15.6640625" bestFit="1" customWidth="1"/>
    <col min="5" max="5" width="9.44140625" bestFit="1" customWidth="1"/>
    <col min="7" max="7" width="36.88671875" customWidth="1"/>
  </cols>
  <sheetData>
    <row r="1" spans="1:14" x14ac:dyDescent="0.3">
      <c r="A1" t="s">
        <v>0</v>
      </c>
      <c r="B1" t="s">
        <v>1</v>
      </c>
      <c r="D1" s="37" t="s">
        <v>17</v>
      </c>
      <c r="E1" s="37"/>
      <c r="F1" s="37"/>
      <c r="I1" s="12" t="s">
        <v>24</v>
      </c>
      <c r="J1" s="12" t="s">
        <v>25</v>
      </c>
      <c r="K1" s="12" t="s">
        <v>27</v>
      </c>
      <c r="L1" s="12" t="s">
        <v>28</v>
      </c>
      <c r="M1" s="12" t="s">
        <v>29</v>
      </c>
    </row>
    <row r="2" spans="1:14" x14ac:dyDescent="0.3">
      <c r="A2" t="s">
        <v>9</v>
      </c>
      <c r="B2" s="29">
        <v>64</v>
      </c>
      <c r="D2" s="1" t="s">
        <v>14</v>
      </c>
      <c r="E2" s="1" t="s">
        <v>15</v>
      </c>
      <c r="F2" s="1" t="s">
        <v>16</v>
      </c>
      <c r="I2" s="10">
        <v>64</v>
      </c>
      <c r="J2" s="9">
        <f>COUNTIF($B$2:$B$13,I2)</f>
        <v>1</v>
      </c>
      <c r="K2" s="9">
        <f>J2</f>
        <v>1</v>
      </c>
      <c r="L2" s="11">
        <f t="shared" ref="L2:L12" si="0">J2/$J$13</f>
        <v>8.3333333333333329E-2</v>
      </c>
      <c r="M2" s="25">
        <f>L2</f>
        <v>8.3333333333333329E-2</v>
      </c>
    </row>
    <row r="3" spans="1:14" x14ac:dyDescent="0.3">
      <c r="A3" t="s">
        <v>8</v>
      </c>
      <c r="B3" s="30">
        <v>67</v>
      </c>
      <c r="D3" s="34">
        <f>AVERAGE(B2:B13)</f>
        <v>118.41666666666667</v>
      </c>
      <c r="E3" s="2">
        <f>MEDIAN(B2:B13)</f>
        <v>107.5</v>
      </c>
      <c r="F3">
        <f>_xlfn.MODE.SNGL(B2:B13)</f>
        <v>100</v>
      </c>
      <c r="I3" s="10">
        <v>67</v>
      </c>
      <c r="J3" s="9">
        <f t="shared" ref="J3:J8" si="1">COUNTIF($B$2:$B$13,I3)</f>
        <v>1</v>
      </c>
      <c r="K3" s="9">
        <f>J3+K2</f>
        <v>2</v>
      </c>
      <c r="L3" s="11">
        <f t="shared" si="0"/>
        <v>8.3333333333333329E-2</v>
      </c>
      <c r="M3" s="25">
        <f>L3+M2</f>
        <v>0.16666666666666666</v>
      </c>
    </row>
    <row r="4" spans="1:14" x14ac:dyDescent="0.3">
      <c r="A4" t="s">
        <v>7</v>
      </c>
      <c r="B4" s="30">
        <v>80</v>
      </c>
      <c r="H4" s="20" t="s">
        <v>30</v>
      </c>
      <c r="I4" s="18">
        <v>80</v>
      </c>
      <c r="J4" s="18">
        <f t="shared" si="1"/>
        <v>1</v>
      </c>
      <c r="K4" s="18">
        <f t="shared" ref="K4:K12" si="2">J4+K3</f>
        <v>3</v>
      </c>
      <c r="L4" s="19">
        <f t="shared" si="0"/>
        <v>8.3333333333333329E-2</v>
      </c>
      <c r="M4" s="26">
        <f t="shared" ref="M4:M12" si="3">L4+M3</f>
        <v>0.25</v>
      </c>
    </row>
    <row r="5" spans="1:14" x14ac:dyDescent="0.3">
      <c r="A5" t="s">
        <v>6</v>
      </c>
      <c r="B5" s="29">
        <v>85</v>
      </c>
      <c r="D5" s="37" t="s">
        <v>18</v>
      </c>
      <c r="E5" s="37"/>
      <c r="F5" s="37"/>
      <c r="I5" s="10">
        <v>85</v>
      </c>
      <c r="J5" s="10">
        <f t="shared" si="1"/>
        <v>1</v>
      </c>
      <c r="K5" s="10">
        <f t="shared" si="2"/>
        <v>4</v>
      </c>
      <c r="L5" s="24">
        <f t="shared" si="0"/>
        <v>8.3333333333333329E-2</v>
      </c>
      <c r="M5" s="27">
        <f t="shared" si="3"/>
        <v>0.33333333333333331</v>
      </c>
    </row>
    <row r="6" spans="1:14" ht="15" thickBot="1" x14ac:dyDescent="0.35">
      <c r="A6" t="s">
        <v>5</v>
      </c>
      <c r="B6" s="29">
        <v>100</v>
      </c>
      <c r="D6" s="1" t="s">
        <v>19</v>
      </c>
      <c r="E6" s="1"/>
      <c r="F6" s="1"/>
      <c r="H6" s="16" t="s">
        <v>31</v>
      </c>
      <c r="I6" s="14">
        <v>100</v>
      </c>
      <c r="J6" s="14">
        <f t="shared" si="1"/>
        <v>2</v>
      </c>
      <c r="K6" s="14">
        <f t="shared" si="2"/>
        <v>6</v>
      </c>
      <c r="L6" s="15">
        <f t="shared" si="0"/>
        <v>0.16666666666666666</v>
      </c>
      <c r="M6" s="28">
        <f t="shared" si="3"/>
        <v>0.5</v>
      </c>
      <c r="N6" s="17">
        <f>AVERAGE(I6:I7)</f>
        <v>107.5</v>
      </c>
    </row>
    <row r="7" spans="1:14" x14ac:dyDescent="0.3">
      <c r="A7" t="s">
        <v>10</v>
      </c>
      <c r="B7" s="31">
        <v>100</v>
      </c>
      <c r="D7" s="36">
        <f>QUARTILE(B2:B13,1)</f>
        <v>83.75</v>
      </c>
      <c r="E7" s="13" t="s">
        <v>30</v>
      </c>
      <c r="F7" t="s">
        <v>21</v>
      </c>
      <c r="I7" s="10">
        <v>115</v>
      </c>
      <c r="J7" s="10">
        <f t="shared" si="1"/>
        <v>1</v>
      </c>
      <c r="K7" s="10">
        <f t="shared" si="2"/>
        <v>7</v>
      </c>
      <c r="L7" s="24">
        <f t="shared" si="0"/>
        <v>8.3333333333333329E-2</v>
      </c>
      <c r="M7" s="27">
        <f t="shared" si="3"/>
        <v>0.58333333333333337</v>
      </c>
    </row>
    <row r="8" spans="1:14" ht="15" thickBot="1" x14ac:dyDescent="0.35">
      <c r="A8" t="s">
        <v>4</v>
      </c>
      <c r="B8" s="32">
        <v>115</v>
      </c>
      <c r="D8" s="35">
        <f>QUARTILE(B2:B13,2)</f>
        <v>107.5</v>
      </c>
      <c r="E8" s="13" t="s">
        <v>31</v>
      </c>
      <c r="F8" t="s">
        <v>22</v>
      </c>
      <c r="I8" s="10">
        <v>120</v>
      </c>
      <c r="J8" s="10">
        <f t="shared" si="1"/>
        <v>1</v>
      </c>
      <c r="K8" s="10">
        <f t="shared" si="2"/>
        <v>8</v>
      </c>
      <c r="L8" s="24">
        <f t="shared" si="0"/>
        <v>8.3333333333333329E-2</v>
      </c>
      <c r="M8" s="27">
        <f t="shared" si="3"/>
        <v>0.66666666666666674</v>
      </c>
    </row>
    <row r="9" spans="1:14" x14ac:dyDescent="0.3">
      <c r="A9" t="s">
        <v>11</v>
      </c>
      <c r="B9" s="33">
        <v>120</v>
      </c>
      <c r="D9" s="36">
        <f>QUARTILE(B2:B13,3)</f>
        <v>152.5</v>
      </c>
      <c r="E9" s="13" t="s">
        <v>32</v>
      </c>
      <c r="F9" t="s">
        <v>23</v>
      </c>
      <c r="H9" s="20" t="s">
        <v>32</v>
      </c>
      <c r="I9" s="18">
        <v>150</v>
      </c>
      <c r="J9" s="18">
        <f>COUNTIF($B$2:$B$13,I9)</f>
        <v>1</v>
      </c>
      <c r="K9" s="18">
        <f t="shared" si="2"/>
        <v>9</v>
      </c>
      <c r="L9" s="19">
        <f t="shared" si="0"/>
        <v>8.3333333333333329E-2</v>
      </c>
      <c r="M9" s="26">
        <f t="shared" si="3"/>
        <v>0.75000000000000011</v>
      </c>
    </row>
    <row r="10" spans="1:14" x14ac:dyDescent="0.3">
      <c r="A10" t="s">
        <v>12</v>
      </c>
      <c r="B10" s="33">
        <v>150</v>
      </c>
      <c r="E10" s="6"/>
      <c r="I10" s="10">
        <v>160</v>
      </c>
      <c r="J10" s="10">
        <f>COUNTIF($B$2:$B$13,I10)</f>
        <v>1</v>
      </c>
      <c r="K10" s="10">
        <f t="shared" si="2"/>
        <v>10</v>
      </c>
      <c r="L10" s="24">
        <f t="shared" si="0"/>
        <v>8.3333333333333329E-2</v>
      </c>
      <c r="M10" s="27">
        <f t="shared" si="3"/>
        <v>0.83333333333333348</v>
      </c>
    </row>
    <row r="11" spans="1:14" x14ac:dyDescent="0.3">
      <c r="A11" t="s">
        <v>3</v>
      </c>
      <c r="B11" s="33">
        <v>160</v>
      </c>
      <c r="D11" t="s">
        <v>20</v>
      </c>
      <c r="I11" s="10">
        <v>180</v>
      </c>
      <c r="J11" s="9">
        <f>COUNTIF($B$2:$B$13,I11)</f>
        <v>1</v>
      </c>
      <c r="K11" s="9">
        <f t="shared" si="2"/>
        <v>11</v>
      </c>
      <c r="L11" s="11">
        <f t="shared" si="0"/>
        <v>8.3333333333333329E-2</v>
      </c>
      <c r="M11" s="27">
        <f t="shared" si="3"/>
        <v>0.91666666666666685</v>
      </c>
    </row>
    <row r="12" spans="1:14" x14ac:dyDescent="0.3">
      <c r="A12" t="s">
        <v>2</v>
      </c>
      <c r="B12" s="33">
        <v>180</v>
      </c>
      <c r="D12">
        <f>_xlfn.PERCENTILE.INC(B2:B13,0.1)</f>
        <v>68.3</v>
      </c>
      <c r="E12" s="13" t="s">
        <v>38</v>
      </c>
      <c r="F12" t="s">
        <v>39</v>
      </c>
      <c r="I12" s="10">
        <v>200</v>
      </c>
      <c r="J12" s="9">
        <f>COUNTIF($B$2:$B$13,I12)</f>
        <v>1</v>
      </c>
      <c r="K12" s="9">
        <f t="shared" si="2"/>
        <v>12</v>
      </c>
      <c r="L12" s="11">
        <f t="shared" si="0"/>
        <v>8.3333333333333329E-2</v>
      </c>
      <c r="M12" s="27">
        <f t="shared" si="3"/>
        <v>1.0000000000000002</v>
      </c>
    </row>
    <row r="13" spans="1:14" x14ac:dyDescent="0.3">
      <c r="A13" t="s">
        <v>13</v>
      </c>
      <c r="B13" s="33">
        <v>200</v>
      </c>
      <c r="D13" s="8">
        <f>_xlfn.PERCENTILE.INC(B2:B13,0.9)</f>
        <v>178</v>
      </c>
      <c r="E13" s="13" t="s">
        <v>40</v>
      </c>
      <c r="F13" t="s">
        <v>41</v>
      </c>
      <c r="J13" s="7">
        <f>SUM(J2:J12)</f>
        <v>12</v>
      </c>
    </row>
    <row r="14" spans="1:14" x14ac:dyDescent="0.3">
      <c r="D14">
        <f>_xlfn.PERCENTILE.INC(B2:B13,0.3)</f>
        <v>89.5</v>
      </c>
      <c r="E14" s="13" t="s">
        <v>44</v>
      </c>
      <c r="F14" t="s">
        <v>45</v>
      </c>
    </row>
    <row r="15" spans="1:14" x14ac:dyDescent="0.3">
      <c r="A15" t="s">
        <v>26</v>
      </c>
      <c r="B15" s="7">
        <f>COUNT(B2:B13)</f>
        <v>12</v>
      </c>
    </row>
    <row r="17" spans="2:7" x14ac:dyDescent="0.3">
      <c r="D17" s="37" t="s">
        <v>33</v>
      </c>
      <c r="E17" s="37"/>
      <c r="F17" s="37"/>
    </row>
    <row r="18" spans="2:7" x14ac:dyDescent="0.3">
      <c r="D18" t="s">
        <v>34</v>
      </c>
      <c r="E18" t="s">
        <v>35</v>
      </c>
      <c r="F18" t="s">
        <v>36</v>
      </c>
      <c r="G18" t="s">
        <v>37</v>
      </c>
    </row>
    <row r="19" spans="2:7" x14ac:dyDescent="0.3">
      <c r="D19">
        <f>MAX(B2:B13)-MIN(B2:B13)</f>
        <v>136</v>
      </c>
      <c r="E19" s="8">
        <f>_xlfn.VAR.S(B2:B13)</f>
        <v>2005.9015151515143</v>
      </c>
      <c r="F19" s="8">
        <f>_xlfn.STDEV.S(B2:B13)</f>
        <v>44.78729189347704</v>
      </c>
      <c r="G19" s="21">
        <f>F19/D3</f>
        <v>0.37821780627848306</v>
      </c>
    </row>
    <row r="20" spans="2:7" x14ac:dyDescent="0.3">
      <c r="C20" t="s">
        <v>42</v>
      </c>
      <c r="D20">
        <f>MAX(B2:B13)</f>
        <v>200</v>
      </c>
      <c r="F20" s="8">
        <f>SQRT(E19)</f>
        <v>44.78729189347704</v>
      </c>
    </row>
    <row r="21" spans="2:7" x14ac:dyDescent="0.3">
      <c r="B21" s="23"/>
      <c r="C21" t="s">
        <v>43</v>
      </c>
      <c r="D21">
        <f>MIN(B2:B13)</f>
        <v>64</v>
      </c>
    </row>
  </sheetData>
  <sortState xmlns:xlrd2="http://schemas.microsoft.com/office/spreadsheetml/2017/richdata2" ref="A2:B13">
    <sortCondition ref="B2:B13"/>
  </sortState>
  <mergeCells count="3">
    <mergeCell ref="D1:F1"/>
    <mergeCell ref="D5:F5"/>
    <mergeCell ref="D17:F17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68CF5-363C-4153-A112-70FC55BDACD5}">
  <dimension ref="A1:B13"/>
  <sheetViews>
    <sheetView workbookViewId="0">
      <selection activeCell="B8" sqref="B8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9</v>
      </c>
      <c r="B2" s="3">
        <v>64</v>
      </c>
    </row>
    <row r="3" spans="1:2" x14ac:dyDescent="0.3">
      <c r="A3" t="s">
        <v>8</v>
      </c>
      <c r="B3" s="22">
        <v>67</v>
      </c>
    </row>
    <row r="4" spans="1:2" x14ac:dyDescent="0.3">
      <c r="A4" t="s">
        <v>7</v>
      </c>
      <c r="B4" s="22">
        <v>80</v>
      </c>
    </row>
    <row r="5" spans="1:2" x14ac:dyDescent="0.3">
      <c r="A5" t="s">
        <v>6</v>
      </c>
      <c r="B5" s="3">
        <v>85</v>
      </c>
    </row>
    <row r="6" spans="1:2" ht="15" thickBot="1" x14ac:dyDescent="0.35">
      <c r="A6" t="s">
        <v>5</v>
      </c>
      <c r="B6" s="3">
        <v>100</v>
      </c>
    </row>
    <row r="7" spans="1:2" x14ac:dyDescent="0.3">
      <c r="A7" t="s">
        <v>10</v>
      </c>
      <c r="B7" s="4">
        <v>100</v>
      </c>
    </row>
    <row r="8" spans="1:2" ht="15" thickBot="1" x14ac:dyDescent="0.35">
      <c r="A8" t="s">
        <v>4</v>
      </c>
      <c r="B8" s="5">
        <v>115</v>
      </c>
    </row>
    <row r="9" spans="1:2" x14ac:dyDescent="0.3">
      <c r="A9" t="s">
        <v>11</v>
      </c>
      <c r="B9" s="2">
        <v>120</v>
      </c>
    </row>
    <row r="10" spans="1:2" x14ac:dyDescent="0.3">
      <c r="A10" t="s">
        <v>12</v>
      </c>
      <c r="B10" s="2">
        <v>150</v>
      </c>
    </row>
    <row r="11" spans="1:2" x14ac:dyDescent="0.3">
      <c r="A11" t="s">
        <v>3</v>
      </c>
      <c r="B11" s="2">
        <v>160</v>
      </c>
    </row>
    <row r="12" spans="1:2" x14ac:dyDescent="0.3">
      <c r="A12" t="s">
        <v>2</v>
      </c>
      <c r="B12" s="2">
        <v>180</v>
      </c>
    </row>
    <row r="13" spans="1:2" x14ac:dyDescent="0.3">
      <c r="A13" t="s">
        <v>13</v>
      </c>
      <c r="B13" s="2">
        <v>200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gnf</dc:creator>
  <cp:lastModifiedBy>gnf</cp:lastModifiedBy>
  <dcterms:created xsi:type="dcterms:W3CDTF">2021-10-01T00:29:34Z</dcterms:created>
  <dcterms:modified xsi:type="dcterms:W3CDTF">2022-11-10T11:56:00Z</dcterms:modified>
</cp:coreProperties>
</file>