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4376" windowHeight="12780"/>
  </bookViews>
  <sheets>
    <sheet name="Base" sheetId="1" r:id="rId1"/>
    <sheet name="Pivot 1" sheetId="2" r:id="rId2"/>
    <sheet name="Pivot 2" sheetId="3" r:id="rId3"/>
    <sheet name="Pivot 3" sheetId="7" r:id="rId4"/>
    <sheet name="Bonus" sheetId="4" r:id="rId5"/>
    <sheet name="Additional References" sheetId="17" r:id="rId6"/>
  </sheets>
  <definedNames>
    <definedName name="_xlnm._FilterDatabase" localSheetId="0" hidden="1">Base!$A$1:$V$4115</definedName>
  </definedNames>
  <calcPr calcId="145621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4" l="1"/>
  <c r="D12" i="4"/>
  <c r="D11" i="4"/>
  <c r="D10" i="4"/>
  <c r="D9" i="4"/>
  <c r="C13" i="4"/>
  <c r="C12" i="4"/>
  <c r="C11" i="4"/>
  <c r="C10" i="4"/>
  <c r="C9" i="4"/>
  <c r="B13" i="4"/>
  <c r="B12" i="4"/>
  <c r="B11" i="4"/>
  <c r="B10" i="4"/>
  <c r="B9" i="4"/>
  <c r="B8" i="4"/>
  <c r="B7" i="4"/>
  <c r="B6" i="4"/>
  <c r="B5" i="4"/>
  <c r="B4" i="4"/>
  <c r="B3" i="4"/>
  <c r="B2" i="4"/>
  <c r="D8" i="4"/>
  <c r="C8" i="4"/>
  <c r="D6" i="4"/>
  <c r="D5" i="4"/>
  <c r="D3" i="4"/>
  <c r="D4" i="4"/>
  <c r="D2" i="4"/>
  <c r="C6" i="4"/>
  <c r="C5" i="4"/>
  <c r="C4" i="4"/>
  <c r="C3" i="4"/>
  <c r="C2" i="4"/>
  <c r="D7" i="4"/>
  <c r="C7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12" i="4" l="1"/>
  <c r="F12" i="4" s="1"/>
  <c r="E7" i="4"/>
  <c r="H7" i="4" s="1"/>
  <c r="E2" i="4"/>
  <c r="G2" i="4" s="1"/>
  <c r="E6" i="4"/>
  <c r="H6" i="4" s="1"/>
  <c r="E11" i="4"/>
  <c r="F11" i="4" s="1"/>
  <c r="E5" i="4"/>
  <c r="F5" i="4" s="1"/>
  <c r="E3" i="4"/>
  <c r="G3" i="4" s="1"/>
  <c r="E13" i="4"/>
  <c r="H13" i="4" s="1"/>
  <c r="E10" i="4"/>
  <c r="G10" i="4" s="1"/>
  <c r="E8" i="4"/>
  <c r="H8" i="4" s="1"/>
  <c r="E4" i="4"/>
  <c r="G12" i="4"/>
  <c r="H12" i="4"/>
  <c r="E9" i="4"/>
  <c r="H9" i="4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7" i="4" l="1"/>
  <c r="F7" i="4"/>
  <c r="F3" i="4"/>
  <c r="F10" i="4"/>
  <c r="H11" i="4"/>
  <c r="F6" i="4"/>
  <c r="G5" i="4"/>
  <c r="G13" i="4"/>
  <c r="G6" i="4"/>
  <c r="G11" i="4"/>
  <c r="H5" i="4"/>
  <c r="F2" i="4"/>
  <c r="H2" i="4"/>
  <c r="F8" i="4"/>
  <c r="H10" i="4"/>
  <c r="G8" i="4"/>
  <c r="H3" i="4"/>
  <c r="F13" i="4"/>
  <c r="G4" i="4"/>
  <c r="H4" i="4"/>
  <c r="F4" i="4"/>
  <c r="F9" i="4"/>
  <c r="G9" i="4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<sst xmlns="http://schemas.openxmlformats.org/spreadsheetml/2006/main" count="24854" uniqueCount="8404">
  <si>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</si>
  <si>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</si>
  <si>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</si>
  <si>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</si>
  <si>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</si>
  <si>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</si>
  <si>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</si>
  <si>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</si>
  <si>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</si>
  <si>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</si>
  <si>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</si>
  <si>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</si>
  <si>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</si>
  <si>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</si>
  <si>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</si>
  <si>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</si>
  <si>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</si>
  <si>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</si>
  <si>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</si>
  <si>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</si>
  <si>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</si>
  <si>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</si>
  <si>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</si>
  <si>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</si>
  <si>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</si>
  <si>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</si>
  <si>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</si>
  <si>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</si>
  <si>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</si>
  <si>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</si>
  <si>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</si>
  <si>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</si>
  <si>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</si>
  <si>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</si>
  <si>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</si>
  <si>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</si>
  <si>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</si>
  <si>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</si>
  <si>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</si>
  <si>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</si>
  <si>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</si>
  <si>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</si>
  <si>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</si>
  <si>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</si>
  <si>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</si>
  <si>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</si>
  <si>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</si>
  <si>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</si>
  <si>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</si>
  <si>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</si>
  <si>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</si>
  <si>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</si>
  <si>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</si>
  <si>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</si>
  <si>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</si>
  <si>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</si>
  <si>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</si>
  <si>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</si>
  <si>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</si>
  <si>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</si>
  <si>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</si>
  <si>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</si>
  <si>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</si>
  <si>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</si>
  <si>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</si>
  <si>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</si>
  <si>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</si>
  <si>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</si>
  <si>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</si>
  <si>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</si>
  <si>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</si>
  <si>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</si>
  <si>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</si>
  <si>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</si>
  <si>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</si>
  <si>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</si>
  <si>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</si>
  <si>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</si>
  <si>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</si>
  <si>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</si>
  <si>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</si>
  <si>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</si>
  <si>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</si>
  <si>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</si>
  <si>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</si>
  <si>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</si>
  <si>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</si>
  <si>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</si>
  <si>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</si>
  <si>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</si>
  <si>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</si>
  <si>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</si>
  <si>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</si>
  <si>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</si>
  <si>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</si>
  <si>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</si>
  <si>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</si>
  <si>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</si>
  <si>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</si>
  <si>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</si>
  <si>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</si>
  <si>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</si>
  <si>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</si>
  <si>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</si>
  <si>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</si>
  <si>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</si>
  <si>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</si>
  <si>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</si>
  <si>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</si>
  <si>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</si>
  <si>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</si>
  <si>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</si>
  <si>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</si>
  <si>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</si>
  <si>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</si>
  <si>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</si>
  <si>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</si>
  <si>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</si>
  <si>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</si>
  <si>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</si>
  <si>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</si>
  <si>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</si>
  <si>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</si>
  <si>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</si>
  <si>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</si>
  <si>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</si>
  <si>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</si>
  <si>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</si>
  <si>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</si>
  <si>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</si>
  <si>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</si>
  <si>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</si>
  <si>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</si>
  <si>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</si>
  <si>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</si>
  <si>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</si>
  <si>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</si>
  <si>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</si>
  <si>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</si>
  <si>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</si>
  <si>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</si>
  <si>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</si>
  <si>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</si>
  <si>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</si>
  <si>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</si>
  <si>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</si>
  <si>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</si>
  <si>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</si>
  <si>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</si>
  <si>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</si>
  <si>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</si>
  <si>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</si>
  <si>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</si>
  <si>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</si>
  <si>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</si>
  <si>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</si>
  <si>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</si>
  <si>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</si>
  <si>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</si>
  <si>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</si>
  <si>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</si>
  <si>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</si>
  <si>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</si>
  <si>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</si>
  <si>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</si>
  <si>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</si>
  <si>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</si>
  <si>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</si>
  <si>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</si>
  <si>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</si>
  <si>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</si>
  <si>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</si>
  <si>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</si>
  <si>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</si>
  <si>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</si>
  <si>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</si>
  <si>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</si>
  <si>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</si>
  <si>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</si>
  <si>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</si>
  <si>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</si>
  <si>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</si>
  <si>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</si>
  <si>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</si>
  <si>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</si>
  <si>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</si>
  <si>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</si>
  <si>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</si>
  <si>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</si>
  <si>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</si>
  <si>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</si>
  <si>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</si>
  <si>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</si>
  <si>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</si>
  <si>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</si>
  <si>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</si>
  <si>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</si>
  <si>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</si>
  <si>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</si>
  <si>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</si>
  <si>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</si>
  <si>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</si>
  <si>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</si>
  <si>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</si>
  <si>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</si>
  <si>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</si>
  <si>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</si>
  <si>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</si>
  <si>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</si>
  <si>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</si>
  <si>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</si>
  <si>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</si>
  <si>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</si>
  <si>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</si>
  <si>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</si>
  <si>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</si>
  <si>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</si>
  <si>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</si>
  <si>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</si>
  <si>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</si>
  <si>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</si>
  <si>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</si>
  <si>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</si>
  <si>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</si>
  <si>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</si>
  <si>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</si>
  <si>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</si>
  <si>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</si>
  <si>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</si>
  <si>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</si>
  <si>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</si>
  <si>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</si>
  <si>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</si>
  <si>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</si>
  <si>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</si>
  <si>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</si>
  <si>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</si>
  <si>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</si>
  <si>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</si>
  <si>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</si>
  <si>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</si>
  <si>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</si>
  <si>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</si>
  <si>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</si>
  <si>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</si>
  <si>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</si>
  <si>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</si>
  <si>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</si>
  <si>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</si>
  <si>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</si>
  <si>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</si>
  <si>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</si>
  <si>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</si>
  <si>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</si>
  <si>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</si>
  <si>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</si>
  <si>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</si>
  <si>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</si>
  <si>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</si>
  <si>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</si>
  <si>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</si>
  <si>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</si>
  <si>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</si>
  <si>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</si>
  <si>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</si>
  <si>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</si>
  <si>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</si>
  <si>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</si>
  <si>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</si>
  <si>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</si>
  <si>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</si>
  <si>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</si>
  <si>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</si>
  <si>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</si>
  <si>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</si>
  <si>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</si>
  <si>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</si>
  <si>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</si>
  <si>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</si>
  <si>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</si>
  <si>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</si>
  <si>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</si>
  <si>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</si>
  <si>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</si>
  <si>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</si>
  <si>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</si>
  <si>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</si>
  <si>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</si>
  <si>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</si>
  <si>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</si>
  <si>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</si>
  <si>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</si>
  <si>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</si>
  <si>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</si>
  <si>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</si>
  <si>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</si>
  <si>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</si>
  <si>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</si>
  <si>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</si>
  <si>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</si>
  <si>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</si>
  <si>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</si>
  <si>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</si>
  <si>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</si>
  <si>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</si>
  <si>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</si>
  <si>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</si>
  <si>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</si>
  <si>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</si>
  <si>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</si>
  <si>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</si>
  <si>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</si>
  <si>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</si>
  <si>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</si>
  <si>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</si>
  <si>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</si>
  <si>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</si>
  <si>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</si>
  <si>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</si>
  <si>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</si>
  <si>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</si>
  <si>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</si>
  <si>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</si>
  <si>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</si>
  <si>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</si>
  <si>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</si>
  <si>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</si>
  <si>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</si>
  <si>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</si>
  <si>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</si>
  <si>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</si>
  <si>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</si>
  <si>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</si>
  <si>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</si>
  <si>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</si>
  <si>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</si>
  <si>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</si>
  <si>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</si>
  <si>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</si>
  <si>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</si>
  <si>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</si>
  <si>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</si>
  <si>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</si>
  <si>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</si>
  <si>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</si>
  <si>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</si>
  <si>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</si>
  <si>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</si>
  <si>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</si>
  <si>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</si>
  <si>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</si>
  <si>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</si>
  <si>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</si>
  <si>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</si>
  <si>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</si>
  <si>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</si>
  <si>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</si>
  <si>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</si>
  <si>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</si>
  <si>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</si>
  <si>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</si>
  <si>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</si>
  <si>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</si>
  <si>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</si>
  <si>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</si>
  <si>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</si>
  <si>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</si>
  <si>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</si>
  <si>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</si>
  <si>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</si>
  <si>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</si>
  <si>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</si>
  <si>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</si>
  <si>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</si>
  <si>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</si>
  <si>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</si>
  <si>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</si>
  <si>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</si>
  <si>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</si>
  <si>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</si>
  <si>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</si>
  <si>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</si>
  <si>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</si>
  <si>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</si>
  <si>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</si>
  <si>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</si>
  <si>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</si>
  <si>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</si>
  <si>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</si>
  <si>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</si>
  <si>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</si>
  <si>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</si>
  <si>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</si>
  <si>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</si>
  <si>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</si>
  <si>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</si>
  <si>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</si>
  <si>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</si>
  <si>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</si>
  <si>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</si>
  <si>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</si>
  <si>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</si>
  <si>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</si>
  <si>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</si>
  <si>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</si>
  <si>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</si>
  <si>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</si>
  <si>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</si>
  <si>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</si>
  <si>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</si>
  <si>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</si>
  <si>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</si>
  <si>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</si>
  <si>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</si>
  <si>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</si>
  <si>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</si>
  <si>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</si>
  <si>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</si>
  <si>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</si>
  <si>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</si>
  <si>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</si>
  <si>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</si>
  <si>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</si>
  <si>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</si>
  <si>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</si>
  <si>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</si>
  <si>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</si>
  <si>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</si>
  <si>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</si>
  <si>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</si>
  <si>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</si>
  <si>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</si>
  <si>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</si>
  <si>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</si>
  <si>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</si>
  <si>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</si>
  <si>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</si>
  <si>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</si>
  <si>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</si>
  <si>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</si>
  <si>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</si>
  <si>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</si>
  <si>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</si>
  <si>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</si>
  <si>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</si>
  <si>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</si>
  <si>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</si>
  <si>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</si>
  <si>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</si>
  <si>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</si>
  <si>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</si>
  <si>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</si>
  <si>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</si>
  <si>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</si>
  <si>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</si>
  <si>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</si>
  <si>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</si>
  <si>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</si>
  <si>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</si>
  <si>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</si>
  <si>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</si>
  <si>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</si>
  <si>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</si>
  <si>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</si>
  <si>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</si>
  <si>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</si>
  <si>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</si>
  <si>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</si>
  <si>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</si>
  <si>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</si>
  <si>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</si>
  <si>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</si>
  <si>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</si>
  <si>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</si>
  <si>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</si>
  <si>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</si>
  <si>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</si>
  <si>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</si>
  <si>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</si>
  <si>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</si>
  <si>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</si>
  <si>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</si>
  <si>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</si>
  <si>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</si>
  <si>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</si>
  <si>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</si>
  <si>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</si>
  <si>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</si>
  <si>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</si>
  <si>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</si>
  <si>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</si>
  <si>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</si>
  <si>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</si>
  <si>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</si>
  <si>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</si>
  <si>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</si>
  <si>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</si>
  <si>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</si>
  <si>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</si>
  <si>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</si>
  <si>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</si>
  <si>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</si>
  <si>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</si>
  <si>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</si>
  <si>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</si>
  <si>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</si>
  <si>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</si>
  <si>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</si>
  <si>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</si>
  <si>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</si>
  <si>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</si>
  <si>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</si>
  <si>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</si>
  <si>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</si>
  <si>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</si>
  <si>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</si>
  <si>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</si>
  <si>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</si>
  <si>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</si>
  <si>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</si>
  <si>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</si>
  <si>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</si>
  <si>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</si>
  <si>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</si>
  <si>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</si>
  <si>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</si>
  <si>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</si>
  <si>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</si>
  <si>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</si>
  <si>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</si>
  <si>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</si>
  <si>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</si>
  <si>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</si>
  <si>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</si>
  <si>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</si>
  <si>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</si>
  <si>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</si>
  <si>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</si>
  <si>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</si>
  <si>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</si>
  <si>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</si>
  <si>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</si>
  <si>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</si>
  <si>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</si>
  <si>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</si>
  <si>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</si>
  <si>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</si>
  <si>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</si>
  <si>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</si>
  <si>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</si>
  <si>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</si>
  <si>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</si>
  <si>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</si>
  <si>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</si>
  <si>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</si>
  <si>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</si>
  <si>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</si>
  <si>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</si>
  <si>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</si>
  <si>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</si>
  <si>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</si>
  <si>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</si>
  <si>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</si>
  <si>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</si>
  <si>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</si>
  <si>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</si>
  <si>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</si>
  <si>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</si>
  <si>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</si>
  <si>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</si>
  <si>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</si>
  <si>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</si>
  <si>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</si>
  <si>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</si>
  <si>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</si>
  <si>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</si>
  <si>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</si>
  <si>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</si>
  <si>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</si>
  <si>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</si>
  <si>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</si>
  <si>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</si>
  <si>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</si>
  <si>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</si>
  <si>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</si>
  <si>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</si>
  <si>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</si>
  <si>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</si>
  <si>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</si>
  <si>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</si>
  <si>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</si>
  <si>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</si>
  <si>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</si>
  <si>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</si>
  <si>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</si>
  <si>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</si>
  <si>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</si>
  <si>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</si>
  <si>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</si>
  <si>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</si>
  <si>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</si>
  <si>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</si>
  <si>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</si>
  <si>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</si>
  <si>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</si>
  <si>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</si>
  <si>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</si>
  <si>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</si>
  <si>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</si>
  <si>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</si>
  <si>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</si>
  <si>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</si>
  <si>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</si>
  <si>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</si>
  <si>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</si>
  <si>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</si>
  <si>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</si>
  <si>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</si>
  <si>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</si>
  <si>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</si>
  <si>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</si>
  <si>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</si>
  <si>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</si>
  <si>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</si>
  <si>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</si>
  <si>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</si>
  <si>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</si>
  <si>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</si>
  <si>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</si>
  <si>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</si>
  <si>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</si>
  <si>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</si>
  <si>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</si>
  <si>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</si>
  <si>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</si>
  <si>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</si>
  <si>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</si>
  <si>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</si>
  <si>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</si>
  <si>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</si>
  <si>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</si>
  <si>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</si>
  <si>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</si>
  <si>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</si>
  <si>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</si>
  <si>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</si>
  <si>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</si>
  <si>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</si>
  <si>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</si>
  <si>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</si>
  <si>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</si>
  <si>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</si>
  <si>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</si>
  <si>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</si>
  <si>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</si>
  <si>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</si>
  <si>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</si>
  <si>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</si>
  <si>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</si>
  <si>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</si>
  <si>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</si>
  <si>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</si>
  <si>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</si>
  <si>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</si>
  <si>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</si>
  <si>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</si>
  <si>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</si>
  <si>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</si>
  <si>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</si>
  <si>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</si>
  <si>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</si>
  <si>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</si>
  <si>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</si>
  <si>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</si>
  <si>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</si>
  <si>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</si>
  <si>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</si>
  <si>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</si>
  <si>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</si>
  <si>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</si>
  <si>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</si>
  <si>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</si>
  <si>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</si>
  <si>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</si>
  <si>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</si>
  <si>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</si>
  <si>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</si>
  <si>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</si>
  <si>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</si>
  <si>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</si>
  <si>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</si>
  <si>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</si>
  <si>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</si>
  <si>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</si>
  <si>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</si>
  <si>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</si>
  <si>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</si>
  <si>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</si>
  <si>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</si>
  <si>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</si>
  <si>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</si>
  <si>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</si>
  <si>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</si>
  <si>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</si>
  <si>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</si>
  <si>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</si>
  <si>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</si>
  <si>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</si>
  <si>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</si>
  <si>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</si>
  <si>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</si>
  <si>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</si>
  <si>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</si>
  <si>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</si>
  <si>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</si>
  <si>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</si>
  <si>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</si>
  <si>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</si>
  <si>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</si>
  <si>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</si>
  <si>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</si>
  <si>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</si>
  <si>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</si>
  <si>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</si>
  <si>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</si>
  <si>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</si>
  <si>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</si>
  <si>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</si>
  <si>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</si>
  <si>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</si>
  <si>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</si>
  <si>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</si>
  <si>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</si>
  <si>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</si>
  <si>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</si>
  <si>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</si>
  <si>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</si>
  <si>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</si>
  <si>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</si>
  <si>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</si>
  <si>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</si>
  <si>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</si>
  <si>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</si>
  <si>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</si>
  <si>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</si>
  <si>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</si>
  <si>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</si>
  <si>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</si>
  <si>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</si>
  <si>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</si>
  <si>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</si>
  <si>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</si>
  <si>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</si>
  <si>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</si>
  <si>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</si>
  <si>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</si>
  <si>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</si>
  <si>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</si>
  <si>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</si>
  <si>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</si>
  <si>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</si>
  <si>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</si>
  <si>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</si>
  <si>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</si>
  <si>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</si>
  <si>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</si>
  <si>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</si>
  <si>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</si>
  <si>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</si>
  <si>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</si>
  <si>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</si>
  <si>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</si>
  <si>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</si>
  <si>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</si>
  <si>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</si>
  <si>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</si>
  <si>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</si>
  <si>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</si>
  <si>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</si>
  <si>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</si>
  <si>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</si>
  <si>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</si>
  <si>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</si>
  <si>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</si>
  <si>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</si>
  <si>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</si>
  <si>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</si>
  <si>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</si>
  <si>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</si>
  <si>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</si>
  <si>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</si>
  <si>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</si>
  <si>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</si>
  <si>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</si>
  <si>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</si>
  <si>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</si>
  <si>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</si>
  <si>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</si>
  <si>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</si>
  <si>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</si>
  <si>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</si>
  <si>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</si>
  <si>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</si>
  <si>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</si>
  <si>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</si>
  <si>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</si>
  <si>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</si>
  <si>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</si>
  <si>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</si>
  <si>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</si>
  <si>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</si>
  <si>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</si>
  <si>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</si>
  <si>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</si>
  <si>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</si>
  <si>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</si>
  <si>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</si>
  <si>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</si>
  <si>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</si>
  <si>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</si>
  <si>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</si>
  <si>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</si>
  <si>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</si>
  <si>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</si>
  <si>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</si>
  <si>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</si>
  <si>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</si>
  <si>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</si>
  <si>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</si>
  <si>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</si>
  <si>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</si>
  <si>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</si>
  <si>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</si>
  <si>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</si>
  <si>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</si>
  <si>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</si>
  <si>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</si>
  <si>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</si>
  <si>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</si>
  <si>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</si>
  <si>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</si>
  <si>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</si>
  <si>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</si>
  <si>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</si>
  <si>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</si>
  <si>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</si>
  <si>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</si>
  <si>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</si>
  <si>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</si>
  <si>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</si>
  <si>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</si>
  <si>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</si>
  <si>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</si>
  <si>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</si>
  <si>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</si>
  <si>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</si>
  <si>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</si>
  <si>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</si>
  <si>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</si>
  <si>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</si>
  <si>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</si>
  <si>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</si>
  <si>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</si>
  <si>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</si>
  <si>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</si>
  <si>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</si>
  <si>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</si>
  <si>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</si>
  <si>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</si>
  <si>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</si>
  <si>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</si>
  <si>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</si>
  <si>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</si>
  <si>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</si>
  <si>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</si>
  <si>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</si>
  <si>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</si>
  <si>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</si>
  <si>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</si>
  <si>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</si>
  <si>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</si>
  <si>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</si>
  <si>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</si>
  <si>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</si>
  <si>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</si>
  <si>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</si>
  <si>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</si>
  <si>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</si>
  <si>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</si>
  <si>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</si>
  <si>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</si>
  <si>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</si>
  <si>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</si>
  <si>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</si>
  <si>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</si>
  <si>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</si>
  <si>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</si>
  <si>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</si>
  <si>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</si>
  <si>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</si>
  <si>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</si>
  <si>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</si>
  <si>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</si>
  <si>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</si>
  <si>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</si>
  <si>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</si>
  <si>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</si>
  <si>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</si>
  <si>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</si>
  <si>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</si>
  <si>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</si>
  <si>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</si>
  <si>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</si>
  <si>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</si>
  <si>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</si>
  <si>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</si>
  <si>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</si>
  <si>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</si>
  <si>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</si>
  <si>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</si>
  <si>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</si>
  <si>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</si>
  <si>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</si>
  <si>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</si>
  <si>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</si>
  <si>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</si>
  <si>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</si>
  <si>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</si>
  <si>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</si>
  <si>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</si>
  <si>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</si>
  <si>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</si>
  <si>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</si>
  <si>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</si>
  <si>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</si>
  <si>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</si>
  <si>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</si>
  <si>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</si>
  <si>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</si>
  <si>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</si>
  <si>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</si>
  <si>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</si>
  <si>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</si>
  <si>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</si>
  <si>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</si>
  <si>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</si>
  <si>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</si>
  <si>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</si>
  <si>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</si>
  <si>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</si>
  <si>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</si>
  <si>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</si>
  <si>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</si>
  <si>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</si>
  <si>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</si>
  <si>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</si>
  <si>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</si>
  <si>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</si>
  <si>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</si>
  <si>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</si>
  <si>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</si>
  <si>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</si>
  <si>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</si>
  <si>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</si>
  <si>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</si>
  <si>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</si>
  <si>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</si>
  <si>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</si>
  <si>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</si>
  <si>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</si>
  <si>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</si>
  <si>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</si>
  <si>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</si>
  <si>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</si>
  <si>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</si>
  <si>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</si>
  <si>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</si>
  <si>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</si>
  <si>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</si>
  <si>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</si>
  <si>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</si>
  <si>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</si>
  <si>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</si>
  <si>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</si>
  <si>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</si>
  <si>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</si>
  <si>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</si>
  <si>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</si>
  <si>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</si>
  <si>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</si>
  <si>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</si>
  <si>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</si>
  <si>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</si>
  <si>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</si>
  <si>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</si>
  <si>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</si>
  <si>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</si>
  <si>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</si>
  <si>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</si>
  <si>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</si>
  <si>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</si>
  <si>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</si>
  <si>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</si>
  <si>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</si>
  <si>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</si>
  <si>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</si>
  <si>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</si>
  <si>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</si>
  <si>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</si>
  <si>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</si>
  <si>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</si>
  <si>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</si>
  <si>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</si>
  <si>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</si>
  <si>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</si>
  <si>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</si>
  <si>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</si>
  <si>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</si>
  <si>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</si>
  <si>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</si>
  <si>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</si>
  <si>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</si>
  <si>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</si>
  <si>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</si>
  <si>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</si>
  <si>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</si>
  <si>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</si>
  <si>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</si>
  <si>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</si>
  <si>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</si>
  <si>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</si>
  <si>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</si>
  <si>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</si>
  <si>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</si>
  <si>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</si>
  <si>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</si>
  <si>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</si>
  <si>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</si>
  <si>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</si>
  <si>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</si>
  <si>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</si>
  <si>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</si>
  <si>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</si>
  <si>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</si>
  <si>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</si>
  <si>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</si>
  <si>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</si>
  <si>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</si>
  <si>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</si>
  <si>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</si>
  <si>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</si>
  <si>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</si>
  <si>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</si>
  <si>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</si>
  <si>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</si>
  <si>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</si>
  <si>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</si>
  <si>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</si>
  <si>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</si>
  <si>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</si>
  <si>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</si>
  <si>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</si>
  <si>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</si>
  <si>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</si>
  <si>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</si>
  <si>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</si>
  <si>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</si>
  <si>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</si>
  <si>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</si>
  <si>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</si>
  <si>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</si>
  <si>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</si>
  <si>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</si>
  <si>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</si>
  <si>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</si>
  <si>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</si>
  <si>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</si>
  <si>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</si>
  <si>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</si>
  <si>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</si>
  <si>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</si>
  <si>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</si>
  <si>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</si>
  <si>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</si>
  <si>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</si>
  <si>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</si>
  <si>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</si>
  <si>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</si>
  <si>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</si>
  <si>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</si>
  <si>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</si>
  <si>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</si>
  <si>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</si>
  <si>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</si>
  <si>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</si>
  <si>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</si>
  <si>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</si>
  <si>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</si>
  <si>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</si>
  <si>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</si>
  <si>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</si>
  <si>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</si>
  <si>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</si>
  <si>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</si>
  <si>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</si>
  <si>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</si>
  <si>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</si>
  <si>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</si>
  <si>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</si>
  <si>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</si>
  <si>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</si>
  <si>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</si>
  <si>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</si>
  <si>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</si>
  <si>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</si>
  <si>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</si>
  <si>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</si>
  <si>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</si>
  <si>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</si>
  <si>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</si>
  <si>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</si>
  <si>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</si>
  <si>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</si>
  <si>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</si>
  <si>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</si>
  <si>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</si>
  <si>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</si>
  <si>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</si>
  <si>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</si>
  <si>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</si>
  <si>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</si>
  <si>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</si>
  <si>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</si>
  <si>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</si>
  <si>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</si>
  <si>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</si>
  <si>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</si>
  <si>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</si>
  <si>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</si>
  <si>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</si>
  <si>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</si>
  <si>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</si>
  <si>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</si>
  <si>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</si>
  <si>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</si>
  <si>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</si>
  <si>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</si>
  <si>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</si>
  <si>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</si>
  <si>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</si>
  <si>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</si>
  <si>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</si>
  <si>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</si>
  <si>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</si>
  <si>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</si>
  <si>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</si>
  <si>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</si>
  <si>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</si>
  <si>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</si>
  <si>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</si>
  <si>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</si>
  <si>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</si>
  <si>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</si>
  <si>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</si>
  <si>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</si>
  <si>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</si>
  <si>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</si>
  <si>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</si>
  <si>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</si>
  <si>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</si>
  <si>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</si>
  <si>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</si>
  <si>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</si>
  <si>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</si>
  <si>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</si>
  <si>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</si>
  <si>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</si>
  <si>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</si>
  <si>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</si>
  <si>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</si>
  <si>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</si>
  <si>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</si>
  <si>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</si>
  <si>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</si>
  <si>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</si>
  <si>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</si>
  <si>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</si>
  <si>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</si>
  <si>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</si>
  <si>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</si>
  <si>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</si>
  <si>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</si>
  <si>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</si>
  <si>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</si>
  <si>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</si>
  <si>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</si>
  <si>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</si>
  <si>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</si>
  <si>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</si>
  <si>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</si>
  <si>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</si>
  <si>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</si>
  <si>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</si>
  <si>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</si>
  <si>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</si>
  <si>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</si>
  <si>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</si>
  <si>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</si>
  <si>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</si>
  <si>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</si>
  <si>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</si>
  <si>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</si>
  <si>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</si>
  <si>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</si>
  <si>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</si>
  <si>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</si>
  <si>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</si>
  <si>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</si>
  <si>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</si>
  <si>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</si>
  <si>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</si>
  <si>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</si>
  <si>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</si>
  <si>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</si>
  <si>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</si>
  <si>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</si>
  <si>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</si>
  <si>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</si>
  <si>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</si>
  <si>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</si>
  <si>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</si>
  <si>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</si>
  <si>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</si>
  <si>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</si>
  <si>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</si>
  <si>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</si>
  <si>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</si>
  <si>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</si>
  <si>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</si>
  <si>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</si>
  <si>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</si>
  <si>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</si>
  <si>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</si>
  <si>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</si>
  <si>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</si>
  <si>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</si>
  <si>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</si>
  <si>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</si>
  <si>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</si>
  <si>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</si>
  <si>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</si>
  <si>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</si>
  <si>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</si>
  <si>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</si>
  <si>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</si>
  <si>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</si>
  <si>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</si>
  <si>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</si>
  <si>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</si>
  <si>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</si>
  <si>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</si>
  <si>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</si>
  <si>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</si>
  <si>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</si>
  <si>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</si>
  <si>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</si>
  <si>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</si>
  <si>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</si>
  <si>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</si>
  <si>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</si>
  <si>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</si>
  <si>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</si>
  <si>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</si>
  <si>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</si>
  <si>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</si>
  <si>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</si>
  <si>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</si>
  <si>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</si>
  <si>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</si>
  <si>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</si>
  <si>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</si>
  <si>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</si>
  <si>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</si>
  <si>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</si>
  <si>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</si>
  <si>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</si>
  <si>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</si>
  <si>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</si>
  <si>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</si>
  <si>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</si>
  <si>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</si>
  <si>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</si>
  <si>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</si>
  <si>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</si>
  <si>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</si>
  <si>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</si>
  <si>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</si>
  <si>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</si>
  <si>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</si>
  <si>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</si>
  <si>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</si>
  <si>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</si>
  <si>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</si>
  <si>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</si>
  <si>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</si>
  <si>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</si>
  <si>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</si>
  <si>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</si>
  <si>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</si>
  <si>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</si>
  <si>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</si>
  <si>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</si>
  <si>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</si>
  <si>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</si>
  <si>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</si>
  <si>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</si>
  <si>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</si>
  <si>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</si>
  <si>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</si>
  <si>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</si>
  <si>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</si>
  <si>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</si>
  <si>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</si>
  <si>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</si>
  <si>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</si>
  <si>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</si>
  <si>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</si>
  <si>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</si>
  <si>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</si>
  <si>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</si>
  <si>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</si>
  <si>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</si>
  <si>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</si>
  <si>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</si>
  <si>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</si>
  <si>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</si>
  <si>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</si>
  <si>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</si>
  <si>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</si>
  <si>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</si>
  <si>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</si>
  <si>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</si>
  <si>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</si>
  <si>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</si>
  <si>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</si>
  <si>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</si>
  <si>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</si>
  <si>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</si>
  <si>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</si>
  <si>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</si>
  <si>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</si>
  <si>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</si>
  <si>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</si>
  <si>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</si>
  <si>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</si>
  <si>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</si>
  <si>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</si>
  <si>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</si>
  <si>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</si>
  <si>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</si>
  <si>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</si>
  <si>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</si>
  <si>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</si>
  <si>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</si>
  <si>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</si>
  <si>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</si>
  <si>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</si>
  <si>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</si>
  <si>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</si>
  <si>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</si>
  <si>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</si>
  <si>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</si>
  <si>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</si>
  <si>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</si>
  <si>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</si>
  <si>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</si>
  <si>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</si>
  <si>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</si>
  <si>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</si>
  <si>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</si>
  <si>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</si>
  <si>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</si>
  <si>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</si>
  <si>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</si>
  <si>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</si>
  <si>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</si>
  <si>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</si>
  <si>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</si>
  <si>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</si>
  <si>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</si>
  <si>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</si>
  <si>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</si>
  <si>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</si>
  <si>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</si>
  <si>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</si>
  <si>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</si>
  <si>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</si>
  <si>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</si>
  <si>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</si>
  <si>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</si>
  <si>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</si>
  <si>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</si>
  <si>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</si>
  <si>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</si>
  <si>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</si>
  <si>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</si>
  <si>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</si>
  <si>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</si>
  <si>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</si>
  <si>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</si>
  <si>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</si>
  <si>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</si>
  <si>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</si>
  <si>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</si>
  <si>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</si>
  <si>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</si>
  <si>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</si>
  <si>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</si>
  <si>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</si>
  <si>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</si>
  <si>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</si>
  <si>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</si>
  <si>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</si>
  <si>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</si>
  <si>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</si>
  <si>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</si>
  <si>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</si>
  <si>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</si>
  <si>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</si>
  <si>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</si>
  <si>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</si>
  <si>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</si>
  <si>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</si>
  <si>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</si>
  <si>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</si>
  <si>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</si>
  <si>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</si>
  <si>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</si>
  <si>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</si>
  <si>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</si>
  <si>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</si>
  <si>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</si>
  <si>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</si>
  <si>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</si>
  <si>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</si>
  <si>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</si>
  <si>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</si>
  <si>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</si>
  <si>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</si>
  <si>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</si>
  <si>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</si>
  <si>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</si>
  <si>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</si>
  <si>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</si>
  <si>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</si>
  <si>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</si>
  <si>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</si>
  <si>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</si>
  <si>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</si>
  <si>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</si>
  <si>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</si>
  <si>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</si>
  <si>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</si>
  <si>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</si>
  <si>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</si>
  <si>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</si>
  <si>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</si>
  <si>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</si>
  <si>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</si>
  <si>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</si>
  <si>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</si>
  <si>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</si>
  <si>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</si>
  <si>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</si>
  <si>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</si>
  <si>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</si>
  <si>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</si>
  <si>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</si>
  <si>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</si>
  <si>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</si>
  <si>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</si>
  <si>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</si>
  <si>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</si>
  <si>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</si>
  <si>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</si>
  <si>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</si>
  <si>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</si>
  <si>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</si>
  <si>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</si>
  <si>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</si>
  <si>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</si>
  <si>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</si>
  <si>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</si>
  <si>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</si>
  <si>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</si>
  <si>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</si>
  <si>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</si>
  <si>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</si>
  <si>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</si>
  <si>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</si>
  <si>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</si>
  <si>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</si>
  <si>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</si>
  <si>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</si>
  <si>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</si>
  <si>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</si>
  <si>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</si>
  <si>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</si>
  <si>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</si>
  <si>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</si>
  <si>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</si>
  <si>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</si>
  <si>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</si>
  <si>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</si>
  <si>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</si>
  <si>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</si>
  <si>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</si>
  <si>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</si>
  <si>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</si>
  <si>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</si>
  <si>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</si>
  <si>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</si>
  <si>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</si>
  <si>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</si>
  <si>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</si>
  <si>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</si>
  <si>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</si>
  <si>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</si>
  <si>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</si>
  <si>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</si>
  <si>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</si>
  <si>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</si>
  <si>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</si>
  <si>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</si>
  <si>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</si>
  <si>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</si>
  <si>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</si>
  <si>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</si>
  <si>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</si>
  <si>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</si>
  <si>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</si>
  <si>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</si>
  <si>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</si>
  <si>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</si>
  <si>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</si>
  <si>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</si>
  <si>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</si>
  <si>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</si>
  <si>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</si>
  <si>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</si>
  <si>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</si>
  <si>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</si>
  <si>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</si>
  <si>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</si>
  <si>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</si>
  <si>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</si>
  <si>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</si>
  <si>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</si>
  <si>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</si>
  <si>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</si>
  <si>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</si>
  <si>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</si>
  <si>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</si>
  <si>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</si>
  <si>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</si>
  <si>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</si>
  <si>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</si>
  <si>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</si>
  <si>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</si>
  <si>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</si>
  <si>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</si>
  <si>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</si>
  <si>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</si>
  <si>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</si>
  <si>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</si>
  <si>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</si>
  <si>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</si>
  <si>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</si>
  <si>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</si>
  <si>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</si>
  <si>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</si>
  <si>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</si>
  <si>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</si>
  <si>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</si>
  <si>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</si>
  <si>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</si>
  <si>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</si>
  <si>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</si>
  <si>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</si>
  <si>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</si>
  <si>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</si>
  <si>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</si>
  <si>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</si>
  <si>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</si>
  <si>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</si>
  <si>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</si>
  <si>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</si>
  <si>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</si>
  <si>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</si>
  <si>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</si>
  <si>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</si>
  <si>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</si>
  <si>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</si>
  <si>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</si>
  <si>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</si>
  <si>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</si>
  <si>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</si>
  <si>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</si>
  <si>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</si>
  <si>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</si>
  <si>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</si>
  <si>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</si>
  <si>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</si>
  <si>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</si>
  <si>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</si>
  <si>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</si>
  <si>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</si>
  <si>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</si>
  <si>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</si>
  <si>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</si>
  <si>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</si>
  <si>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</si>
  <si>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</si>
  <si>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</si>
  <si>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</si>
  <si>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</si>
  <si>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</si>
  <si>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</si>
  <si>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</si>
  <si>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</si>
  <si>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</si>
  <si>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</si>
  <si>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</si>
  <si>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</si>
  <si>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</si>
  <si>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</si>
  <si>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</si>
  <si>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</si>
  <si>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</si>
  <si>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</si>
  <si>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</si>
  <si>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</si>
  <si>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</si>
  <si>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</si>
  <si>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</si>
  <si>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</si>
  <si>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</si>
  <si>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</si>
  <si>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</si>
  <si>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</si>
  <si>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</si>
  <si>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</si>
  <si>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</si>
  <si>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</si>
  <si>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</si>
  <si>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</si>
  <si>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</si>
  <si>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</si>
  <si>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</si>
  <si>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</si>
  <si>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</si>
  <si>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</si>
  <si>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</si>
  <si>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</si>
  <si>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</si>
  <si>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</si>
  <si>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</si>
  <si>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</si>
  <si>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</si>
  <si>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</si>
  <si>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</si>
  <si>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</si>
  <si>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</si>
  <si>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</si>
  <si>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</si>
  <si>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</si>
  <si>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</si>
  <si>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</si>
  <si>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</si>
  <si>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</si>
  <si>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</si>
  <si>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</si>
  <si>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</si>
  <si>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</si>
  <si>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</si>
  <si>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</si>
  <si>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</si>
  <si>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</si>
  <si>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</si>
  <si>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</si>
  <si>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</si>
  <si>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</si>
  <si>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</si>
  <si>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</si>
  <si>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</si>
  <si>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</si>
  <si>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</si>
  <si>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</si>
  <si>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</si>
  <si>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</si>
  <si>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</si>
  <si>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</si>
  <si>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</si>
  <si>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</si>
  <si>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</si>
  <si>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</si>
  <si>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</si>
  <si>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</si>
  <si>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</si>
  <si>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</si>
  <si>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</si>
  <si>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</si>
  <si>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</si>
  <si>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</si>
  <si>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</si>
  <si>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</si>
  <si>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</si>
  <si>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</si>
  <si>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</si>
  <si>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</si>
  <si>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</si>
  <si>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</si>
  <si>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</si>
  <si>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</si>
  <si>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</si>
  <si>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</si>
  <si>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</si>
  <si>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</si>
  <si>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</si>
  <si>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</si>
  <si>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</si>
  <si>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</si>
  <si>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</si>
  <si>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</si>
  <si>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</si>
  <si>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</si>
  <si>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</si>
  <si>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</si>
  <si>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</si>
  <si>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</si>
  <si>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</si>
  <si>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</si>
  <si>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</si>
  <si>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</si>
  <si>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</si>
  <si>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</si>
  <si>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</si>
  <si>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</si>
  <si>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</si>
  <si>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</si>
  <si>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</si>
  <si>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</si>
  <si>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</si>
  <si>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</si>
  <si>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</si>
  <si>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</si>
  <si>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</si>
  <si>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</si>
  <si>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</si>
  <si>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</si>
  <si>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</si>
  <si>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</si>
  <si>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</si>
  <si>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</si>
  <si>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</si>
  <si>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</si>
  <si>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</si>
  <si>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</si>
  <si>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</si>
  <si>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</si>
  <si>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</si>
  <si>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</si>
  <si>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</si>
  <si>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</si>
  <si>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</si>
  <si>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</si>
  <si>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</si>
  <si>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</si>
  <si>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</si>
  <si>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</si>
  <si>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</si>
  <si>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</si>
  <si>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</si>
  <si>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</si>
  <si>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</si>
  <si>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</si>
  <si>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</si>
  <si>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</si>
  <si>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</si>
  <si>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</si>
  <si>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</si>
  <si>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</si>
  <si>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</si>
  <si>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</si>
  <si>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</si>
  <si>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</si>
  <si>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</si>
  <si>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</si>
  <si>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</si>
  <si>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</si>
  <si>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</si>
  <si>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</si>
  <si>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</si>
  <si>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</si>
  <si>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</si>
  <si>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</si>
  <si>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</si>
  <si>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</si>
  <si>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</si>
  <si>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</si>
  <si>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</si>
  <si>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</si>
  <si>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</si>
  <si>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</si>
  <si>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</si>
  <si>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</si>
  <si>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</si>
  <si>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</si>
  <si>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</si>
  <si>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</si>
  <si>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</si>
  <si>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</si>
  <si>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</si>
  <si>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</si>
  <si>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</si>
  <si>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</si>
  <si>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</si>
  <si>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</si>
  <si>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</si>
  <si>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</si>
  <si>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</si>
  <si>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</si>
  <si>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</si>
  <si>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</si>
  <si>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</si>
  <si>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</si>
  <si>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</si>
  <si>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</si>
  <si>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</si>
  <si>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</si>
  <si>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</si>
  <si>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</si>
  <si>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</si>
  <si>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</si>
  <si>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</si>
  <si>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</si>
  <si>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</si>
  <si>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</si>
  <si>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</si>
  <si>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</si>
  <si>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</si>
  <si>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</si>
  <si>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</si>
  <si>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</si>
  <si>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</si>
  <si>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</si>
  <si>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</si>
  <si>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</si>
  <si>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</si>
  <si>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</si>
  <si>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</si>
  <si>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</si>
  <si>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</si>
  <si>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</si>
  <si>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</si>
  <si>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</si>
  <si>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</si>
  <si>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</si>
  <si>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</si>
  <si>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</si>
  <si>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</si>
  <si>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</si>
  <si>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</si>
  <si>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</si>
  <si>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</si>
  <si>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</si>
  <si>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</si>
  <si>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</si>
  <si>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</si>
  <si>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</si>
  <si>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</si>
  <si>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</si>
  <si>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</si>
  <si>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</si>
  <si>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</si>
  <si>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</si>
  <si>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</si>
  <si>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</si>
  <si>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</si>
  <si>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</si>
  <si>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</si>
  <si>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</si>
  <si>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</si>
  <si>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</si>
  <si>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</si>
  <si>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</si>
  <si>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</si>
  <si>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</si>
  <si>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</si>
  <si>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</si>
  <si>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</si>
  <si>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</si>
  <si>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</si>
  <si>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</si>
  <si>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</si>
  <si>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</si>
  <si>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</si>
  <si>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</si>
  <si>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</si>
  <si>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</si>
  <si>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</si>
  <si>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</si>
  <si>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</si>
  <si>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</si>
  <si>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</si>
  <si>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</si>
  <si>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</si>
  <si>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</si>
  <si>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</si>
  <si>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</si>
  <si>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</si>
  <si>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</si>
  <si>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</si>
  <si>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</si>
  <si>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</si>
  <si>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</si>
  <si>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</si>
  <si>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</si>
  <si>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</si>
  <si>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</si>
  <si>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</si>
  <si>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</si>
  <si>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</si>
  <si>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</si>
  <si>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</si>
  <si>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</si>
  <si>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</si>
  <si>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</si>
  <si>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</si>
  <si>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</si>
  <si>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</si>
  <si>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</si>
  <si>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</si>
  <si>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</si>
  <si>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</si>
  <si>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</si>
  <si>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</si>
  <si>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</si>
  <si>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</si>
  <si>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</si>
  <si>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</si>
  <si>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</si>
  <si>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</si>
  <si>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</si>
  <si>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</si>
  <si>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</si>
  <si>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</si>
  <si>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</si>
  <si>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</si>
  <si>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</si>
  <si>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</si>
  <si>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</si>
  <si>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</si>
  <si>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</si>
  <si>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</si>
  <si>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</si>
  <si>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</si>
  <si>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</si>
  <si>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</si>
  <si>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</si>
  <si>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</si>
  <si>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</si>
  <si>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</si>
  <si>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</si>
  <si>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</si>
  <si>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</si>
  <si>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</si>
  <si>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</si>
  <si>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</si>
  <si>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</si>
  <si>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</si>
  <si>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</si>
  <si>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</si>
  <si>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</si>
  <si>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</si>
  <si>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</si>
  <si>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</si>
  <si>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</si>
  <si>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</si>
  <si>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</si>
  <si>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</si>
  <si>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</si>
  <si>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</si>
  <si>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</si>
  <si>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</si>
  <si>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</si>
  <si>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</si>
  <si>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</si>
  <si>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</si>
  <si>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</si>
  <si>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</si>
  <si>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</si>
  <si>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</si>
  <si>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</si>
  <si>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</si>
  <si>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</si>
  <si>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</si>
  <si>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</si>
  <si>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</si>
  <si>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</si>
  <si>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</si>
  <si>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</si>
  <si>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</si>
  <si>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</si>
  <si>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</si>
  <si>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</si>
  <si>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</si>
  <si>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</si>
  <si>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</si>
  <si>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</si>
  <si>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</si>
  <si>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</si>
  <si>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</si>
  <si>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</si>
  <si>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</si>
  <si>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</si>
  <si>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</si>
  <si>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</si>
  <si>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</si>
  <si>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</si>
  <si>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</si>
  <si>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</si>
  <si>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</si>
  <si>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</si>
  <si>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</si>
  <si>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</si>
  <si>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</si>
  <si>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</si>
  <si>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</si>
  <si>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</si>
  <si>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</si>
  <si>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</si>
  <si>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</si>
  <si>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</si>
  <si>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</si>
  <si>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</si>
  <si>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</si>
  <si>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</si>
  <si>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</si>
  <si>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</si>
  <si>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</si>
  <si>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</si>
  <si>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</si>
  <si>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</si>
  <si>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</si>
  <si>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</si>
  <si>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</si>
  <si>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</si>
  <si>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</si>
  <si>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</si>
  <si>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</si>
  <si>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</si>
  <si>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</si>
  <si>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</si>
  <si>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</si>
  <si>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</si>
  <si>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</si>
  <si>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</si>
  <si>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</si>
  <si>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</si>
  <si>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</si>
  <si>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</si>
  <si>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</si>
  <si>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</si>
  <si>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</si>
  <si>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</si>
  <si>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</si>
  <si>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</si>
  <si>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</si>
  <si>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</si>
  <si>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</si>
  <si>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</si>
  <si>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</si>
  <si>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</si>
  <si>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</si>
  <si>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</si>
  <si>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</si>
  <si>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</si>
  <si>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</si>
  <si>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</si>
  <si>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</si>
  <si>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</si>
  <si>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</si>
  <si>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</si>
  <si>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</si>
  <si>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</si>
  <si>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</si>
  <si>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</si>
  <si>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</si>
  <si>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</si>
  <si>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</si>
  <si>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</si>
  <si>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</si>
  <si>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</si>
  <si>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</si>
  <si>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</si>
  <si>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</si>
  <si>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</si>
  <si>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</si>
  <si>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</si>
  <si>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</si>
  <si>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</si>
  <si>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</si>
  <si>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</si>
  <si>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</si>
  <si>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</si>
  <si>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</si>
  <si>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</si>
  <si>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</si>
  <si>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</si>
  <si>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</si>
  <si>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</si>
  <si>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</si>
  <si>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</si>
  <si>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</si>
  <si>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</si>
  <si>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</si>
  <si>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</si>
  <si>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</si>
  <si>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</si>
  <si>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</si>
  <si>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</si>
  <si>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</si>
  <si>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</si>
  <si>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</si>
  <si>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</si>
  <si>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</si>
  <si>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</si>
  <si>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</si>
  <si>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</si>
  <si>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</si>
  <si>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</si>
  <si>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</si>
  <si>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</si>
  <si>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</si>
  <si>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</si>
  <si>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</si>
  <si>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</si>
  <si>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</si>
  <si>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</si>
  <si>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</si>
  <si>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</si>
  <si>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</si>
  <si>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</si>
  <si>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</si>
  <si>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</si>
  <si>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</si>
  <si>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</si>
  <si>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</si>
  <si>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</si>
  <si>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</si>
  <si>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</si>
  <si>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</si>
  <si>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</si>
  <si>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</si>
  <si>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</si>
  <si>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</si>
  <si>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</si>
  <si>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</si>
  <si>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</si>
  <si>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</si>
  <si>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</si>
  <si>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</si>
  <si>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</si>
  <si>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</si>
  <si>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</si>
  <si>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</si>
  <si>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</si>
  <si>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</si>
  <si>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</si>
  <si>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</si>
  <si>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</si>
  <si>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</si>
  <si>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</si>
  <si>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</si>
  <si>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</si>
  <si>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</si>
  <si>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</si>
  <si>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</si>
  <si>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</si>
  <si>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</si>
  <si>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</si>
  <si>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</si>
  <si>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</si>
  <si>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</si>
  <si>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</si>
  <si>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</si>
  <si>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</si>
  <si>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</si>
  <si>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</si>
  <si>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</si>
  <si>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</si>
  <si>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</si>
  <si>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</si>
  <si>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</si>
  <si>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</si>
  <si>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</si>
  <si>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</si>
  <si>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</si>
  <si>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</si>
  <si>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</si>
  <si>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</si>
  <si>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</si>
  <si>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</si>
  <si>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</si>
  <si>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</si>
  <si>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</si>
  <si>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</si>
  <si>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</si>
  <si>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</si>
  <si>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</si>
  <si>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</si>
  <si>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</si>
  <si>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</si>
  <si>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</si>
  <si>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</si>
  <si>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</si>
  <si>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</si>
  <si>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</si>
  <si>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</si>
  <si>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</si>
  <si>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</si>
  <si>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</si>
  <si>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</si>
  <si>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</si>
  <si>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</si>
  <si>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</si>
  <si>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</si>
  <si>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</si>
  <si>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</si>
  <si>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</si>
  <si>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</si>
  <si>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</si>
  <si>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</si>
  <si>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</si>
  <si>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</si>
  <si>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</si>
  <si>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</si>
  <si>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</si>
  <si>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</si>
  <si>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</si>
  <si>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</si>
  <si>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</si>
  <si>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</si>
  <si>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</si>
  <si>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</si>
  <si>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</si>
  <si>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</si>
  <si>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</si>
  <si>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</si>
  <si>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</si>
  <si>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</si>
  <si>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</si>
  <si>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</si>
  <si>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</si>
  <si>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</si>
  <si>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</si>
  <si>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</si>
  <si>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</si>
  <si>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</si>
  <si>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</si>
  <si>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</si>
  <si>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</si>
  <si>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</si>
  <si>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</si>
  <si>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</si>
  <si>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</si>
  <si>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</si>
  <si>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</si>
  <si>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</si>
  <si>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</si>
  <si>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</si>
  <si>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</si>
  <si>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</si>
  <si>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</si>
  <si>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</si>
  <si>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</si>
  <si>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</si>
  <si>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</si>
  <si>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</si>
  <si>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</si>
  <si>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</si>
  <si>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</si>
  <si>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</si>
  <si>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</si>
  <si>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</si>
  <si>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</si>
  <si>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</si>
  <si>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</si>
  <si>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</si>
  <si>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</si>
  <si>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</si>
  <si>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</si>
  <si>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</si>
  <si>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</si>
  <si>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</si>
  <si>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</si>
  <si>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</si>
  <si>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</si>
  <si>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</si>
  <si>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</si>
  <si>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</si>
  <si>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</si>
  <si>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</si>
  <si>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</si>
  <si>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</si>
  <si>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</si>
  <si>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</si>
  <si>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</si>
  <si>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</si>
  <si>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</si>
  <si>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</si>
  <si>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</si>
  <si>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</si>
  <si>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</si>
  <si>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</si>
  <si>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</si>
  <si>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</si>
  <si>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</si>
  <si>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</si>
  <si>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</si>
  <si>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</si>
  <si>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</si>
  <si>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</si>
  <si>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</si>
  <si>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</si>
  <si>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</si>
  <si>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</si>
  <si>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</si>
  <si>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</si>
  <si>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</si>
  <si>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</si>
  <si>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</si>
  <si>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</si>
  <si>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</si>
  <si>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</si>
  <si>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</si>
  <si>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</si>
  <si>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</si>
  <si>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</si>
  <si>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</si>
  <si>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</si>
  <si>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</si>
  <si>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</si>
  <si>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</si>
  <si>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</si>
  <si>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</si>
  <si>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</si>
  <si>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</si>
  <si>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</si>
  <si>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</si>
  <si>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</si>
  <si>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</si>
  <si>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</si>
  <si>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</si>
  <si>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</si>
  <si>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</si>
  <si>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</si>
  <si>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</si>
  <si>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</si>
  <si>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</si>
  <si>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</si>
  <si>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</si>
  <si>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</si>
  <si>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</si>
  <si>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</si>
  <si>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</si>
  <si>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</si>
  <si>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</si>
  <si>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</si>
  <si>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</si>
  <si>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</si>
  <si>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</si>
  <si>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</si>
  <si>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</si>
  <si>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</si>
  <si>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</si>
  <si>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</si>
  <si>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</si>
  <si>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</si>
  <si>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</si>
  <si>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</si>
  <si>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</si>
  <si>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</si>
  <si>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</si>
  <si>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</si>
  <si>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</si>
  <si>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</si>
  <si>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</si>
  <si>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</si>
  <si>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</si>
  <si>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</si>
  <si>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</si>
  <si>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</si>
  <si>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</si>
  <si>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</si>
  <si>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</si>
  <si>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</si>
  <si>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</si>
  <si>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</si>
  <si>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</si>
  <si>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</si>
  <si>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</si>
  <si>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</si>
  <si>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</si>
  <si>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</si>
  <si>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</si>
  <si>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</si>
  <si>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</si>
  <si>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</si>
  <si>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</si>
  <si>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</si>
  <si>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</si>
  <si>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</si>
  <si>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</si>
  <si>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</si>
  <si>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</si>
  <si>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</si>
  <si>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</si>
  <si>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</si>
  <si>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</si>
  <si>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</si>
  <si>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</si>
  <si>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</si>
  <si>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</si>
  <si>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</si>
  <si>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</si>
  <si>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</si>
  <si>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</si>
  <si>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</si>
  <si>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</si>
  <si>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</si>
  <si>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</si>
  <si>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</si>
  <si>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</si>
  <si>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</si>
  <si>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</si>
  <si>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</si>
  <si>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</si>
  <si>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</si>
  <si>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</si>
  <si>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</si>
  <si>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</si>
  <si>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</si>
  <si>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</si>
  <si>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</si>
  <si>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</si>
  <si>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</si>
  <si>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</si>
  <si>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</si>
  <si>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</si>
  <si>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</si>
  <si>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</si>
  <si>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</si>
  <si>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</si>
  <si>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</si>
  <si>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</si>
  <si>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</si>
  <si>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</si>
  <si>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</si>
  <si>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</si>
  <si>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</si>
  <si>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</si>
  <si>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</si>
  <si>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</si>
  <si>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</si>
  <si>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</si>
  <si>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</si>
  <si>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</si>
  <si>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</si>
  <si>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</si>
  <si>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</si>
  <si>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</si>
  <si>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</si>
  <si>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</si>
  <si>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</si>
  <si>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</si>
  <si>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</si>
  <si>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</si>
  <si>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</si>
  <si>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</si>
  <si>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</si>
  <si>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</si>
  <si>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</si>
  <si>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</si>
  <si>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</si>
  <si>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</si>
  <si>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</si>
  <si>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</si>
  <si>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</si>
  <si>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</si>
  <si>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</si>
  <si>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</si>
  <si>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</si>
  <si>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</si>
  <si>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</si>
  <si>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</si>
  <si>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</si>
  <si>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</si>
  <si>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</si>
  <si>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</si>
  <si>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</si>
  <si>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</si>
  <si>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</si>
  <si>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</si>
  <si>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</si>
  <si>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</si>
  <si>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</si>
  <si>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</si>
  <si>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</si>
  <si>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</si>
  <si>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</si>
  <si>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</si>
  <si>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</si>
  <si>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</si>
  <si>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</si>
  <si>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</si>
  <si>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</si>
  <si>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</si>
  <si>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</si>
  <si>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</si>
  <si>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</si>
  <si>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</si>
  <si>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</si>
  <si>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</si>
  <si>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</si>
  <si>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</si>
  <si>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</si>
  <si>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</si>
  <si>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</si>
  <si>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</si>
  <si>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</si>
  <si>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</si>
  <si>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</si>
  <si>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</si>
  <si>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</si>
  <si>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</si>
  <si>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</si>
  <si>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</si>
  <si>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</si>
  <si>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</si>
  <si>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</si>
  <si>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</si>
  <si>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</si>
  <si>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</si>
  <si>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</si>
  <si>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</si>
  <si>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</si>
  <si>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</si>
  <si>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</si>
  <si>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</si>
  <si>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</si>
  <si>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</si>
  <si>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</si>
  <si>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</si>
  <si>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</si>
  <si>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</si>
  <si>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</si>
  <si>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</si>
  <si>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</si>
  <si>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</si>
  <si>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</si>
  <si>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</si>
  <si>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</si>
  <si>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</si>
  <si>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</si>
  <si>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</si>
  <si>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</si>
  <si>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</si>
  <si>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</si>
  <si>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</si>
  <si>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</si>
  <si>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</si>
  <si>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</si>
  <si>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</si>
  <si>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</si>
  <si>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</si>
  <si>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</si>
  <si>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</si>
  <si>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</si>
  <si>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</si>
  <si>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</si>
  <si>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</si>
  <si>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</si>
  <si>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</si>
  <si>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</si>
  <si>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</si>
  <si>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</si>
  <si>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</si>
  <si>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</si>
  <si>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</si>
  <si>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</si>
  <si>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</si>
  <si>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</si>
  <si>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</si>
  <si>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</si>
  <si>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</si>
  <si>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</si>
  <si>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</si>
  <si>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</si>
  <si>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</si>
  <si>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</si>
  <si>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</si>
  <si>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</si>
  <si>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</si>
  <si>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</si>
  <si>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</si>
  <si>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</si>
  <si>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</si>
  <si>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</si>
  <si>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</si>
  <si>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</si>
  <si>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</si>
  <si>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</si>
  <si>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</si>
  <si>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</si>
  <si>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</si>
  <si>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</si>
  <si>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</si>
  <si>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</si>
  <si>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</si>
  <si>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</si>
  <si>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</si>
  <si>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</si>
  <si>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</si>
  <si>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</si>
  <si>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</si>
  <si>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</si>
  <si>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</si>
  <si>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</si>
  <si>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</si>
  <si>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</si>
  <si>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</si>
  <si>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</si>
  <si>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</si>
  <si>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</si>
  <si>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</si>
  <si>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</si>
  <si>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</si>
  <si>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</si>
  <si>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</si>
  <si>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</si>
  <si>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</si>
  <si>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</si>
  <si>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</si>
  <si>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</si>
  <si>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</si>
  <si>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</si>
  <si>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</si>
  <si>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</si>
  <si>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</si>
  <si>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</si>
  <si>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</si>
  <si>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</si>
  <si>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</si>
  <si>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</si>
  <si>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</si>
  <si>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</si>
  <si>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</si>
  <si>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</si>
  <si>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</si>
  <si>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</si>
  <si>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</si>
  <si>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</si>
  <si>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</si>
  <si>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</si>
  <si>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</si>
  <si>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</si>
  <si>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</si>
  <si>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</si>
  <si>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</si>
  <si>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</si>
  <si>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</si>
  <si>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</si>
  <si>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</si>
  <si>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</si>
  <si>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</si>
  <si>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</si>
  <si>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</si>
  <si>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</si>
  <si>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</si>
  <si>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</si>
  <si>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</si>
  <si>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</si>
  <si>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</si>
  <si>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</si>
  <si>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</si>
  <si>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</si>
  <si>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</si>
  <si>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</si>
  <si>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</si>
  <si>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</si>
  <si>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</si>
  <si>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</si>
  <si>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</si>
  <si>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</si>
  <si>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</si>
  <si>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</si>
  <si>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</si>
  <si>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</si>
  <si>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</si>
  <si>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</si>
  <si>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</si>
  <si>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</si>
  <si>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</si>
  <si>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</si>
  <si>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</si>
  <si>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</si>
  <si>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</si>
  <si>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</si>
  <si>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</si>
  <si>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</si>
  <si>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</si>
  <si>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</si>
  <si>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</si>
  <si>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</si>
  <si>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</si>
  <si>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</si>
  <si>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</si>
  <si>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</si>
  <si>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</si>
  <si>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</si>
  <si>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</si>
  <si>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</si>
  <si>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</si>
  <si>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</si>
  <si>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</si>
  <si>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</si>
  <si>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</si>
  <si>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</si>
  <si>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</si>
  <si>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</si>
  <si>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</si>
  <si>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</si>
  <si>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</si>
  <si>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</si>
  <si>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</si>
  <si>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</si>
  <si>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</si>
  <si>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</si>
  <si>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</si>
  <si>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</si>
  <si>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</si>
  <si>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</si>
  <si>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</si>
  <si>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</si>
  <si>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</si>
  <si>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</si>
  <si>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</si>
  <si>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</si>
  <si>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</si>
  <si>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</si>
  <si>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</si>
  <si>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</si>
  <si>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</si>
  <si>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</si>
  <si>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</si>
  <si>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</si>
  <si>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</si>
  <si>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</si>
  <si>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</si>
  <si>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</si>
  <si>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</si>
  <si>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</si>
  <si>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</si>
  <si>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</si>
  <si>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</si>
  <si>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</si>
  <si>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</si>
  <si>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</si>
  <si>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</si>
  <si>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</si>
  <si>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</si>
  <si>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</si>
  <si>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</si>
  <si>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</si>
  <si>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</si>
  <si>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</si>
  <si>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</si>
  <si>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</si>
  <si>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</si>
  <si>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</si>
  <si>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</si>
  <si>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</si>
  <si>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</si>
  <si>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</si>
  <si>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</si>
  <si>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</si>
  <si>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</si>
  <si>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</si>
  <si>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</si>
  <si>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</si>
  <si>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</si>
  <si>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</si>
  <si>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</si>
  <si>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</si>
  <si>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</si>
  <si>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</si>
  <si>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</si>
  <si>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</si>
  <si>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</si>
  <si>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</si>
  <si>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</si>
  <si>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</si>
  <si>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</si>
  <si>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</si>
  <si>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</si>
  <si>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</si>
  <si>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</si>
  <si>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</si>
  <si>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</si>
  <si>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</si>
  <si>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</si>
  <si>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</si>
  <si>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</si>
  <si>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</si>
  <si>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</si>
  <si>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</si>
  <si>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</si>
  <si>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</si>
  <si>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</si>
  <si>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</si>
  <si>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</si>
  <si>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</si>
  <si>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</si>
  <si>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</si>
  <si>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</si>
  <si>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</si>
  <si>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</si>
  <si>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</si>
  <si>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</si>
  <si>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</si>
  <si>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</si>
  <si>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</si>
  <si>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</si>
  <si>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</si>
  <si>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</si>
  <si>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</si>
  <si>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</si>
  <si>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</si>
  <si>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</si>
  <si>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</si>
  <si>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</si>
  <si>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</si>
  <si>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</si>
  <si>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</si>
  <si>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</si>
  <si>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</si>
  <si>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</si>
  <si>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</si>
  <si>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</si>
  <si>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</si>
  <si>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</si>
  <si>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</si>
  <si>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</si>
  <si>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</si>
  <si>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</si>
  <si>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</si>
  <si>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</si>
  <si>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</si>
  <si>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</si>
  <si>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</si>
  <si>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</si>
  <si>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</si>
  <si>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</si>
  <si>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</si>
  <si>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</si>
  <si>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</si>
  <si>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</si>
  <si>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</si>
  <si>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</si>
  <si>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</si>
  <si>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</si>
  <si>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</si>
  <si>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</si>
  <si>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</si>
  <si>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</si>
  <si>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</si>
  <si>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</si>
  <si>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</si>
  <si>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</si>
  <si>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</si>
  <si>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</si>
  <si>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</si>
  <si>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</si>
  <si>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</si>
  <si>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</si>
  <si>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</si>
  <si>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</si>
  <si>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</si>
  <si>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</si>
  <si>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</si>
  <si>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</si>
  <si>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</si>
  <si>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</si>
  <si>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</si>
  <si>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</si>
  <si>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</si>
  <si>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</si>
  <si>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</si>
  <si>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</si>
  <si>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</si>
  <si>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</si>
  <si>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</si>
  <si>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</si>
  <si>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</si>
  <si>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</si>
  <si>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</si>
  <si>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</si>
  <si>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</si>
  <si>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</si>
  <si>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</si>
  <si>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</si>
  <si>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</si>
  <si>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</si>
  <si>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</si>
  <si>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</si>
  <si>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</si>
  <si>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</si>
  <si>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</si>
  <si>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</si>
  <si>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</si>
  <si>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</si>
  <si>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</si>
  <si>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</si>
  <si>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</si>
  <si>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</si>
  <si>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</si>
  <si>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</si>
  <si>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</si>
  <si>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</si>
  <si>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</si>
  <si>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</si>
  <si>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</si>
  <si>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</si>
  <si>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</si>
  <si>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</si>
  <si>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</si>
  <si>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</si>
  <si>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</si>
  <si>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</si>
  <si>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</si>
  <si>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</si>
  <si>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</si>
  <si>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</si>
  <si>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</si>
  <si>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</si>
  <si>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</si>
  <si>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</si>
  <si>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</si>
  <si>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</si>
  <si>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</si>
  <si>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</si>
  <si>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</si>
  <si>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</si>
  <si>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</si>
  <si>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</si>
  <si>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</si>
  <si>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</si>
  <si>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</si>
  <si>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</si>
  <si>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</si>
  <si>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</si>
  <si>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</si>
  <si>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</si>
  <si>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</si>
  <si>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</si>
  <si>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</si>
  <si>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</si>
  <si>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</si>
  <si>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</si>
  <si>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</si>
  <si>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</si>
  <si>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</si>
  <si>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</si>
  <si>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</si>
  <si>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</si>
  <si>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</si>
  <si>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</si>
  <si>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</si>
  <si>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</si>
  <si>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</si>
  <si>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</si>
  <si>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</si>
  <si>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</si>
  <si>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</si>
  <si>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</si>
  <si>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</si>
  <si>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</si>
  <si>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</si>
  <si>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</si>
  <si>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</si>
  <si>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</si>
  <si>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</si>
  <si>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</si>
  <si>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</si>
  <si>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</si>
  <si>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</si>
  <si>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</si>
  <si>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</si>
  <si>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</si>
  <si>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</si>
  <si>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</si>
  <si>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</si>
  <si>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</si>
  <si>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</si>
  <si>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</si>
  <si>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</si>
  <si>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</si>
  <si>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</si>
  <si>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</si>
  <si>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</si>
  <si>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</si>
  <si>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</si>
  <si>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</si>
  <si>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</si>
  <si>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</si>
  <si>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</si>
  <si>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</si>
  <si>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</si>
  <si>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</si>
  <si>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</si>
  <si>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</si>
  <si>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</si>
  <si>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</si>
  <si>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</si>
  <si>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</si>
  <si>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</si>
  <si>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</si>
  <si>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</si>
  <si>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</si>
  <si>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</si>
  <si>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</si>
  <si>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</si>
  <si>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</si>
  <si>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</si>
  <si>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</si>
  <si>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</si>
  <si>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</si>
  <si>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</si>
  <si>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</si>
  <si>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</si>
  <si>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</si>
  <si>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</si>
  <si>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</si>
  <si>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</si>
  <si>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</si>
  <si>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</si>
  <si>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</si>
  <si>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</si>
  <si>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</si>
  <si>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</si>
  <si>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</si>
  <si>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</si>
  <si>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</si>
  <si>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</si>
  <si>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</si>
  <si>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</si>
  <si>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</si>
  <si>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</si>
  <si>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</si>
  <si>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</si>
  <si>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</si>
  <si>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</si>
  <si>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</si>
  <si>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</si>
  <si>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</si>
  <si>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</si>
  <si>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</si>
  <si>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</si>
  <si>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</si>
  <si>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</si>
  <si>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</si>
  <si>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</si>
  <si>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</si>
  <si>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</si>
  <si>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</si>
  <si>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</si>
  <si>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</si>
  <si>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</si>
  <si>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</si>
  <si>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</si>
  <si>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</si>
  <si>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</si>
  <si>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</si>
  <si>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</si>
  <si>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</si>
  <si>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</si>
  <si>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</si>
  <si>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</si>
  <si>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</si>
  <si>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</si>
  <si>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</si>
  <si>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</si>
  <si>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</si>
  <si>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</si>
  <si>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</si>
  <si>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</si>
  <si>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</si>
  <si>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</si>
  <si>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</si>
  <si>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</si>
  <si>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</si>
  <si>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</si>
  <si>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</si>
  <si>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</si>
  <si>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</si>
  <si>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</si>
  <si>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</si>
  <si>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</si>
  <si>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</si>
  <si>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</si>
  <si>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</si>
  <si>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</si>
  <si>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</si>
  <si>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</si>
  <si>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</si>
  <si>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</si>
  <si>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</si>
  <si>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</si>
  <si>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</si>
  <si>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</si>
  <si>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</si>
  <si>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</si>
  <si>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</si>
  <si>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</si>
  <si>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</si>
  <si>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</si>
  <si>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</si>
  <si>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</si>
  <si>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</si>
  <si>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</si>
  <si>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</si>
  <si>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</si>
  <si>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</si>
  <si>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</si>
  <si>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</si>
  <si>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</si>
  <si>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</si>
  <si>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</si>
  <si>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</si>
  <si>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</si>
  <si>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</si>
  <si>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</si>
  <si>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</si>
  <si>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</si>
  <si>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</si>
  <si>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</si>
  <si>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</si>
  <si>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</si>
  <si>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</si>
  <si>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</si>
  <si>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</si>
  <si>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</si>
  <si>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</si>
  <si>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</si>
  <si>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</si>
  <si>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</si>
  <si>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</si>
  <si>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</si>
  <si>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</si>
  <si>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</si>
  <si>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</si>
  <si>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</si>
  <si>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</si>
  <si>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</si>
  <si>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</si>
  <si>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</si>
  <si>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</si>
  <si>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</si>
  <si>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</si>
  <si>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</si>
  <si>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</si>
  <si>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</si>
  <si>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</si>
  <si>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</si>
  <si>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</si>
  <si>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</si>
  <si>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</si>
  <si>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</si>
  <si>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</si>
  <si>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</si>
  <si>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</si>
  <si>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</si>
  <si>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</si>
  <si>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</si>
  <si>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</si>
  <si>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</si>
  <si>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</si>
  <si>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</si>
  <si>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</si>
  <si>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</si>
  <si>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</si>
  <si>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</si>
  <si>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</si>
  <si>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</si>
  <si>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</si>
  <si>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</si>
  <si>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</si>
  <si>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</si>
  <si>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</si>
  <si>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</si>
  <si>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</si>
  <si>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</si>
  <si>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</si>
  <si>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</si>
  <si>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</si>
  <si>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</si>
  <si>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</si>
  <si>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</si>
  <si>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</si>
  <si>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</si>
  <si>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</si>
  <si>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</si>
  <si>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</si>
  <si>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</si>
  <si>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</si>
  <si>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</si>
  <si>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</si>
  <si>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</si>
  <si>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</si>
  <si>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</si>
  <si>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</si>
  <si>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</si>
  <si>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</si>
  <si>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</si>
  <si>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</si>
  <si>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</si>
  <si>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</si>
  <si>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</si>
  <si>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</si>
  <si>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</si>
  <si>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</si>
  <si>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</si>
  <si>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</si>
  <si>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</si>
  <si>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</si>
  <si>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</si>
  <si>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</si>
  <si>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</si>
  <si>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</si>
  <si>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</si>
  <si>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</si>
  <si>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</si>
  <si>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</si>
  <si>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</si>
  <si>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</si>
  <si>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</si>
  <si>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</si>
  <si>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</si>
  <si>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</si>
  <si>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</si>
  <si>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</si>
  <si>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</si>
  <si>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</si>
  <si>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</si>
  <si>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</si>
  <si>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</si>
  <si>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</si>
  <si>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</si>
  <si>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</si>
  <si>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</si>
  <si>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</si>
  <si>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</si>
  <si>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</si>
  <si>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</si>
  <si>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</si>
  <si>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</si>
  <si>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</si>
  <si>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</si>
  <si>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</si>
  <si>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</si>
  <si>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</si>
  <si>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</si>
  <si>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</si>
  <si>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</si>
  <si>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</si>
  <si>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</si>
  <si>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</si>
  <si>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</si>
  <si>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</si>
  <si>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</si>
  <si>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</si>
  <si>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</si>
  <si>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</si>
  <si>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</si>
  <si>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</si>
  <si>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</si>
  <si>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</si>
  <si>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</si>
  <si>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</si>
  <si>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</si>
  <si>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</si>
  <si>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</si>
  <si>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</si>
  <si>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</si>
  <si>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</si>
  <si>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</si>
  <si>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</si>
  <si>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</si>
  <si>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</si>
  <si>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</si>
  <si>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</si>
  <si>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</si>
  <si>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</si>
  <si>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</si>
  <si>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</si>
  <si>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</si>
  <si>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</si>
  <si>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</si>
  <si>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</si>
  <si>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</si>
  <si>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</si>
  <si>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</si>
  <si>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</si>
  <si>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</si>
  <si>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</si>
  <si>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</si>
  <si>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</si>
  <si>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</si>
  <si>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</si>
  <si>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</si>
  <si>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</si>
  <si>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</si>
  <si>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</si>
  <si>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</si>
  <si>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</si>
  <si>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</si>
  <si>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</si>
  <si>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</si>
  <si>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</si>
  <si>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</si>
  <si>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</si>
  <si>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</si>
  <si>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</si>
  <si>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</si>
  <si>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</si>
  <si>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</si>
  <si>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</si>
  <si>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</si>
  <si>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</si>
  <si>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</si>
  <si>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</si>
  <si>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</si>
  <si>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</si>
  <si>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</si>
  <si>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</si>
  <si>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</si>
  <si>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</si>
  <si>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</si>
  <si>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</si>
  <si>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</si>
  <si>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</si>
  <si>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</si>
  <si>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</si>
  <si>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</si>
  <si>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</si>
  <si>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</si>
  <si>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</si>
  <si>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</si>
  <si>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</si>
  <si>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</si>
  <si>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</si>
  <si>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</si>
  <si>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</si>
  <si>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</si>
  <si>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</si>
  <si>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</si>
  <si>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</si>
  <si>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</si>
  <si>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</si>
  <si>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</si>
  <si>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</si>
  <si>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</si>
  <si>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</si>
  <si>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</si>
  <si>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</si>
  <si>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</si>
  <si>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</si>
  <si>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</si>
  <si>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</si>
  <si>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</si>
  <si>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</si>
  <si>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</si>
  <si>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</si>
  <si>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</si>
  <si>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</si>
  <si>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</si>
  <si>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</si>
  <si>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</si>
  <si>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</si>
  <si>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</si>
  <si>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</si>
  <si>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</si>
  <si>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</si>
  <si>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</si>
  <si>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</si>
  <si>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</si>
  <si>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</si>
  <si>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</si>
  <si>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</si>
  <si>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</si>
  <si>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</si>
  <si>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</si>
  <si>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</si>
  <si>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</si>
  <si>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</si>
  <si>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</si>
  <si>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</si>
  <si>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</si>
  <si>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</si>
  <si>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</si>
  <si>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</si>
  <si>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</si>
  <si>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</si>
  <si>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</si>
  <si>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</si>
  <si>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</si>
  <si>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</si>
  <si>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</si>
  <si>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</si>
  <si>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</si>
  <si>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</si>
  <si>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</si>
  <si>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</si>
  <si>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</si>
  <si>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</si>
  <si>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</si>
  <si>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</si>
  <si>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</si>
  <si>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</si>
  <si>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</si>
  <si>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</si>
  <si>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</si>
  <si>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</si>
  <si>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</si>
  <si>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</si>
  <si>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</si>
  <si>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</si>
  <si>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</si>
  <si>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</si>
  <si>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</si>
  <si>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</si>
  <si>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</si>
  <si>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</si>
  <si>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</si>
  <si>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</si>
  <si>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</si>
  <si>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</si>
  <si>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</si>
  <si>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</si>
  <si>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</si>
  <si>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</si>
  <si>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</si>
  <si>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</si>
  <si>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</si>
  <si>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</si>
  <si>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</si>
  <si>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</si>
  <si>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</si>
  <si>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</si>
  <si>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</si>
  <si>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</si>
  <si>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</si>
  <si>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</si>
  <si>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</si>
  <si>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</si>
  <si>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</si>
  <si>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</si>
  <si>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</si>
  <si>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</si>
  <si>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</si>
  <si>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</si>
  <si>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</si>
  <si>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</si>
  <si>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</si>
  <si>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</si>
  <si>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</si>
  <si>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</si>
  <si>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</si>
  <si>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</si>
  <si>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</si>
  <si>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</si>
  <si>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</si>
  <si>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</si>
  <si>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</si>
  <si>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</si>
  <si>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</si>
  <si>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</si>
  <si>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</si>
  <si>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</si>
  <si>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</si>
  <si>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</si>
  <si>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</si>
  <si>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</si>
  <si>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</si>
  <si>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</si>
  <si>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</si>
  <si>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</si>
  <si>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</si>
  <si>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</si>
  <si>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</si>
  <si>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</si>
  <si>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</si>
  <si>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</si>
  <si>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</si>
  <si>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</si>
  <si>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</si>
  <si>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</si>
  <si>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</si>
  <si>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</si>
  <si>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</si>
  <si>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</si>
  <si>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</si>
  <si>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</si>
  <si>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</si>
  <si>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</si>
  <si>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</si>
  <si>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</si>
  <si>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</si>
  <si>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</si>
  <si>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</si>
  <si>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</si>
  <si>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</si>
  <si>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</si>
  <si>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</si>
  <si>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</si>
  <si>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</si>
  <si>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</si>
  <si>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</si>
  <si>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</si>
  <si>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</si>
  <si>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</si>
  <si>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</si>
  <si>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</si>
  <si>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</si>
  <si>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</si>
  <si>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</si>
  <si>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</si>
  <si>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</si>
  <si>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</si>
  <si>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</si>
  <si>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</si>
  <si>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</si>
  <si>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</si>
  <si>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</si>
  <si>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</si>
  <si>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</si>
  <si>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</si>
  <si>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</si>
  <si>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</si>
  <si>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</si>
  <si>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</si>
  <si>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</si>
  <si>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</si>
  <si>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</si>
  <si>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</si>
  <si>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</si>
  <si>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</si>
  <si>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</si>
  <si>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</si>
  <si>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</si>
  <si>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</si>
  <si>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</si>
  <si>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</si>
  <si>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</si>
  <si>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</si>
  <si>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</si>
  <si>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</si>
  <si>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</si>
  <si>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</si>
  <si>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</si>
  <si>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</si>
  <si>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</si>
  <si>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</si>
  <si>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</si>
  <si>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</si>
  <si>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</si>
  <si>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</si>
  <si>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</si>
  <si>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</si>
  <si>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</si>
  <si>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</si>
  <si>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</si>
  <si>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</si>
  <si>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</si>
  <si>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</si>
  <si>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</si>
  <si>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</si>
  <si>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</si>
  <si>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</si>
  <si>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</si>
  <si>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</si>
  <si>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</si>
  <si>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</si>
  <si>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</si>
  <si>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</si>
  <si>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</si>
  <si>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</si>
  <si>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</si>
  <si>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</si>
  <si>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</si>
  <si>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</si>
  <si>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</si>
  <si>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</si>
  <si>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</si>
  <si>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</si>
  <si>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</si>
  <si>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</si>
  <si>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</si>
  <si>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</si>
  <si>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</si>
  <si>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</si>
  <si>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</si>
  <si>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</si>
  <si>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</si>
  <si>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</si>
  <si>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</si>
  <si>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</si>
  <si>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</si>
  <si>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</si>
  <si>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</si>
  <si>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</si>
  <si>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</si>
  <si>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</si>
  <si>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</si>
  <si>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</si>
  <si>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</si>
  <si>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</si>
  <si>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</si>
  <si>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</si>
  <si>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</si>
  <si>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</si>
  <si>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</si>
  <si>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</si>
  <si>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</si>
  <si>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</si>
  <si>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</si>
  <si>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</si>
  <si>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</si>
  <si>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</si>
  <si>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</si>
  <si>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</si>
  <si>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</si>
  <si>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</si>
  <si>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</si>
  <si>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</si>
  <si>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</si>
  <si>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</si>
  <si>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</si>
  <si>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</si>
  <si>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</si>
  <si>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</si>
  <si>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</si>
  <si>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</si>
  <si>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</si>
  <si>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</si>
  <si>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</si>
  <si>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</si>
  <si>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</si>
  <si>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</si>
  <si>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</si>
  <si>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</si>
  <si>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</si>
  <si>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</si>
  <si>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</si>
  <si>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</si>
  <si>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</si>
  <si>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</si>
  <si>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</si>
  <si>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</si>
  <si>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</si>
  <si>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</si>
  <si>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</si>
  <si>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</si>
  <si>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</si>
  <si>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</si>
  <si>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</si>
  <si>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</si>
  <si>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</si>
  <si>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</si>
  <si>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</si>
  <si>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</si>
  <si>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</si>
  <si>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</si>
  <si>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</si>
  <si>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</si>
  <si>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</si>
  <si>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</si>
  <si>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</si>
  <si>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</si>
  <si>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</si>
  <si>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</si>
  <si>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</si>
  <si>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</si>
  <si>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</si>
  <si>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</si>
  <si>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</si>
  <si>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</si>
  <si>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</si>
  <si>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</si>
  <si>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</si>
  <si>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</si>
  <si>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</si>
  <si>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</si>
  <si>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</si>
  <si>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</si>
  <si>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</si>
  <si>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</si>
  <si>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</si>
  <si>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</si>
  <si>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</si>
  <si>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</si>
  <si>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</si>
  <si>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</si>
  <si>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</si>
  <si>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</si>
  <si>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</si>
  <si>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</si>
  <si>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</si>
  <si>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</si>
  <si>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</si>
  <si>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</si>
  <si>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</si>
  <si>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</si>
  <si>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</si>
  <si>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</si>
  <si>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</si>
  <si>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</si>
  <si>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</si>
  <si>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</si>
  <si>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</si>
  <si>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</si>
  <si>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</si>
  <si>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</si>
  <si>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</si>
  <si>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</si>
  <si>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</si>
  <si>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</si>
  <si>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</si>
  <si>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</si>
  <si>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</si>
  <si>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</si>
  <si>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</si>
  <si>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</si>
  <si>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</si>
  <si>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</si>
  <si>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</si>
  <si>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</si>
  <si>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</si>
  <si>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</si>
  <si>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</si>
  <si>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</si>
  <si>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</si>
  <si>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</si>
  <si>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</si>
  <si>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</si>
  <si>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</si>
  <si>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</si>
  <si>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</si>
  <si>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</si>
  <si>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</si>
  <si>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</si>
  <si>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</si>
  <si>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</si>
  <si>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</si>
  <si>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</si>
  <si>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</si>
  <si>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</si>
  <si>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</si>
  <si>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</si>
  <si>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</si>
  <si>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</si>
  <si>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</si>
  <si>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</si>
  <si>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</si>
  <si>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</si>
  <si>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</si>
  <si>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</si>
  <si>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</si>
  <si>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</si>
  <si>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</si>
  <si>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</si>
  <si>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</si>
  <si>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</si>
  <si>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</si>
  <si>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</si>
  <si>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</si>
  <si>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</si>
  <si>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</si>
  <si>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</si>
  <si>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</si>
  <si>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</si>
  <si>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</si>
  <si>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</si>
  <si>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</si>
  <si>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</si>
  <si>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</si>
  <si>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</si>
  <si>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</si>
  <si>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</si>
  <si>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</si>
  <si>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</si>
  <si>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</si>
  <si>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</si>
  <si>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</si>
  <si>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</si>
  <si>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</si>
  <si>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</si>
  <si>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</si>
  <si>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</si>
  <si>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</si>
  <si>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</si>
  <si>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</si>
  <si>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</si>
  <si>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</si>
  <si>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</si>
  <si>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</si>
  <si>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</si>
  <si>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</si>
  <si>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</si>
  <si>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</si>
  <si>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</si>
  <si>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</si>
  <si>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</si>
  <si>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</si>
  <si>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</si>
  <si>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</si>
  <si>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</si>
  <si>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</si>
  <si>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</si>
  <si>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</si>
  <si>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</si>
  <si>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</si>
  <si>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</si>
  <si>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</si>
  <si>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</si>
  <si>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</si>
  <si>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</si>
  <si>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</si>
  <si>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</si>
  <si>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</si>
  <si>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</si>
  <si>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</si>
  <si>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</si>
  <si>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</si>
  <si>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</si>
  <si>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</si>
  <si>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</si>
  <si>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</si>
  <si>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</si>
  <si>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</si>
  <si>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</si>
  <si>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</si>
  <si>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</si>
  <si>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</si>
  <si>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</si>
  <si>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</si>
  <si>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</si>
  <si>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</si>
  <si>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</si>
  <si>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</si>
  <si>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</si>
  <si>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</si>
  <si>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</si>
  <si>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</si>
  <si>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</si>
  <si>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</si>
  <si>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</si>
  <si>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</si>
  <si>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</si>
  <si>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</si>
  <si>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</si>
  <si>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</si>
  <si>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</si>
  <si>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</si>
  <si>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</si>
  <si>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</si>
  <si>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</si>
  <si>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</si>
  <si>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</si>
  <si>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</si>
  <si>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</si>
  <si>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</si>
  <si>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</si>
  <si>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</si>
  <si>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</si>
  <si>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</si>
  <si>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</si>
  <si>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</si>
  <si>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</si>
  <si>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</si>
  <si>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</si>
  <si>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</si>
  <si>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</si>
  <si>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</si>
  <si>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</si>
  <si>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</si>
  <si>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</si>
  <si>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</si>
  <si>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</si>
  <si>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</si>
  <si>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</si>
  <si>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</si>
  <si>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</si>
  <si>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</si>
  <si>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</si>
  <si>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</si>
  <si>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</si>
  <si>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</si>
  <si>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</si>
  <si>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</si>
  <si>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</si>
  <si>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</si>
  <si>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</si>
  <si>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</si>
  <si>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</si>
  <si>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</si>
  <si>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</si>
  <si>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</si>
  <si>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</si>
  <si>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</si>
  <si>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</si>
  <si>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</si>
  <si>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</si>
  <si>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</si>
  <si>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</si>
  <si>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</si>
  <si>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</si>
  <si>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</si>
  <si>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</si>
  <si>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</si>
  <si>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</si>
  <si>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</si>
  <si>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</si>
  <si>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</si>
  <si>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</si>
  <si>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</si>
  <si>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</si>
  <si>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</si>
  <si>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</si>
  <si>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</si>
  <si>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</si>
  <si>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</si>
  <si>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</si>
  <si>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</si>
  <si>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</si>
  <si>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</si>
  <si>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</si>
  <si>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</si>
  <si>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</si>
  <si>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</si>
  <si>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</si>
  <si>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</si>
  <si>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</si>
  <si>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</si>
  <si>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</si>
  <si>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</si>
  <si>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</si>
  <si>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</si>
  <si>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</si>
  <si>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</si>
  <si>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</si>
  <si>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</si>
  <si>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</si>
  <si>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</si>
  <si>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</si>
  <si>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</si>
  <si>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</si>
  <si>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</si>
  <si>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</si>
  <si>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</si>
  <si>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</si>
  <si>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</si>
  <si>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</si>
  <si>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</si>
  <si>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</si>
  <si>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</si>
  <si>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</si>
  <si>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</si>
  <si>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</si>
  <si>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</si>
  <si>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</si>
  <si>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</si>
  <si>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</si>
  <si>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</si>
  <si>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</si>
  <si>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</si>
  <si>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</si>
  <si>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</si>
  <si>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</si>
  <si>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</si>
  <si>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</si>
  <si>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</si>
  <si>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</si>
  <si>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</si>
  <si>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</si>
  <si>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</si>
  <si>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</si>
  <si>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</si>
  <si>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</si>
  <si>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</si>
  <si>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</si>
  <si>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</si>
  <si>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</si>
  <si>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</si>
  <si>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</si>
  <si>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</si>
  <si>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</si>
  <si>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</si>
  <si>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</si>
  <si>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</si>
  <si>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</si>
  <si>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</si>
  <si>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</si>
  <si>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</si>
  <si>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</si>
  <si>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</si>
  <si>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</si>
  <si>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</si>
  <si>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</si>
  <si>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</si>
  <si>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</si>
  <si>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</si>
  <si>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</si>
  <si>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</si>
  <si>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</si>
  <si>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</si>
  <si>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</si>
  <si>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</si>
  <si>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</si>
  <si>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</si>
  <si>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</si>
  <si>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</si>
  <si>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</si>
  <si>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</si>
  <si>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</si>
  <si>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</si>
  <si>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</si>
  <si>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</si>
  <si>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</si>
  <si>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</si>
  <si>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</si>
  <si>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</si>
  <si>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</si>
  <si>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</si>
  <si>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</si>
  <si>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</si>
  <si>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</si>
  <si>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</si>
  <si>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</si>
  <si>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</si>
  <si>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</si>
  <si>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</si>
  <si>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</si>
  <si>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</si>
  <si>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</si>
  <si>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</si>
  <si>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</si>
  <si>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</si>
  <si>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</si>
  <si>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</si>
  <si>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</si>
  <si>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</si>
  <si>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</si>
  <si>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</si>
  <si>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</si>
  <si>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</si>
  <si>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</si>
  <si>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</si>
  <si>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</si>
  <si>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</si>
  <si>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</si>
  <si>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</si>
  <si>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</si>
  <si>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</si>
  <si>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</si>
  <si>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</si>
  <si>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</si>
  <si>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</si>
  <si>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</si>
  <si>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</si>
  <si>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</si>
  <si>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</si>
  <si>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</si>
  <si>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</si>
  <si>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</si>
  <si>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</si>
  <si>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</si>
  <si>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</si>
  <si>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</si>
  <si>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</si>
  <si>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</si>
  <si>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</si>
  <si>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</si>
  <si>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</si>
  <si>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</si>
  <si>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</si>
  <si>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</si>
  <si>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</si>
  <si>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</si>
  <si>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</si>
  <si>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</si>
  <si>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</si>
  <si>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</si>
  <si>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</si>
  <si>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</si>
  <si>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</si>
  <si>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</si>
  <si>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</si>
  <si>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</si>
  <si>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</si>
  <si>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</si>
  <si>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</si>
  <si>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</si>
  <si>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</si>
  <si>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</si>
  <si>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</si>
  <si>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</si>
  <si>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</si>
  <si>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</si>
  <si>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</si>
  <si>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</si>
  <si>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</si>
  <si>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</si>
  <si>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</si>
  <si>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</si>
  <si>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</si>
  <si>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</si>
  <si>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</si>
  <si>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</si>
  <si>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</si>
  <si>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</si>
  <si>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</si>
  <si>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</si>
  <si>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</si>
  <si>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</si>
  <si>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</si>
  <si>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</si>
  <si>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</si>
  <si>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</si>
  <si>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</si>
  <si>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</si>
  <si>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</si>
  <si>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</si>
  <si>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</si>
  <si>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</si>
  <si>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</si>
  <si>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</si>
  <si>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</si>
  <si>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</si>
  <si>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</si>
  <si>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</si>
  <si>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</si>
  <si>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</si>
  <si>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</si>
  <si>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</si>
  <si>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</si>
  <si>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</si>
  <si>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</si>
  <si>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</si>
  <si>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</si>
  <si>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</si>
  <si>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</si>
  <si>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</si>
  <si>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</si>
  <si>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</si>
  <si>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</si>
  <si>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</si>
  <si>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</si>
  <si>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</si>
  <si>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</si>
  <si>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</si>
  <si>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</si>
  <si>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</si>
  <si>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</si>
  <si>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</si>
  <si>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</si>
  <si>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</si>
  <si>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</si>
  <si>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</si>
  <si>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</si>
  <si>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</si>
  <si>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</si>
  <si>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</si>
  <si>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</si>
  <si>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</si>
  <si>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</si>
  <si>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</si>
  <si>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</si>
  <si>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</si>
  <si>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</si>
  <si>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</si>
  <si>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</si>
  <si>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</si>
  <si>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</si>
  <si>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</si>
  <si>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</si>
  <si>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</si>
  <si>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</si>
  <si>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</si>
  <si>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</si>
  <si>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</si>
  <si>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</si>
  <si>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</si>
  <si>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</si>
  <si>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</si>
  <si>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</si>
  <si>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</si>
  <si>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</si>
  <si>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</si>
  <si>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</si>
  <si>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</si>
  <si>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</si>
  <si>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</si>
  <si>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</si>
  <si>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</si>
  <si>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</si>
  <si>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</si>
  <si>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</si>
  <si>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</si>
  <si>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</si>
  <si>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</si>
  <si>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</si>
  <si>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</si>
  <si>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</si>
  <si>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</si>
  <si>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</si>
  <si>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</si>
  <si>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</si>
  <si>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</si>
  <si>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</si>
  <si>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</si>
  <si>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</si>
  <si>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</si>
  <si>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</si>
  <si>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</si>
  <si>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</si>
  <si>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</si>
  <si>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</si>
  <si>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</si>
  <si>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</si>
  <si>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</si>
  <si>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</si>
  <si>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</si>
  <si>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</si>
  <si>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</si>
  <si>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</si>
  <si>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</si>
  <si>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</si>
  <si>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</si>
  <si>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</si>
  <si>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</si>
  <si>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</si>
  <si>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</si>
  <si>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</si>
  <si>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</si>
  <si>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</si>
  <si>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</si>
  <si>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</si>
  <si>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</si>
  <si>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</si>
  <si>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</si>
  <si>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</si>
  <si>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</si>
  <si>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</si>
  <si>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</si>
  <si>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</si>
  <si>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</si>
  <si>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</si>
  <si>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</si>
  <si>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</si>
  <si>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</si>
  <si>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</si>
  <si>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</si>
  <si>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</si>
  <si>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</si>
  <si>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</si>
  <si>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</si>
  <si>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</si>
  <si>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</si>
  <si>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</si>
  <si>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</si>
  <si>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</si>
  <si>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</si>
  <si>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</si>
  <si>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</si>
  <si>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</si>
  <si>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</si>
  <si>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</si>
  <si>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</si>
  <si>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</si>
  <si>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</si>
  <si>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</si>
  <si>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</si>
  <si>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</si>
  <si>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</si>
  <si>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</si>
  <si>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</si>
  <si>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</si>
  <si>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</si>
  <si>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</si>
  <si>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</si>
  <si>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</si>
  <si>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</si>
  <si>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</si>
  <si>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</si>
  <si>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</si>
  <si>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</si>
  <si>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</si>
  <si>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</si>
  <si>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</si>
  <si>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</si>
  <si>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</si>
  <si>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</si>
  <si>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</si>
  <si>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</si>
  <si>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</si>
  <si>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</si>
  <si>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</si>
  <si>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</si>
  <si>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</si>
  <si>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</si>
  <si>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</si>
  <si>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</si>
  <si>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</si>
  <si>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</si>
  <si>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</si>
  <si>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</si>
  <si>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</si>
  <si>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</si>
  <si>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</si>
  <si>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</si>
  <si>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</si>
  <si>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</si>
  <si>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</si>
  <si>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</si>
  <si>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</si>
  <si>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</si>
  <si>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</si>
  <si>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</si>
  <si>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</si>
  <si>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</si>
  <si>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</si>
  <si>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</si>
  <si>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</si>
  <si>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</si>
  <si>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</si>
  <si>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</si>
  <si>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</si>
  <si>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</si>
  <si>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</si>
  <si>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</si>
  <si>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</si>
  <si>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</si>
  <si>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</si>
  <si>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</si>
  <si>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</si>
  <si>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</si>
  <si>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</si>
  <si>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</si>
  <si>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</si>
  <si>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</si>
  <si>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</si>
  <si>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</si>
  <si>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</si>
  <si>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</si>
  <si>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</si>
  <si>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</si>
  <si>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</si>
  <si>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</si>
  <si>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</si>
  <si>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</si>
  <si>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</si>
  <si>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</si>
  <si>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</si>
  <si>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</si>
  <si>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</si>
  <si>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</si>
  <si>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</si>
  <si>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</si>
  <si>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</si>
  <si>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</si>
  <si>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</si>
  <si>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</si>
  <si>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</si>
  <si>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</si>
  <si>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</si>
  <si>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</si>
  <si>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</si>
  <si>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</si>
  <si>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</si>
  <si>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</si>
  <si>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</si>
  <si>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</si>
  <si>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</si>
  <si>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</si>
  <si>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</si>
  <si>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</si>
  <si>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</si>
  <si>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</si>
  <si>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</si>
  <si>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</si>
  <si>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</si>
  <si>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</si>
  <si>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</si>
  <si>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</si>
  <si>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</si>
  <si>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</si>
  <si>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</si>
  <si>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</si>
  <si>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</si>
  <si>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</si>
  <si>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</si>
  <si>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</si>
  <si>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</si>
  <si>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</si>
  <si>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</si>
  <si>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</si>
  <si>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</si>
  <si>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</si>
  <si>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</si>
  <si>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</si>
  <si>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</si>
  <si>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</si>
  <si>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</si>
  <si>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</si>
  <si>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</si>
  <si>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</si>
  <si>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</si>
  <si>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</si>
  <si>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</si>
  <si>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</si>
  <si>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</si>
  <si>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</si>
  <si>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</si>
  <si>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</si>
  <si>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</si>
  <si>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</si>
  <si>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</si>
  <si>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</si>
  <si>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</si>
  <si>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</si>
  <si>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</si>
  <si>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</si>
  <si>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</si>
  <si>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</si>
  <si>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</si>
  <si>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</si>
  <si>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</si>
  <si>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</si>
  <si>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</si>
  <si>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</si>
  <si>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</si>
  <si>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</si>
  <si>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</si>
  <si>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</si>
  <si>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</si>
  <si>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</si>
  <si>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</si>
  <si>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</si>
  <si>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</si>
  <si>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</si>
  <si>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</si>
  <si>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</si>
  <si>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</si>
  <si>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</si>
  <si>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</si>
  <si>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</si>
  <si>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</si>
  <si>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</si>
  <si>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</si>
  <si>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</si>
  <si>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</si>
  <si>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</si>
  <si>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</si>
  <si>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</si>
  <si>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</si>
  <si>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</si>
  <si>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</si>
  <si>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</si>
  <si>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</si>
  <si>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</si>
  <si>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</si>
  <si>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</si>
  <si>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</si>
  <si>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</si>
  <si>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</si>
  <si>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</si>
  <si>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</si>
  <si>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</si>
  <si>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</si>
  <si>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</si>
  <si>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</si>
  <si>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</si>
  <si>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</si>
  <si>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</si>
  <si>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</si>
  <si>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</si>
  <si>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</si>
  <si>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</si>
  <si>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</si>
  <si>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</si>
  <si>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</si>
  <si>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</si>
  <si>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</si>
  <si>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</si>
  <si>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</si>
  <si>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</si>
  <si>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</si>
  <si>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</si>
  <si>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</si>
  <si>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</si>
  <si>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</si>
  <si>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</si>
  <si>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</si>
  <si>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</si>
  <si>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</si>
  <si>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</si>
  <si>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</si>
  <si>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</si>
  <si>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</si>
  <si>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</si>
  <si>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</si>
  <si>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</si>
  <si>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</si>
  <si>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</si>
  <si>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</si>
  <si>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</si>
  <si>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</si>
  <si>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</si>
  <si>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</si>
  <si>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</si>
  <si>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</si>
  <si>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</si>
  <si>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</si>
  <si>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</si>
  <si>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</si>
  <si>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</si>
  <si>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</si>
  <si>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</si>
  <si>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</si>
  <si>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</si>
  <si>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</si>
  <si>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</si>
  <si>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</si>
  <si>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</si>
  <si>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</si>
  <si>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</si>
  <si>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</si>
  <si>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</si>
  <si>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</si>
  <si>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</si>
  <si>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</si>
  <si>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</si>
  <si>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</si>
  <si>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</si>
  <si>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</si>
  <si>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</si>
  <si>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</si>
  <si>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</si>
  <si>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</si>
  <si>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</si>
  <si>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</si>
  <si>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</si>
  <si>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</si>
  <si>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</si>
  <si>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</si>
  <si>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</si>
  <si>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</si>
  <si>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</si>
  <si>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</si>
  <si>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</si>
  <si>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</si>
  <si>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</si>
  <si>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</si>
  <si>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</si>
  <si>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</si>
  <si>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</si>
  <si>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</si>
  <si>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</si>
  <si>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</si>
  <si>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</si>
  <si>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</si>
  <si>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</si>
  <si>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</si>
  <si>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</si>
  <si>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</si>
  <si>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</si>
  <si>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</si>
  <si>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</si>
  <si>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</si>
  <si>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</si>
  <si>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</si>
  <si>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</si>
  <si>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</si>
  <si>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</si>
  <si>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</si>
  <si>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</si>
  <si>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</si>
  <si>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</si>
  <si>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</si>
  <si>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</si>
  <si>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</si>
  <si>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</si>
  <si>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</si>
  <si>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</si>
  <si>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</si>
  <si>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</si>
  <si>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</si>
  <si>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</si>
  <si>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</si>
  <si>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</si>
  <si>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</si>
  <si>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</si>
  <si>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</si>
  <si>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</si>
  <si>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</si>
  <si>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</si>
  <si>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</si>
  <si>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</si>
  <si>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</si>
  <si>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</si>
  <si>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</si>
  <si>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</si>
  <si>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</si>
  <si>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</si>
  <si>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</si>
  <si>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</si>
  <si>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</si>
  <si>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</si>
  <si>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</si>
  <si>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</si>
  <si>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</si>
  <si>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</si>
  <si>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</si>
  <si>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</si>
  <si>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</si>
  <si>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</si>
  <si>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</si>
  <si>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</si>
  <si>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</si>
  <si>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</si>
  <si>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</si>
  <si>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</si>
  <si>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</si>
  <si>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</si>
  <si>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</si>
  <si>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</si>
  <si>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</si>
  <si>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</si>
  <si>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</si>
  <si>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</si>
  <si>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</si>
  <si>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</si>
  <si>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</si>
  <si>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</si>
  <si>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</si>
  <si>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</si>
  <si>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</si>
  <si>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</si>
  <si>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</si>
  <si>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</si>
  <si>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</si>
  <si>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</si>
  <si>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</si>
  <si>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</si>
  <si>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</si>
  <si>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</si>
  <si>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</si>
  <si>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</si>
  <si>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</si>
  <si>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</si>
  <si>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</si>
  <si>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</si>
  <si>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</si>
  <si>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</si>
  <si>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</si>
  <si>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</si>
  <si>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</si>
  <si>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</si>
  <si>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</si>
  <si>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</si>
  <si>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</si>
  <si>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</si>
  <si>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</si>
  <si>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</si>
  <si>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</si>
  <si>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</si>
  <si>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</si>
  <si>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</si>
  <si>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</si>
  <si>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</si>
  <si>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</si>
  <si>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</si>
  <si>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</si>
  <si>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</si>
  <si>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</si>
  <si>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</si>
  <si>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</si>
  <si>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</si>
  <si>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</si>
  <si>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</si>
  <si>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</si>
  <si>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</si>
  <si>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</si>
  <si>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</si>
  <si>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</si>
  <si>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</si>
  <si>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</si>
  <si>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</si>
  <si>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</si>
  <si>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</si>
  <si>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</si>
  <si>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</si>
  <si>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</si>
  <si>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</si>
  <si>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</si>
  <si>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</si>
  <si>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</si>
  <si>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</si>
  <si>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</si>
  <si>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</si>
  <si>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</si>
  <si>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</si>
  <si>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</si>
  <si>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</si>
  <si>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</si>
  <si>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</si>
  <si>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</si>
  <si>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</si>
  <si>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</si>
  <si>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</si>
  <si>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</si>
  <si>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</si>
  <si>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</si>
  <si>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</si>
  <si>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</si>
  <si>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</si>
  <si>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</si>
  <si>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</si>
  <si>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</si>
  <si>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</si>
  <si>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</si>
  <si>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</si>
  <si>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</si>
  <si>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</si>
  <si>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</si>
  <si>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</si>
  <si>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</si>
  <si>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</si>
  <si>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</si>
  <si>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</si>
  <si>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</si>
  <si>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</si>
  <si>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</si>
  <si>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</si>
  <si>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</si>
  <si>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</si>
  <si>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</si>
  <si>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</si>
  <si>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</si>
  <si>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</si>
  <si>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</si>
  <si>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</si>
  <si>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</si>
  <si>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</si>
  <si>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</si>
  <si>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</si>
  <si>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</si>
  <si>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</si>
  <si>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</si>
  <si>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</si>
  <si>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</si>
  <si>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</si>
  <si>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</si>
  <si>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</si>
  <si>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</si>
  <si>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</si>
  <si>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</si>
  <si>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</si>
  <si>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</si>
  <si>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</si>
  <si>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</si>
  <si>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</si>
  <si>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</si>
  <si>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</si>
  <si>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</si>
  <si>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</si>
  <si>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</si>
  <si>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</si>
  <si>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</si>
  <si>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</si>
  <si>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</si>
  <si>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</si>
  <si>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</si>
  <si>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</si>
  <si>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</si>
  <si>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</si>
  <si>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</si>
  <si>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</si>
  <si>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</si>
  <si>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</si>
  <si>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</si>
  <si>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</si>
  <si>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</si>
  <si>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</si>
  <si>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</si>
  <si>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</si>
  <si>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</si>
  <si>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</si>
  <si>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</si>
  <si>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</si>
  <si>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</si>
  <si>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</si>
  <si>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</si>
  <si>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</si>
  <si>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</si>
  <si>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</si>
  <si>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</si>
  <si>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</si>
  <si>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</si>
  <si>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</si>
  <si>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</si>
  <si>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</si>
  <si>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</si>
  <si>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</si>
  <si>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</si>
  <si>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</si>
  <si>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</si>
  <si>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</si>
  <si>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</si>
  <si>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</si>
  <si>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</si>
  <si>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</si>
  <si>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</si>
  <si>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</si>
  <si>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</si>
  <si>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</si>
  <si>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</si>
  <si>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</si>
  <si>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</si>
  <si>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</si>
  <si>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</si>
  <si>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</si>
  <si>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</si>
  <si>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</si>
  <si>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</si>
  <si>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</si>
  <si>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</si>
  <si>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</si>
  <si>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</si>
  <si>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</si>
  <si>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</si>
  <si>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</si>
  <si>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</si>
  <si>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</si>
  <si>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</si>
  <si>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</si>
  <si>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</si>
  <si>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</si>
  <si>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</si>
  <si>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</si>
  <si>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</si>
  <si>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</si>
  <si>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</si>
  <si>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</si>
  <si>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</si>
  <si>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</si>
  <si>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</si>
  <si>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</si>
  <si>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</si>
  <si>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</si>
  <si>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</si>
  <si>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</si>
  <si>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</si>
  <si>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</si>
  <si>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</si>
  <si>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</si>
  <si>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</si>
  <si>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</si>
  <si>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</si>
  <si>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</si>
  <si>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</si>
  <si>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</si>
  <si>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</si>
  <si>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</si>
  <si>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</si>
  <si>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</si>
  <si>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</si>
  <si>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</si>
  <si>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</si>
  <si>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</si>
  <si>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</si>
  <si>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</si>
  <si>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</si>
  <si>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</si>
  <si>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</si>
  <si>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</si>
  <si>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</si>
  <si>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</si>
  <si>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</si>
  <si>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</si>
  <si>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</si>
  <si>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</si>
  <si>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</si>
  <si>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</si>
  <si>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</si>
  <si>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</si>
  <si>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</si>
  <si>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</si>
  <si>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</si>
  <si>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</si>
  <si>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</si>
  <si>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</si>
  <si>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</si>
  <si>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</si>
  <si>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</si>
  <si>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</si>
  <si>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</si>
  <si>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</si>
  <si>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</si>
  <si>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</si>
  <si>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</si>
  <si>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</si>
  <si>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</si>
  <si>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</si>
  <si>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</si>
  <si>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</si>
  <si>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</si>
  <si>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</si>
  <si>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</si>
  <si>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</si>
  <si>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</si>
  <si>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</si>
  <si>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</si>
  <si>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</si>
  <si>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</si>
  <si>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</si>
  <si>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</si>
  <si>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</si>
  <si>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</si>
  <si>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</si>
  <si>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</si>
  <si>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</si>
  <si>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</si>
  <si>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</si>
  <si>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</si>
  <si>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</si>
  <si>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</si>
  <si>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</si>
  <si>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</si>
  <si>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</si>
  <si>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</si>
  <si>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</si>
  <si>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</si>
  <si>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</si>
  <si>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</si>
  <si>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</si>
  <si>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</si>
  <si>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</si>
  <si>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</si>
  <si>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</si>
  <si>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</si>
  <si>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</si>
  <si>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</si>
  <si>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</si>
  <si>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</si>
  <si>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</si>
  <si>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</si>
  <si>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</si>
  <si>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</si>
  <si>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</si>
  <si>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</si>
  <si>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</si>
  <si>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</si>
  <si>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</si>
  <si>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</si>
  <si>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</si>
  <si>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</si>
  <si>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</si>
  <si>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</si>
  <si>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</si>
  <si>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</si>
  <si>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</si>
  <si>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</si>
  <si>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</si>
  <si>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</si>
  <si>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</si>
  <si>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</si>
  <si>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</si>
  <si>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</si>
  <si>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</si>
  <si>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</si>
  <si>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</si>
  <si>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</si>
  <si>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</si>
  <si>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</si>
  <si>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</si>
  <si>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</si>
  <si>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</si>
  <si>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</si>
  <si>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</si>
  <si>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</si>
  <si>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</si>
  <si>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</si>
  <si>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</si>
  <si>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</si>
  <si>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</si>
  <si>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</si>
  <si>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</si>
  <si>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</si>
  <si>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</si>
  <si>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</si>
  <si>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</si>
  <si>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</si>
  <si>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</si>
  <si>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</si>
  <si>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</si>
  <si>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</si>
  <si>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</si>
  <si>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</si>
  <si>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</si>
  <si>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</si>
  <si>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</si>
  <si>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</si>
  <si>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</si>
  <si>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</si>
  <si>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</si>
  <si>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</si>
  <si>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</si>
  <si>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</si>
  <si>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</si>
  <si>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</si>
  <si>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</si>
  <si>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</si>
  <si>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</si>
  <si>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</si>
  <si>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</si>
  <si>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</si>
  <si>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</si>
  <si>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</si>
  <si>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</si>
  <si>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</si>
  <si>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</si>
  <si>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</si>
  <si>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</si>
  <si>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</si>
  <si>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</si>
  <si>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</si>
  <si>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</si>
  <si>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</si>
  <si>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</si>
  <si>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</si>
  <si>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</si>
  <si>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</si>
  <si>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</si>
  <si>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</si>
  <si>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</si>
  <si>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</si>
  <si>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</si>
  <si>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</si>
  <si>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</si>
  <si>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</si>
  <si>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</si>
  <si>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</si>
  <si>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</si>
  <si>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</si>
  <si>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</si>
  <si>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</si>
  <si>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</si>
  <si>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</si>
  <si>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</si>
  <si>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</si>
  <si>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</si>
  <si>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</si>
  <si>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</si>
  <si>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</si>
  <si>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</si>
  <si>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</si>
  <si>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</si>
  <si>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</si>
  <si>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</si>
  <si>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</si>
  <si>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</si>
  <si>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</si>
  <si>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</si>
  <si>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</si>
  <si>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</si>
  <si>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</si>
  <si>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</si>
  <si>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</si>
  <si>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</si>
  <si>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</si>
  <si>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</si>
  <si>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</si>
  <si>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</si>
  <si>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</si>
  <si>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</si>
  <si>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</si>
  <si>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</si>
  <si>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</si>
  <si>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</si>
  <si>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</si>
  <si>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</si>
  <si>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</si>
  <si>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</si>
  <si>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</si>
  <si>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</si>
  <si>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</si>
  <si>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</si>
  <si>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</si>
  <si>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</si>
  <si>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</si>
  <si>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</si>
  <si>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</si>
  <si>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</si>
  <si>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</si>
  <si>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</si>
  <si>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</si>
  <si>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</si>
  <si>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</si>
  <si>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</si>
  <si>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</si>
  <si>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</si>
  <si>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</si>
  <si>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</si>
  <si>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</si>
  <si>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</si>
  <si>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</si>
  <si>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</si>
  <si>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</si>
  <si>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</si>
  <si>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</si>
  <si>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</si>
  <si>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</si>
  <si>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</si>
  <si>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</si>
  <si>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</si>
  <si>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</si>
  <si>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</si>
  <si>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</si>
  <si>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</si>
  <si>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</si>
  <si>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</si>
  <si>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</si>
  <si>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</si>
  <si>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</si>
  <si>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</si>
  <si>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</si>
  <si>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</si>
  <si>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</si>
  <si>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</si>
  <si>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</si>
  <si>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</si>
  <si>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</si>
  <si>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</si>
  <si>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</si>
  <si>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</si>
  <si>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</si>
  <si>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</si>
  <si>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</si>
  <si>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</si>
  <si>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</si>
  <si>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</si>
  <si>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</si>
  <si>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</si>
  <si>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</si>
  <si>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</si>
  <si>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</si>
  <si>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</si>
  <si>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</si>
  <si>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</si>
  <si>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</si>
  <si>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</si>
  <si>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</si>
  <si>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</si>
  <si>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</si>
  <si>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</si>
  <si>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</si>
  <si>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</si>
  <si>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</si>
  <si>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</si>
  <si>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</si>
  <si>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</si>
  <si>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</si>
  <si>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</si>
  <si>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</si>
  <si>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</si>
  <si>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</si>
  <si>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</si>
  <si>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</si>
  <si>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</si>
  <si>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</si>
  <si>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</si>
  <si>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</si>
  <si>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</si>
  <si>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</si>
  <si>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</si>
  <si>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</si>
  <si>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</si>
  <si>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</si>
  <si>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</si>
  <si>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</si>
  <si>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</si>
  <si>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</si>
  <si>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</si>
  <si>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</si>
  <si>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</si>
  <si>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</si>
  <si>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</si>
  <si>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</si>
  <si>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</si>
  <si>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</si>
  <si>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</si>
  <si>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</si>
  <si>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</si>
  <si>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</si>
  <si>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</si>
  <si>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</si>
  <si>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</si>
  <si>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</si>
  <si>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</si>
  <si>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</si>
  <si>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</si>
  <si>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</si>
  <si>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</si>
  <si>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</si>
  <si>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</si>
  <si>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</si>
  <si>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</si>
  <si>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</si>
  <si>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</si>
  <si>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</si>
  <si>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</si>
  <si>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</si>
  <si>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</si>
  <si>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</si>
  <si>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</si>
  <si>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</si>
  <si>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</si>
  <si>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</si>
  <si>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</si>
  <si>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</si>
  <si>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</si>
  <si>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</si>
  <si>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</si>
  <si>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</si>
  <si>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</si>
  <si>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</si>
  <si>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</si>
  <si>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</si>
  <si>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</si>
  <si>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</si>
  <si>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</si>
  <si>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</si>
  <si>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</si>
  <si>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</si>
  <si>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</si>
  <si>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</si>
  <si>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</si>
  <si>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</si>
  <si>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</si>
  <si>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</si>
  <si>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</si>
  <si>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</si>
  <si>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</si>
  <si>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</si>
  <si>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</si>
  <si>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</si>
  <si>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</si>
  <si>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</si>
  <si>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</si>
  <si>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</si>
  <si>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</si>
  <si>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</si>
  <si>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</si>
  <si>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</si>
  <si>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</si>
  <si>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</si>
  <si>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</si>
  <si>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</si>
  <si>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</si>
  <si>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</si>
  <si>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</si>
  <si>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</si>
  <si>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</si>
  <si>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</si>
  <si>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</si>
  <si>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</si>
  <si>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</si>
  <si>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</si>
  <si>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</si>
  <si>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</si>
  <si>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</si>
  <si>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</si>
  <si>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</si>
  <si>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</si>
  <si>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</si>
  <si>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</si>
  <si>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</si>
  <si>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</si>
  <si>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</si>
  <si>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</si>
  <si>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</si>
  <si>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</si>
  <si>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</si>
  <si>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</si>
  <si>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</si>
  <si>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</si>
  <si>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</si>
  <si>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</si>
  <si>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</si>
  <si>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</si>
  <si>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</si>
  <si>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</si>
  <si>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</si>
  <si>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</si>
  <si>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</si>
  <si>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</si>
  <si>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</si>
  <si>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</si>
  <si>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</si>
  <si>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</si>
  <si>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</si>
  <si>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</si>
  <si>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</si>
  <si>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</si>
  <si>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</si>
  <si>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</si>
  <si>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</si>
  <si>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</si>
  <si>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</si>
  <si>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</si>
  <si>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</si>
  <si>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</si>
  <si>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</si>
  <si>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</si>
  <si>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</si>
  <si>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</si>
  <si>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</si>
  <si>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</si>
  <si>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</si>
  <si>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</si>
  <si>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</si>
  <si>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</si>
  <si>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</si>
  <si>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</si>
  <si>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</si>
  <si>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</si>
  <si>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</si>
  <si>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</si>
  <si>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</si>
  <si>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</si>
  <si>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</si>
  <si>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</si>
  <si>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</si>
  <si>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</si>
  <si>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</si>
  <si>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</si>
  <si>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</si>
  <si>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</si>
  <si>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</si>
  <si>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</si>
  <si>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</si>
  <si>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</si>
  <si>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</si>
  <si>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</si>
  <si>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</si>
  <si>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</si>
  <si>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</si>
  <si>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</si>
  <si>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</si>
  <si>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</si>
  <si>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</si>
  <si>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</si>
  <si>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</si>
  <si>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</si>
  <si>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</si>
  <si>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</si>
  <si>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</si>
  <si>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</si>
  <si>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</si>
  <si>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</si>
  <si>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</si>
  <si>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</si>
  <si>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</si>
  <si>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</si>
  <si>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</si>
  <si>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</si>
  <si>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</si>
  <si>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</si>
  <si>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</si>
  <si>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</si>
  <si>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</si>
  <si>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</si>
  <si>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</si>
  <si>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</si>
  <si>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</si>
  <si>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</si>
  <si>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</si>
  <si>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</si>
  <si>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</si>
  <si>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</si>
  <si>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</si>
  <si>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</si>
  <si>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</si>
  <si>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</si>
  <si>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</si>
  <si>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</si>
  <si>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</si>
  <si>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</si>
  <si>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</si>
  <si>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</si>
  <si>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</si>
  <si>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</si>
  <si>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</si>
  <si>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</si>
  <si>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</si>
  <si>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</si>
  <si>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</si>
  <si>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</si>
  <si>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</si>
  <si>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</si>
  <si>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</si>
  <si>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</si>
  <si>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</si>
  <si>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</si>
  <si>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</si>
  <si>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</si>
  <si>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</si>
  <si>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</si>
  <si>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</si>
  <si>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</si>
  <si>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</si>
  <si>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</si>
  <si>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</si>
  <si>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</si>
  <si>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</si>
  <si>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</si>
  <si>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</si>
  <si>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</si>
  <si>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</si>
  <si>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</si>
  <si>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</si>
  <si>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</si>
  <si>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</si>
  <si>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</si>
  <si>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</si>
  <si>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</si>
  <si>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</si>
  <si>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</si>
  <si>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</si>
  <si>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</si>
  <si>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</si>
  <si>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</si>
  <si>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</si>
  <si>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</si>
  <si>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</si>
  <si>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</si>
  <si>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</si>
  <si>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</si>
  <si>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</si>
  <si>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</si>
  <si>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</si>
  <si>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</si>
  <si>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</si>
  <si>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</si>
  <si>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</si>
  <si>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</si>
  <si>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</si>
  <si>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</si>
  <si>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</si>
  <si>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</si>
  <si>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</si>
  <si>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</si>
  <si>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</si>
  <si>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</si>
  <si>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</si>
  <si>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</si>
  <si>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</si>
  <si>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</si>
  <si>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</si>
  <si>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</si>
  <si>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</si>
  <si>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</si>
  <si>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</si>
  <si>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</si>
  <si>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</si>
  <si>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</si>
  <si>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</si>
  <si>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</si>
  <si>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</si>
  <si>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</si>
  <si>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</si>
  <si>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</si>
  <si>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</si>
  <si>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</si>
  <si>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</si>
  <si>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</si>
  <si>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</si>
  <si>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</si>
  <si>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</si>
  <si>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</si>
  <si>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</si>
  <si>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</si>
  <si>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</si>
  <si>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</si>
  <si>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</si>
  <si>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</si>
  <si>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</si>
  <si>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</si>
  <si>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</si>
  <si>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</si>
  <si>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</si>
  <si>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</si>
  <si>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</si>
  <si>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</si>
  <si>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</si>
  <si>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</si>
  <si>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</si>
  <si>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</si>
  <si>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</si>
  <si>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</si>
  <si>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</si>
  <si>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</si>
  <si>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</si>
  <si>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</si>
  <si>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</si>
  <si>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</si>
  <si>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</si>
  <si>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</si>
  <si>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</si>
  <si>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</si>
  <si>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</si>
  <si>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</si>
  <si>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</si>
  <si>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</si>
  <si>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</si>
  <si>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</si>
  <si>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</si>
  <si>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</si>
  <si>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</si>
  <si>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</si>
  <si>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</si>
  <si>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</si>
  <si>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</si>
  <si>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</si>
  <si>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</si>
  <si>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</si>
  <si>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</si>
  <si>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</si>
  <si>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</si>
  <si>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</si>
  <si>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</si>
  <si>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</si>
  <si>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</si>
  <si>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</si>
  <si>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</si>
  <si>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</si>
  <si>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</si>
  <si>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</si>
  <si>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</si>
  <si>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</si>
  <si>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</si>
  <si>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</si>
  <si>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</si>
  <si>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</si>
  <si>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</si>
  <si>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</si>
  <si>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</si>
  <si>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</si>
  <si>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</si>
  <si>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</si>
  <si>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</si>
  <si>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</si>
  <si>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</si>
  <si>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</si>
  <si>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</si>
  <si>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</si>
  <si>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</si>
  <si>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</si>
  <si>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</si>
  <si>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</si>
  <si>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</si>
  <si>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</si>
  <si>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</si>
  <si>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</si>
  <si>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</si>
  <si>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</si>
  <si>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</si>
  <si>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</si>
  <si>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</si>
  <si>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</si>
  <si>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</si>
  <si>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</si>
  <si>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</si>
  <si>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</si>
  <si>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</si>
  <si>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</si>
  <si>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</si>
  <si>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</si>
  <si>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</si>
  <si>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</si>
  <si>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</si>
  <si>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</si>
  <si>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</si>
  <si>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</si>
  <si>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</si>
  <si>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</si>
  <si>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</si>
  <si>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</si>
  <si>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</si>
  <si>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</si>
  <si>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</si>
  <si>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</si>
  <si>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</si>
  <si>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</si>
  <si>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</si>
  <si>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</si>
  <si>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</si>
  <si>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</si>
  <si>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</si>
  <si>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</si>
  <si>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</si>
  <si>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</si>
  <si>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</si>
  <si>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</si>
  <si>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</si>
  <si>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</si>
  <si>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</si>
  <si>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</si>
  <si>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</si>
  <si>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</si>
  <si>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</si>
  <si>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</si>
  <si>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</si>
  <si>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</si>
  <si>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</si>
  <si>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</si>
  <si>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</si>
  <si>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</si>
  <si>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</si>
  <si>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</si>
  <si>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</si>
  <si>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</si>
  <si>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</si>
  <si>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</si>
  <si>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</si>
  <si>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</si>
  <si>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</si>
  <si>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</si>
  <si>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</si>
  <si>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</si>
  <si>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</si>
  <si>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</si>
  <si>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</si>
  <si>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</si>
  <si>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</si>
  <si>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</si>
  <si>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</si>
  <si>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</si>
  <si>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</si>
  <si>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</si>
  <si>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</si>
  <si>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</si>
  <si>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</si>
  <si>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</si>
  <si>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</si>
  <si>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</si>
  <si>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</si>
  <si>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</si>
  <si>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</si>
  <si>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</si>
  <si>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</si>
  <si>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</si>
  <si>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</si>
  <si>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</si>
  <si>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</si>
  <si>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</si>
  <si>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</si>
  <si>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</si>
  <si>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</si>
  <si>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</si>
  <si>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</si>
  <si>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</si>
  <si>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</si>
  <si>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</si>
  <si>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</si>
  <si>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</si>
  <si>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</si>
  <si>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</si>
  <si>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</si>
  <si>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</si>
  <si>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</si>
  <si>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</si>
  <si>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</si>
  <si>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</si>
  <si>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</si>
  <si>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</si>
  <si>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</si>
  <si>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</si>
  <si>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</si>
  <si>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</si>
  <si>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</si>
  <si>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</si>
  <si>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</si>
  <si>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</si>
  <si>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</si>
  <si>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</si>
  <si>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</si>
  <si>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</si>
  <si>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</si>
  <si>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</si>
  <si>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</si>
  <si>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</si>
  <si>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</si>
  <si>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</si>
  <si>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</si>
  <si>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</si>
  <si>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</si>
  <si>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</si>
  <si>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</si>
  <si>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</si>
  <si>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</si>
  <si>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</si>
  <si>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</si>
  <si>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</si>
  <si>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</si>
  <si>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</si>
  <si>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</si>
  <si>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</si>
  <si>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</si>
  <si>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</si>
  <si>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</si>
  <si>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</si>
  <si>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</si>
  <si>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</si>
  <si>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</si>
  <si>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</si>
  <si>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</si>
  <si>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</si>
  <si>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</si>
  <si>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</si>
  <si>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</si>
  <si>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</si>
  <si>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</si>
  <si>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</si>
  <si>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</si>
  <si>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</si>
  <si>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</si>
  <si>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</si>
  <si>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</si>
  <si>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</si>
  <si>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</si>
  <si>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</si>
  <si>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</si>
  <si>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</si>
  <si>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</si>
  <si>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</si>
  <si>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</si>
  <si>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</si>
  <si>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</si>
  <si>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</si>
  <si>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</si>
  <si>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</si>
  <si>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</si>
  <si>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</si>
  <si>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</si>
  <si>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</si>
  <si>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</si>
  <si>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</si>
  <si>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</si>
  <si>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</si>
  <si>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</si>
  <si>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</si>
  <si>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</si>
  <si>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</si>
  <si>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</si>
  <si>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</si>
  <si>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</si>
  <si>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</si>
  <si>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</si>
  <si>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</si>
  <si>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</si>
  <si>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</si>
  <si>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</si>
  <si>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</si>
  <si>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</si>
  <si>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</si>
  <si>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</si>
  <si>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</si>
  <si>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</si>
  <si>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</si>
  <si>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</si>
  <si>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</si>
  <si>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</si>
  <si>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</si>
  <si>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</si>
  <si>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</si>
  <si>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</si>
  <si>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</si>
  <si>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</si>
  <si>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</si>
  <si>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</si>
  <si>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</si>
  <si>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</si>
  <si>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</si>
  <si>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</si>
  <si>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</si>
  <si>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</si>
  <si>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</si>
  <si>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</si>
  <si>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</si>
  <si>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</si>
  <si>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</si>
  <si>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</si>
  <si>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</si>
  <si>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</si>
  <si>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</si>
  <si>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</si>
  <si>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</si>
  <si>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</si>
  <si>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</si>
  <si>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</si>
  <si>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</si>
  <si>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</si>
  <si>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</si>
  <si>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</si>
  <si>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</si>
  <si>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</si>
  <si>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</si>
  <si>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</si>
  <si>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</si>
  <si>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</si>
  <si>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</si>
  <si>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</si>
  <si>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</si>
  <si>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</si>
  <si>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</si>
  <si>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</si>
  <si>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</si>
  <si>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</si>
  <si>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</si>
  <si>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</si>
  <si>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</si>
  <si>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</si>
  <si>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</si>
  <si>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</si>
  <si>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</si>
  <si>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</si>
  <si>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</si>
  <si>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</si>
  <si>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</si>
  <si>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</si>
  <si>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</si>
  <si>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</si>
  <si>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</si>
  <si>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</si>
  <si>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</si>
  <si>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</si>
  <si>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</si>
  <si>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</si>
  <si>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</si>
  <si>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</si>
  <si>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</si>
  <si>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</si>
  <si>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</si>
  <si>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</si>
  <si>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</si>
  <si>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</si>
  <si>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</si>
  <si>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</si>
  <si>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</si>
  <si>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</si>
  <si>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</si>
  <si>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</si>
  <si>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</si>
  <si>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</si>
  <si>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</si>
  <si>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</si>
  <si>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</si>
  <si>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</si>
  <si>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</si>
  <si>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</si>
  <si>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</si>
  <si>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</si>
  <si>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</si>
  <si>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</si>
  <si>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</si>
  <si>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</si>
  <si>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</si>
  <si>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</si>
  <si>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</si>
  <si>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</si>
  <si>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</si>
  <si>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</si>
  <si>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</si>
  <si>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</si>
  <si>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</si>
  <si>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</si>
  <si>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</si>
  <si>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</si>
  <si>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</si>
  <si>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</si>
  <si>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</si>
  <si>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</si>
  <si>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</si>
  <si>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</si>
  <si>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</si>
  <si>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</si>
  <si>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</si>
  <si>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</si>
  <si>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</si>
  <si>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</si>
  <si>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</si>
  <si>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</si>
  <si>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</si>
  <si>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</si>
  <si>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</si>
  <si>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</si>
  <si>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</si>
  <si>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</si>
  <si>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</si>
  <si>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</si>
  <si>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</si>
  <si>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</si>
  <si>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</si>
  <si>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</si>
  <si>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</si>
  <si>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</si>
  <si>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</si>
  <si>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</si>
  <si>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</si>
  <si>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</si>
  <si>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</si>
  <si>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</si>
  <si>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</si>
  <si>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</si>
  <si>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</si>
  <si>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</si>
  <si>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</si>
  <si>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</si>
  <si>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</si>
  <si>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</si>
  <si>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</si>
  <si>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</si>
  <si>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</si>
  <si>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</si>
  <si>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</si>
  <si>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</si>
  <si>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</si>
  <si>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</si>
  <si>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</si>
  <si>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</si>
  <si>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</si>
  <si>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</si>
  <si>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</si>
  <si>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</si>
  <si>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</si>
  <si>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</si>
  <si>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</si>
  <si>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</si>
  <si>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</si>
  <si>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</si>
  <si>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</si>
  <si>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</si>
  <si>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</si>
  <si>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</si>
  <si>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</si>
  <si>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</si>
  <si>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</si>
  <si>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</si>
  <si>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</si>
  <si>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</si>
  <si>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</si>
  <si>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</si>
  <si>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</si>
  <si>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</si>
  <si>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</si>
  <si>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</si>
  <si>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</si>
  <si>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</si>
  <si>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</si>
  <si>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</si>
  <si>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</si>
  <si>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</si>
  <si>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</si>
  <si>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</si>
  <si>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</si>
  <si>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</si>
  <si>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</si>
  <si>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</si>
  <si>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</si>
  <si>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</si>
  <si>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</si>
  <si>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</si>
  <si>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</si>
  <si>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</si>
  <si>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</si>
  <si>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</si>
  <si>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</si>
  <si>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</si>
  <si>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</si>
  <si>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</si>
  <si>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</si>
  <si>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</si>
  <si>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</si>
  <si>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</si>
  <si>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</si>
  <si>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</si>
  <si>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</si>
  <si>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</si>
  <si>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</si>
  <si>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</si>
  <si>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</si>
  <si>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</si>
  <si>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</si>
  <si>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</si>
  <si>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</si>
  <si>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</si>
  <si>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</si>
  <si>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</si>
  <si>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</si>
  <si>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</si>
  <si>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</si>
  <si>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</si>
  <si>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</si>
  <si>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</si>
  <si>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</si>
  <si>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</si>
  <si>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</si>
  <si>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</si>
  <si>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</si>
  <si>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</si>
  <si>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</si>
  <si>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</si>
  <si>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</si>
  <si>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</si>
  <si>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</si>
  <si>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</si>
  <si>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</si>
  <si>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</si>
  <si>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</si>
  <si>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</si>
  <si>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</si>
  <si>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</si>
  <si>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</si>
  <si>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</si>
  <si>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</si>
  <si>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</si>
  <si>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</si>
  <si>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</si>
  <si>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</si>
  <si>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</si>
  <si>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</si>
  <si>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</si>
  <si>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</si>
  <si>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</si>
  <si>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</si>
  <si>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</si>
  <si>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</si>
  <si>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</si>
  <si>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</si>
  <si>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</si>
  <si>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</si>
  <si>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</si>
  <si>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</si>
  <si>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</si>
  <si>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</si>
  <si>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</si>
  <si>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</si>
  <si>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</si>
  <si>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</si>
  <si>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</si>
  <si>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</si>
  <si>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</si>
  <si>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</si>
  <si>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</si>
  <si>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</si>
  <si>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</si>
  <si>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</si>
  <si>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</si>
  <si>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</si>
  <si>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</si>
  <si>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</si>
  <si>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</si>
  <si>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</si>
  <si>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</si>
  <si>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</si>
  <si>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</si>
  <si>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</si>
  <si>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</si>
  <si>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</si>
  <si>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</si>
  <si>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</si>
  <si>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</si>
  <si>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</si>
  <si>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</si>
  <si>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</si>
  <si>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</si>
  <si>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</si>
  <si>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</si>
  <si>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</si>
  <si>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</si>
  <si>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</si>
  <si>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</si>
  <si>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</si>
  <si>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</si>
  <si>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</si>
  <si>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</si>
  <si>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</si>
  <si>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</si>
  <si>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</si>
  <si>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</si>
  <si>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</si>
  <si>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</si>
  <si>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</si>
  <si>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</si>
  <si>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</si>
  <si>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</si>
  <si>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</si>
  <si>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</si>
  <si>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</si>
  <si>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</si>
  <si>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</si>
  <si>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</si>
  <si>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</si>
  <si>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</si>
  <si>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</si>
  <si>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</si>
  <si>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</si>
  <si>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</si>
  <si>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</si>
  <si>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</si>
  <si>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</si>
  <si>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</si>
  <si>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</si>
  <si>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</si>
  <si>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</si>
  <si>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</si>
  <si>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</si>
  <si>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</si>
  <si>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</si>
  <si>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</si>
  <si>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</si>
  <si>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</si>
  <si>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</si>
  <si>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</si>
  <si>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</si>
  <si>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</si>
  <si>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</si>
  <si>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</si>
  <si>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</si>
  <si>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</si>
  <si>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</si>
  <si>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</si>
  <si>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</si>
  <si>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</si>
  <si>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</si>
  <si>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</si>
  <si>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</si>
  <si>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</si>
  <si>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</si>
  <si>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</si>
  <si>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</si>
  <si>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</si>
  <si>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</si>
  <si>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</si>
  <si>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</si>
  <si>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</si>
  <si>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</si>
  <si>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</si>
  <si>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</si>
  <si>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</si>
  <si>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</si>
  <si>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</si>
  <si>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</si>
  <si>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</si>
  <si>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</si>
  <si>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</si>
  <si>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</si>
  <si>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</si>
  <si>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</si>
  <si>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</si>
  <si>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</si>
  <si>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</si>
  <si>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</si>
  <si>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</si>
  <si>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</si>
  <si>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</si>
  <si>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</si>
  <si>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</si>
  <si>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</si>
  <si>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</si>
  <si>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</si>
  <si>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</si>
  <si>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</si>
  <si>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</si>
  <si>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</si>
  <si>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</si>
  <si>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</si>
  <si>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</si>
  <si>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</si>
  <si>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</si>
  <si>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</si>
  <si>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</si>
  <si>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</si>
  <si>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</si>
  <si>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</si>
  <si>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</si>
  <si>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</si>
  <si>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</si>
  <si>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</si>
  <si>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</si>
  <si>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</si>
  <si>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</si>
  <si>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</si>
  <si>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</si>
  <si>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</si>
  <si>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</si>
  <si>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</si>
  <si>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</si>
  <si>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</si>
  <si>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</si>
  <si>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</si>
  <si>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</si>
  <si>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</si>
  <si>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</si>
  <si>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</si>
  <si>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</si>
  <si>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</si>
  <si>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</si>
  <si>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</si>
  <si>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</si>
  <si>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</si>
  <si>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</si>
  <si>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</si>
  <si>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</si>
  <si>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</si>
  <si>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</si>
  <si>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</si>
  <si>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</si>
  <si>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</si>
  <si>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</si>
  <si>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</si>
  <si>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</si>
  <si>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</si>
  <si>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</si>
  <si>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</si>
  <si>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</si>
  <si>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</si>
  <si>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</si>
  <si>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</si>
  <si>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</si>
  <si>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</si>
  <si>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</si>
  <si>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</si>
  <si>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</si>
  <si>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</si>
  <si>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</si>
  <si>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</si>
  <si>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</si>
  <si>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</si>
  <si>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</si>
  <si>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</si>
  <si>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</si>
  <si>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</si>
  <si>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</si>
  <si>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</si>
  <si>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</si>
  <si>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</si>
  <si>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</si>
  <si>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</si>
  <si>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</si>
  <si>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</si>
  <si>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</si>
  <si>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</si>
  <si>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</si>
  <si>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</si>
  <si>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</si>
  <si>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</si>
  <si>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</si>
  <si>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</si>
  <si>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</si>
  <si>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</si>
  <si>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</si>
  <si>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</si>
  <si>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</si>
  <si>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</si>
  <si>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</si>
  <si>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</si>
  <si>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</si>
  <si>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</si>
  <si>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</si>
  <si>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</si>
  <si>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</si>
  <si>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</si>
  <si>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</si>
  <si>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</si>
  <si>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</si>
  <si>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</si>
  <si>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</si>
  <si>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</si>
  <si>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</si>
  <si>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</si>
  <si>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</si>
  <si>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</si>
  <si>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</si>
  <si>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</si>
  <si>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</si>
  <si>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</si>
  <si>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</si>
  <si>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</si>
  <si>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</si>
  <si>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</si>
  <si>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</si>
  <si>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</si>
  <si>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</si>
  <si>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</si>
  <si>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</si>
  <si>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</si>
  <si>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</si>
  <si>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</si>
  <si>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</si>
  <si>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</si>
  <si>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</si>
  <si>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</si>
  <si>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</si>
  <si>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</si>
  <si>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</si>
  <si>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</si>
  <si>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</si>
  <si>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</si>
  <si>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</si>
  <si>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</si>
  <si>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</si>
  <si>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</si>
  <si>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</si>
  <si>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</si>
  <si>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</si>
  <si>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</si>
  <si>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</si>
  <si>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</si>
  <si>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</si>
  <si>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</si>
  <si>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</si>
  <si>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</si>
  <si>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</si>
  <si>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</si>
  <si>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</si>
  <si>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</si>
  <si>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</si>
  <si>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</si>
  <si>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</si>
  <si>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</si>
  <si>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</si>
  <si>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</si>
  <si>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</si>
  <si>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</si>
  <si>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</si>
  <si>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</si>
  <si>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</si>
  <si>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</si>
  <si>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</si>
  <si>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</si>
  <si>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</si>
  <si>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</si>
  <si>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</si>
  <si>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</si>
  <si>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</si>
  <si>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</si>
  <si>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</si>
  <si>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</si>
  <si>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</si>
  <si>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</si>
  <si>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</si>
  <si>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</si>
  <si>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</si>
  <si>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</si>
  <si>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</si>
  <si>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</si>
  <si>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</si>
  <si>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</si>
  <si>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</si>
  <si>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</si>
  <si>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</si>
  <si>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</si>
  <si>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</si>
  <si>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</si>
  <si>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</si>
  <si>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</si>
  <si>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</si>
  <si>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</si>
  <si>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</si>
  <si>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</si>
  <si>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</si>
  <si>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</si>
  <si>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</si>
  <si>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</si>
  <si>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</si>
  <si>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</si>
  <si>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</si>
  <si>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</si>
  <si>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</si>
  <si>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</si>
  <si>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</si>
  <si>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</si>
  <si>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</si>
  <si>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</si>
  <si>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</si>
  <si>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</si>
  <si>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</si>
  <si>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</si>
  <si>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</si>
  <si>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</si>
  <si>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</si>
  <si>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</si>
  <si>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</si>
  <si>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</si>
  <si>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</si>
  <si>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</si>
  <si>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</si>
  <si>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</si>
  <si>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</si>
  <si>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</si>
  <si>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</si>
  <si>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</si>
  <si>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</si>
  <si>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</si>
  <si>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</si>
  <si>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</si>
  <si>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</si>
  <si>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</si>
  <si>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</si>
  <si>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</si>
  <si>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</si>
  <si>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</si>
  <si>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</si>
  <si>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</si>
  <si>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</si>
  <si>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</si>
  <si>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</si>
  <si>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</si>
  <si>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</si>
  <si>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</si>
  <si>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</si>
  <si>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</si>
  <si>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</si>
  <si>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</si>
  <si>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</si>
  <si>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</si>
  <si>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</si>
  <si>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</si>
  <si>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</si>
  <si>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</si>
  <si>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</si>
  <si>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</si>
  <si>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</si>
  <si>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</si>
  <si>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</si>
  <si>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</si>
  <si>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</si>
  <si>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</si>
  <si>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</si>
  <si>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</si>
  <si>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</si>
  <si>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</si>
  <si>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</si>
  <si>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</si>
  <si>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</si>
  <si>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</si>
  <si>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</si>
  <si>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</si>
  <si>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</si>
  <si>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</si>
  <si>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</si>
  <si>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</si>
  <si>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</si>
  <si>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</si>
  <si>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</si>
  <si>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</si>
  <si>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</si>
  <si>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</si>
  <si>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</si>
  <si>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</si>
  <si>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</si>
  <si>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</si>
  <si>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</si>
  <si>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</si>
  <si>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</si>
  <si>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</si>
  <si>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</si>
  <si>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</si>
  <si>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</si>
  <si>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</si>
  <si>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</si>
  <si>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</si>
  <si>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</si>
  <si>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</si>
  <si>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</si>
  <si>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</si>
  <si>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</si>
  <si>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</si>
  <si>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</si>
  <si>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</si>
  <si>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</si>
  <si>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</si>
  <si>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</si>
  <si>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</si>
  <si>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</si>
  <si>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</si>
  <si>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</si>
  <si>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</si>
  <si>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</si>
  <si>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</si>
  <si>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</si>
  <si>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</si>
  <si>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</si>
  <si>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</si>
  <si>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</si>
  <si>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</si>
  <si>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</si>
  <si>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</si>
  <si>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</si>
  <si>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</si>
  <si>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</si>
  <si>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</si>
  <si>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</si>
  <si>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</si>
  <si>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</si>
  <si>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</si>
  <si>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</si>
  <si>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</si>
  <si>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</si>
  <si>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</si>
  <si>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</si>
  <si>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</si>
  <si>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</si>
  <si>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</si>
  <si>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</si>
  <si>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</si>
  <si>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</si>
  <si>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</si>
  <si>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</si>
  <si>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</si>
  <si>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</si>
  <si>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</si>
  <si>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</si>
  <si>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</si>
  <si>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</si>
  <si>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</si>
  <si>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</si>
  <si>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</si>
  <si>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</si>
  <si>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</si>
  <si>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</si>
  <si>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</si>
  <si>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</si>
  <si>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</si>
  <si>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</si>
  <si>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</si>
  <si>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</si>
  <si>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</si>
  <si>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</si>
  <si>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</si>
  <si>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</si>
  <si>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</si>
  <si>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</si>
  <si>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</si>
  <si>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</si>
  <si>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</si>
  <si>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</si>
  <si>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</si>
  <si>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</si>
  <si>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</si>
  <si>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</si>
  <si>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</si>
  <si>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</si>
  <si>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</si>
  <si>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</si>
  <si>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</si>
  <si>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</si>
  <si>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</si>
  <si>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</si>
  <si>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</si>
  <si>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</si>
  <si>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</si>
  <si>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</si>
  <si>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</si>
  <si>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</si>
  <si>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</si>
  <si>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</si>
  <si>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</si>
  <si>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</si>
  <si>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</si>
  <si>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</si>
  <si>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</si>
  <si>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</si>
  <si>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</si>
  <si>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</si>
  <si>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</si>
  <si>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</si>
  <si>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</si>
  <si>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</si>
  <si>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</si>
  <si>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</si>
  <si>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</si>
  <si>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</si>
  <si>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</si>
  <si>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</si>
  <si>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</si>
  <si>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</si>
  <si>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</si>
  <si>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</si>
  <si>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</si>
  <si>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</si>
  <si>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</si>
  <si>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</si>
  <si>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</si>
  <si>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</si>
  <si>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</si>
  <si>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</si>
  <si>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</si>
  <si>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</si>
  <si>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</si>
  <si>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</si>
  <si>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</si>
  <si>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</si>
  <si>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</si>
  <si>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</si>
  <si>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</si>
  <si>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</si>
  <si>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</si>
  <si>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</si>
  <si>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</si>
  <si>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</si>
  <si>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</si>
  <si>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</si>
  <si>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</si>
  <si>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</si>
  <si>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</si>
  <si>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</si>
  <si>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</si>
  <si>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</si>
  <si>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</si>
  <si>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</si>
  <si>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</si>
  <si>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</si>
  <si>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</si>
  <si>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</si>
  <si>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</si>
  <si>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</si>
  <si>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</si>
  <si>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</si>
  <si>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</si>
  <si>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</si>
  <si>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</si>
  <si>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</si>
  <si>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</si>
  <si>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</si>
  <si>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</si>
  <si>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</si>
  <si>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</si>
  <si>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</si>
  <si>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</si>
  <si>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</si>
  <si>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</si>
  <si>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</si>
  <si>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</si>
  <si>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</si>
  <si>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</si>
  <si>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</si>
  <si>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</si>
  <si>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</si>
  <si>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</si>
  <si>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</si>
  <si>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</si>
  <si>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</si>
  <si>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</si>
  <si>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</si>
  <si>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</si>
  <si>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</si>
  <si>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</si>
  <si>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</si>
  <si>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</si>
  <si>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</si>
  <si>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</si>
  <si>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</si>
  <si>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</si>
  <si>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</si>
  <si>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</si>
  <si>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</si>
  <si>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</si>
  <si>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</si>
  <si>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</si>
  <si>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</si>
  <si>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</si>
  <si>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</si>
  <si>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</si>
  <si>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</si>
  <si>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</si>
  <si>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</si>
  <si>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</si>
  <si>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</si>
  <si>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</si>
  <si>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</si>
  <si>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</si>
  <si>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</si>
  <si>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</si>
  <si>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</si>
  <si>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</si>
  <si>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</si>
  <si>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</si>
  <si>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</si>
  <si>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</si>
  <si>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</si>
  <si>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</si>
  <si>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</si>
  <si>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</si>
  <si>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</si>
  <si>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</si>
  <si>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</si>
  <si>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</si>
  <si>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</si>
  <si>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</si>
  <si>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</si>
  <si>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</si>
  <si>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</si>
  <si>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</si>
  <si>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</si>
  <si>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</si>
  <si>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</si>
  <si>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</si>
  <si>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</si>
  <si>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</si>
  <si>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</si>
  <si>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</si>
  <si>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</si>
  <si>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</si>
  <si>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</si>
  <si>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</si>
  <si>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</si>
  <si>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</si>
  <si>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</si>
  <si>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</si>
  <si>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</si>
  <si>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</si>
  <si>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</si>
  <si>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</si>
  <si>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</si>
  <si>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</si>
  <si>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</si>
  <si>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</si>
  <si>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</si>
  <si>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</si>
  <si>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</si>
  <si>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</si>
  <si>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</si>
  <si>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</si>
  <si>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</si>
  <si>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</si>
  <si>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</si>
  <si>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</si>
  <si>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</si>
  <si>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</si>
  <si>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</si>
  <si>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</si>
  <si>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</si>
  <si>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</si>
  <si>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</si>
  <si>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</si>
  <si>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</si>
  <si>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</si>
  <si>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</si>
  <si>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</si>
  <si>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</si>
  <si>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</si>
  <si>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</si>
  <si>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</si>
  <si>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</si>
  <si>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</si>
  <si>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</si>
  <si>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</si>
  <si>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</si>
  <si>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</si>
  <si>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</si>
  <si>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</si>
  <si>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</si>
  <si>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</si>
  <si>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</si>
  <si>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</si>
  <si>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</si>
  <si>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</si>
  <si>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</si>
  <si>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</si>
  <si>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</si>
  <si>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</si>
  <si>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</si>
  <si>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</si>
  <si>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</si>
  <si>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</si>
  <si>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</si>
  <si>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</si>
  <si>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</si>
  <si>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</si>
  <si>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</si>
  <si>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</si>
  <si>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</si>
  <si>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</si>
  <si>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</si>
  <si>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</si>
  <si>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</si>
  <si>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</si>
  <si>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</si>
  <si>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</si>
  <si>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</si>
  <si>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</si>
  <si>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</si>
  <si>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</si>
  <si>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</si>
  <si>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</si>
  <si>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</si>
  <si>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</si>
  <si>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</si>
  <si>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</si>
  <si>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</si>
  <si>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</si>
  <si>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</si>
  <si>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</si>
  <si>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</si>
  <si>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</si>
  <si>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</si>
  <si>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</si>
  <si>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</si>
  <si>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</si>
  <si>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</si>
  <si>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</si>
  <si>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</si>
  <si>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</si>
  <si>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</si>
  <si>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</si>
  <si>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</si>
  <si>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</si>
  <si>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</si>
  <si>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</si>
  <si>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</si>
  <si>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</si>
  <si>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</si>
  <si>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</si>
  <si>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</si>
  <si>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</si>
  <si>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</si>
  <si>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</si>
  <si>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</si>
  <si>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</si>
  <si>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</si>
  <si>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</si>
  <si>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</si>
  <si>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</si>
  <si>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</si>
  <si>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</si>
  <si>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</si>
  <si>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</si>
  <si>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</si>
  <si>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</si>
  <si>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</si>
  <si>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</si>
  <si>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</si>
  <si>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</si>
  <si>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</si>
  <si>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</si>
  <si>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</si>
  <si>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</si>
  <si>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</si>
  <si>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</si>
  <si>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</si>
  <si>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</si>
  <si>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</si>
  <si>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</si>
  <si>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</si>
  <si>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</si>
  <si>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</si>
  <si>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</si>
  <si>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</si>
  <si>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</si>
  <si>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</si>
  <si>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</si>
  <si>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</si>
  <si>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</si>
  <si>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</si>
  <si>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</si>
  <si>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</si>
  <si>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</si>
  <si>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</si>
  <si>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</si>
  <si>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</si>
  <si>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</si>
  <si>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</si>
  <si>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</si>
  <si>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</si>
  <si>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</si>
  <si>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</si>
  <si>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</si>
  <si>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</si>
  <si>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</si>
  <si>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</si>
  <si>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</si>
  <si>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</si>
  <si>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</si>
  <si>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</si>
  <si>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</si>
  <si>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</si>
  <si>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</si>
  <si>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</si>
  <si>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</si>
  <si>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</si>
  <si>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</si>
  <si>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</si>
  <si>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</si>
  <si>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</si>
  <si>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</si>
  <si>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</si>
  <si>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</si>
  <si>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</si>
  <si>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</si>
  <si>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</si>
  <si>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</si>
  <si>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</si>
  <si>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</si>
  <si>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</si>
  <si>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</si>
  <si>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</si>
  <si>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</si>
  <si>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</si>
  <si>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</si>
  <si>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</si>
  <si>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</si>
  <si>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</si>
  <si>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</si>
  <si>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</si>
  <si>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</si>
  <si>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</si>
  <si>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</si>
  <si>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</si>
  <si>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</si>
  <si>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</si>
  <si>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</si>
  <si>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</si>
  <si>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</si>
  <si>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</si>
  <si>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</si>
  <si>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</si>
  <si>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</si>
  <si>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</si>
  <si>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</si>
  <si>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</si>
  <si>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</si>
  <si>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</si>
  <si>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</si>
  <si>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</si>
  <si>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</si>
  <si>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</si>
  <si>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</si>
  <si>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</si>
  <si>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</si>
  <si>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</si>
  <si>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</si>
  <si>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</si>
  <si>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</si>
  <si>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</si>
  <si>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</si>
  <si>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</si>
  <si>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</si>
  <si>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</si>
  <si>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</si>
  <si>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</si>
  <si>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</si>
  <si>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</si>
  <si>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</si>
  <si>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</si>
  <si>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</si>
  <si>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</si>
  <si>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</si>
  <si>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</si>
  <si>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</si>
  <si>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</si>
  <si>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</si>
  <si>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</si>
  <si>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</si>
  <si>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</si>
  <si>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</si>
  <si>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</si>
  <si>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</si>
  <si>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</si>
  <si>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</si>
  <si>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</si>
  <si>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</si>
  <si>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</si>
  <si>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</si>
  <si>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</si>
  <si>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</si>
  <si>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</si>
  <si>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</si>
  <si>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</si>
  <si>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</si>
  <si>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</si>
  <si>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</si>
  <si>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</si>
  <si>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</si>
  <si>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</si>
  <si>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</si>
  <si>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</si>
  <si>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</si>
  <si>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</si>
  <si>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</si>
  <si>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</si>
  <si>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</si>
  <si>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</si>
  <si>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</si>
  <si>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</si>
  <si>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</si>
  <si>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</si>
  <si>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</si>
  <si>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</si>
  <si>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</si>
  <si>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</si>
  <si>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</si>
  <si>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</si>
  <si>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</si>
  <si>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</si>
  <si>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</si>
  <si>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</si>
  <si>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</si>
  <si>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</si>
  <si>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</si>
  <si>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</si>
  <si>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</si>
  <si>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</si>
  <si>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</si>
  <si>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</si>
  <si>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</si>
  <si>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</si>
  <si>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</si>
  <si>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</si>
  <si>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</si>
  <si>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</si>
  <si>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</si>
  <si>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</si>
  <si>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</si>
  <si>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</si>
  <si>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</si>
  <si>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</si>
  <si>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</si>
  <si>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</si>
  <si>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</si>
  <si>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</si>
  <si>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</si>
  <si>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</si>
  <si>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</si>
  <si>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</si>
  <si>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</si>
  <si>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</si>
  <si>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</si>
  <si>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</si>
  <si>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</si>
  <si>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</si>
  <si>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</si>
  <si>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</si>
  <si>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</si>
  <si>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</si>
  <si>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</si>
  <si>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</si>
  <si>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</si>
  <si>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</si>
  <si>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</si>
  <si>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</si>
  <si>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</si>
  <si>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</si>
  <si>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</si>
  <si>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</si>
  <si>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</si>
  <si>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</si>
  <si>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</si>
  <si>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</si>
  <si>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</si>
  <si>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</si>
  <si>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</si>
  <si>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</si>
  <si>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</si>
  <si>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</si>
  <si>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</si>
  <si>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</si>
  <si>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</si>
  <si>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</si>
  <si>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</si>
  <si>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</si>
  <si>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</si>
  <si>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</si>
  <si>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</si>
  <si>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</si>
  <si>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</si>
  <si>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</si>
  <si>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</si>
  <si>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</si>
  <si>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</si>
  <si>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</si>
  <si>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</si>
  <si>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</si>
  <si>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</si>
  <si>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</si>
  <si>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</si>
  <si>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</si>
  <si>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</si>
  <si>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</si>
  <si>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</si>
  <si>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</si>
  <si>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</si>
  <si>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</si>
  <si>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</si>
  <si>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</si>
  <si>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</si>
  <si>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</si>
  <si>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</si>
  <si>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</si>
  <si>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</si>
  <si>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</si>
  <si>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</si>
  <si>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</si>
  <si>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</si>
  <si>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</si>
  <si>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</si>
  <si>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</si>
  <si>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</si>
  <si>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</si>
  <si>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</si>
  <si>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</si>
  <si>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</si>
  <si>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</si>
  <si>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</si>
  <si>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</si>
  <si>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</si>
  <si>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</si>
  <si>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</si>
  <si>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</si>
  <si>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</si>
  <si>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</si>
  <si>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</si>
  <si>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</si>
  <si>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</si>
  <si>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</si>
  <si>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</si>
  <si>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</si>
  <si>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</si>
  <si>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</si>
  <si>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</si>
  <si>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</si>
  <si>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</si>
  <si>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</si>
  <si>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</si>
  <si>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</si>
  <si>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</si>
  <si>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</si>
  <si>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</si>
  <si>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</si>
  <si>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</si>
  <si>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</si>
  <si>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</si>
  <si>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</si>
  <si>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</si>
  <si>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</si>
  <si>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</si>
  <si>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</si>
  <si>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</si>
  <si>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</si>
  <si>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</si>
  <si>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</si>
  <si>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</si>
  <si>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</si>
  <si>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</si>
  <si>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</si>
  <si>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</si>
  <si>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</si>
  <si>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</si>
  <si>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</si>
  <si>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</si>
  <si>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</si>
  <si>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</si>
  <si>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</si>
  <si>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</si>
  <si>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</si>
  <si>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</si>
  <si>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</si>
  <si>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</si>
  <si>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</si>
  <si>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</si>
  <si>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</si>
  <si>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</si>
  <si>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</si>
  <si>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</si>
  <si>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</si>
  <si>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</si>
  <si>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</si>
  <si>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</si>
  <si>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</si>
  <si>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</si>
  <si>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</si>
  <si>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</si>
  <si>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</si>
  <si>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</si>
  <si>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</si>
  <si>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</si>
  <si>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</si>
  <si>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</si>
  <si>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</si>
  <si>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</si>
  <si>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</si>
  <si>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</si>
  <si>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</si>
  <si>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</si>
  <si>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</si>
  <si>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</si>
  <si>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</si>
  <si>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</si>
  <si>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</si>
  <si>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</si>
  <si>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</si>
  <si>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</si>
  <si>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</si>
  <si>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</si>
  <si>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</si>
  <si>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</si>
  <si>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</si>
  <si>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</si>
  <si>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</si>
  <si>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</si>
  <si>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</si>
  <si>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</si>
  <si>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</si>
  <si>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</si>
  <si>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</si>
  <si>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</si>
  <si>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</si>
  <si>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</si>
  <si>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</si>
  <si>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</si>
  <si>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</si>
  <si>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</si>
  <si>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</si>
  <si>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</si>
  <si>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</si>
  <si>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</si>
  <si>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</si>
  <si>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</si>
  <si>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</si>
  <si>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</si>
  <si>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</si>
  <si>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</si>
  <si>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</si>
  <si>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</si>
  <si>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</si>
  <si>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</si>
  <si>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</si>
  <si>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</si>
  <si>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</si>
  <si>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</si>
  <si>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</si>
  <si>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</si>
  <si>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</si>
  <si>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</si>
  <si>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</si>
  <si>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</si>
  <si>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</si>
  <si>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</si>
  <si>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</si>
  <si>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</si>
  <si>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</si>
  <si>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</si>
  <si>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</si>
  <si>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</si>
  <si>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</si>
  <si>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</si>
  <si>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</si>
  <si>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</si>
  <si>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</si>
  <si>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</si>
  <si>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</si>
  <si>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</si>
  <si>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</si>
  <si>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</si>
  <si>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</si>
  <si>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</si>
  <si>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</si>
  <si>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</si>
  <si>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</si>
  <si>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</si>
  <si>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</si>
  <si>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</si>
  <si>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</si>
  <si>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</si>
  <si>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</si>
  <si>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</si>
  <si>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</si>
  <si>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</si>
  <si>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</si>
  <si>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</si>
  <si>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</si>
  <si>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</si>
  <si>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</si>
  <si>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</si>
  <si>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</si>
  <si>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</si>
  <si>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</si>
  <si>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</si>
  <si>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</si>
  <si>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</si>
  <si>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</si>
  <si>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</si>
  <si>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</si>
  <si>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</si>
  <si>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</si>
  <si>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</si>
  <si>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</si>
  <si>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</si>
  <si>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</si>
  <si>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</si>
  <si>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</si>
  <si>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</si>
  <si>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</si>
  <si>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</si>
  <si>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</si>
  <si>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</si>
  <si>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</si>
  <si>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</si>
  <si>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</si>
  <si>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</si>
  <si>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</si>
  <si>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</si>
  <si>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</si>
  <si>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</si>
  <si>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</si>
  <si>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</si>
  <si>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</si>
  <si>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</si>
  <si>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</si>
  <si>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</si>
  <si>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</si>
  <si>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</si>
  <si>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</si>
  <si>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</si>
  <si>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</si>
  <si>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</si>
  <si>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</si>
  <si>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</si>
  <si>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</si>
  <si>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</si>
  <si>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</si>
  <si>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</si>
  <si>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</si>
  <si>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</si>
  <si>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</si>
  <si>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</si>
  <si>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</si>
  <si>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</si>
  <si>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</si>
  <si>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</si>
  <si>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</si>
  <si>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</si>
  <si>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</si>
  <si>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</si>
  <si>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</si>
  <si>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</si>
  <si>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</si>
  <si>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</si>
  <si>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</si>
  <si>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</si>
  <si>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</si>
  <si>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</si>
  <si>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</si>
  <si>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</si>
  <si>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</si>
  <si>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</si>
  <si>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</si>
  <si>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</si>
  <si>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</si>
  <si>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</si>
  <si>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</si>
  <si>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</si>
  <si>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</si>
  <si>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</si>
  <si>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</si>
  <si>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</si>
  <si>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</si>
  <si>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</si>
  <si>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</si>
  <si>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</si>
  <si>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</si>
  <si>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</si>
  <si>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</si>
  <si>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</si>
  <si>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</si>
  <si>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</si>
  <si>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</si>
  <si>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</si>
  <si>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</si>
  <si>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</si>
  <si>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</si>
  <si>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</si>
  <si>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</si>
  <si>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</si>
  <si>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</si>
  <si>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</si>
  <si>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</si>
  <si>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</si>
  <si>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</si>
  <si>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</si>
  <si>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</si>
  <si>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</si>
  <si>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</si>
  <si>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</si>
  <si>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</si>
  <si>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</si>
  <si>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</si>
  <si>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</si>
  <si>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</si>
  <si>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</si>
  <si>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</si>
  <si>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</si>
  <si>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</si>
  <si>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</si>
  <si>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</si>
  <si>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</si>
  <si>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</si>
  <si>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</si>
  <si>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</si>
  <si>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</si>
  <si>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</si>
  <si>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</si>
  <si>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</si>
  <si>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</si>
  <si>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</si>
  <si>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</si>
  <si>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</si>
  <si>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</si>
  <si>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</si>
  <si>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</si>
  <si>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</si>
  <si>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</si>
  <si>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</si>
  <si>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</si>
  <si>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</si>
  <si>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</si>
  <si>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</si>
  <si>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</si>
  <si>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</si>
  <si>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</si>
  <si>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</si>
  <si>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</si>
  <si>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</si>
  <si>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</si>
  <si>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</si>
  <si>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</si>
  <si>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</si>
  <si>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</si>
  <si>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</si>
  <si>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</si>
  <si>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</si>
  <si>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</si>
  <si>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</si>
  <si>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</si>
  <si>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</si>
  <si>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</si>
  <si>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</si>
  <si>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</si>
  <si>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</si>
  <si>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</si>
  <si>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</si>
  <si>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</si>
  <si>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</si>
  <si>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</si>
  <si>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</si>
  <si>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</si>
  <si>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</si>
  <si>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</si>
  <si>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</si>
  <si>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</si>
  <si>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</si>
  <si>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</si>
  <si>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</si>
  <si>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</si>
  <si>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</si>
  <si>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</si>
  <si>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</si>
  <si>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</si>
  <si>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</si>
  <si>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</si>
  <si>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</si>
  <si>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</si>
  <si>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</si>
  <si>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</si>
  <si>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</si>
  <si>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</si>
  <si>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</si>
  <si>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</si>
  <si>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</si>
  <si>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</si>
  <si>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</si>
  <si>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</si>
  <si>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</si>
  <si>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</si>
  <si>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</si>
  <si>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</si>
  <si>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</si>
  <si>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</si>
  <si>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</si>
  <si>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</si>
  <si>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</si>
  <si>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</si>
  <si>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</si>
  <si>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</si>
  <si>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</si>
  <si>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</si>
  <si>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</si>
  <si>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</si>
  <si>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</si>
  <si>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</si>
  <si>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</si>
  <si>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</si>
  <si>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</si>
  <si>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</si>
  <si>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</si>
  <si>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</si>
  <si>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</si>
  <si>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</si>
  <si>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</si>
  <si>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</si>
  <si>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</si>
  <si>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</si>
  <si>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</si>
  <si>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</si>
  <si>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</si>
  <si>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</si>
  <si>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</si>
  <si>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</si>
  <si>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</si>
  <si>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</si>
  <si>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</si>
  <si>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</si>
  <si>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</si>
  <si>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</si>
  <si>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</si>
  <si>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</si>
  <si>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</si>
  <si>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</si>
  <si>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</si>
  <si>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</si>
  <si>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</si>
  <si>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</si>
  <si>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</si>
  <si>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</si>
  <si>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</si>
  <si>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</si>
  <si>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</si>
  <si>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</si>
  <si>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</si>
  <si>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</si>
  <si>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</si>
  <si>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</si>
  <si>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</si>
  <si>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</si>
  <si>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</si>
  <si>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</si>
  <si>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</si>
  <si>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</si>
  <si>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</si>
  <si>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</si>
  <si>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</si>
  <si>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</si>
  <si>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</si>
  <si>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</si>
  <si>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</si>
  <si>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</si>
  <si>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</si>
  <si>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</si>
  <si>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</si>
  <si>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</si>
  <si>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</si>
  <si>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</si>
  <si>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</si>
  <si>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</si>
  <si>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</si>
  <si>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</si>
  <si>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</si>
  <si>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</si>
  <si>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</si>
  <si>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</si>
  <si>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</si>
  <si>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</si>
  <si>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</si>
  <si>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</si>
  <si>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</si>
  <si>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</si>
  <si>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</si>
  <si>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</si>
  <si>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</si>
  <si>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</si>
  <si>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</si>
  <si>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</si>
  <si>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</si>
  <si>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</si>
  <si>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</si>
  <si>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</si>
  <si>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</si>
  <si>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</si>
  <si>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</si>
  <si>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</si>
  <si>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</si>
  <si>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</si>
  <si>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</si>
  <si>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</si>
  <si>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</si>
  <si>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</si>
  <si>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</si>
  <si>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</si>
  <si>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</si>
  <si>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</si>
  <si>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</si>
  <si>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</si>
  <si>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</si>
  <si>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</si>
  <si>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</si>
  <si>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</si>
  <si>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</si>
  <si>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</si>
  <si>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</si>
  <si>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</si>
  <si>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</si>
  <si>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</si>
  <si>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</si>
  <si>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</si>
  <si>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</si>
  <si>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</si>
  <si>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</si>
  <si>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</si>
  <si>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</si>
  <si>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</si>
  <si>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</si>
  <si>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</si>
  <si>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</si>
  <si>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</si>
  <si>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</si>
  <si>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</si>
  <si>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</si>
  <si>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</si>
  <si>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</si>
  <si>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</si>
  <si>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</si>
  <si>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</si>
  <si>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</si>
  <si>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</si>
  <si>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</si>
  <si>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</si>
  <si>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</si>
  <si>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</si>
  <si>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</si>
  <si>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</si>
  <si>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</si>
  <si>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</si>
  <si>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</si>
  <si>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</si>
  <si>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</si>
  <si>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</si>
  <si>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</si>
  <si>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</si>
  <si>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</si>
  <si>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</si>
  <si>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</si>
  <si>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</si>
  <si>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</si>
  <si>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</si>
  <si>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</si>
  <si>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</si>
  <si>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</si>
  <si>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</si>
  <si>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</si>
  <si>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</si>
  <si>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</si>
  <si>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</si>
  <si>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</si>
  <si>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</si>
  <si>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</si>
  <si>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</si>
  <si>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</si>
  <si>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</si>
  <si>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</si>
  <si>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</si>
  <si>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</si>
  <si>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</si>
  <si>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</si>
  <si>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</si>
  <si>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</si>
  <si>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</si>
  <si>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</si>
  <si>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</si>
  <si>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</si>
  <si>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</si>
  <si>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</si>
  <si>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</si>
  <si>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</si>
  <si>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</si>
  <si>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</si>
  <si>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</si>
  <si>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</si>
  <si>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</si>
  <si>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</si>
  <si>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</si>
  <si>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</si>
  <si>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</si>
  <si>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</si>
  <si>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</si>
  <si>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</si>
  <si>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</si>
  <si>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</si>
  <si>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</si>
  <si>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</si>
  <si>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</si>
  <si>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</si>
  <si>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</si>
  <si>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</si>
  <si>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</si>
  <si>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</si>
  <si>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</si>
  <si>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</si>
  <si>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</si>
  <si>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</si>
  <si>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</si>
  <si>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</si>
  <si>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</si>
  <si>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</si>
  <si>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</si>
  <si>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</si>
  <si>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</si>
  <si>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</si>
  <si>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</si>
  <si>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</si>
  <si>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</si>
  <si>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</si>
  <si>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</si>
  <si>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</si>
  <si>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</si>
  <si>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</si>
  <si>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</si>
  <si>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</si>
  <si>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</si>
  <si>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</si>
  <si>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</si>
  <si>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</si>
  <si>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</si>
  <si>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</si>
  <si>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</si>
  <si>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</si>
  <si>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</si>
  <si>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</si>
  <si>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</si>
  <si>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</si>
  <si>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</si>
  <si>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</si>
  <si>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</si>
  <si>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</si>
  <si>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</si>
  <si>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</si>
  <si>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</si>
  <si>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</si>
  <si>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</si>
  <si>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</si>
  <si>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</si>
  <si>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</si>
  <si>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</si>
  <si>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</si>
  <si>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</si>
  <si>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</si>
  <si>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</si>
  <si>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</si>
  <si>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</si>
  <si>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</si>
  <si>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</si>
  <si>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</si>
  <si>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</si>
  <si>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</si>
  <si>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</si>
  <si>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</si>
  <si>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</si>
  <si>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</si>
  <si>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</si>
  <si>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</si>
  <si>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</si>
  <si>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</si>
  <si>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</si>
  <si>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</si>
  <si>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</si>
  <si>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</si>
  <si>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</si>
  <si>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</si>
  <si>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</si>
  <si>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</si>
  <si>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</si>
  <si>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</si>
  <si>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</si>
  <si>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</si>
  <si>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</si>
  <si>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</si>
  <si>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</si>
  <si>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</si>
  <si>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</si>
  <si>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</si>
  <si>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</si>
  <si>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</si>
  <si>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</si>
  <si>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</si>
  <si>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</si>
  <si>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</si>
  <si>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</si>
  <si>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</si>
  <si>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</si>
  <si>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</si>
  <si>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</si>
  <si>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</si>
  <si>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</si>
  <si>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</si>
  <si>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</si>
  <si>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</si>
  <si>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</si>
  <si>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</si>
  <si>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</si>
  <si>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</si>
  <si>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</si>
  <si>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</si>
  <si>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</si>
  <si>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</si>
  <si>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</si>
  <si>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</si>
  <si>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</si>
  <si>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</si>
  <si>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</si>
  <si>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</si>
  <si>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</si>
  <si>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</si>
  <si>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</si>
  <si>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</si>
  <si>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</si>
  <si>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</si>
  <si>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</si>
  <si>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</si>
  <si>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</si>
  <si>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</si>
  <si>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</si>
  <si>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</si>
  <si>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</si>
  <si>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</si>
  <si>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</si>
  <si>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</si>
  <si>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</si>
  <si>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</si>
  <si>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</si>
  <si>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</si>
  <si>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</si>
  <si>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</si>
  <si>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</si>
  <si>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</si>
  <si>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</si>
  <si>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</si>
  <si>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</si>
  <si>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</si>
  <si>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</si>
  <si>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</si>
  <si>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</si>
  <si>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</si>
  <si>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</si>
  <si>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</si>
  <si>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</si>
  <si>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</si>
  <si>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</si>
  <si>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</si>
  <si>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</si>
  <si>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</si>
  <si>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</si>
  <si>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</si>
  <si>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</si>
  <si>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</si>
  <si>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</si>
  <si>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</si>
  <si>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</si>
  <si>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</si>
  <si>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</si>
  <si>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</si>
  <si>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</si>
  <si>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</si>
  <si>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</si>
  <si>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</si>
  <si>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</si>
  <si>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</si>
  <si>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</si>
  <si>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</si>
  <si>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</si>
  <si>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</si>
  <si>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</si>
  <si>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</si>
  <si>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</si>
  <si>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</si>
  <si>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</si>
  <si>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</si>
  <si>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</si>
  <si>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</si>
  <si>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</si>
  <si>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</si>
  <si>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</si>
  <si>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</si>
  <si>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</si>
  <si>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</si>
  <si>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</si>
  <si>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</si>
  <si>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</si>
  <si>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</si>
  <si>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</si>
  <si>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</si>
  <si>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</si>
  <si>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</si>
  <si>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</si>
  <si>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</si>
  <si>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</si>
  <si>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</si>
  <si>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</si>
  <si>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</si>
  <si>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</si>
  <si>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</si>
  <si>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</si>
  <si>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</si>
  <si>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</si>
  <si>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</si>
  <si>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</si>
  <si>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</si>
  <si>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</si>
  <si>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</si>
  <si>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</si>
  <si>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</si>
  <si>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</si>
  <si>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</si>
  <si>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</si>
  <si>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</si>
  <si>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</si>
  <si>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</si>
  <si>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</si>
  <si>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</si>
  <si>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</si>
  <si>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</si>
  <si>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</si>
  <si>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</si>
  <si>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</si>
  <si>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</si>
  <si>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</si>
  <si>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</si>
  <si>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</si>
  <si>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</si>
  <si>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</si>
  <si>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</si>
  <si>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</si>
  <si>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</si>
  <si>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</si>
  <si>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</si>
  <si>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</si>
  <si>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</si>
  <si>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</si>
  <si>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</si>
  <si>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</si>
  <si>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</si>
  <si>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</si>
  <si>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</si>
  <si>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</si>
  <si>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</si>
  <si>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</si>
  <si>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</si>
  <si>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</si>
  <si>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</si>
  <si>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</si>
  <si>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</si>
  <si>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</si>
  <si>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</si>
  <si>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</si>
  <si>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</si>
  <si>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</si>
  <si>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</si>
  <si>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</si>
  <si>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</si>
  <si>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</si>
  <si>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</si>
  <si>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</si>
  <si>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</si>
  <si>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</si>
  <si>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</si>
  <si>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</si>
  <si>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</si>
  <si>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</si>
  <si>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</si>
  <si>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</si>
  <si>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</si>
  <si>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</si>
  <si>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</si>
  <si>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</si>
  <si>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</si>
  <si>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</si>
  <si>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</si>
  <si>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</si>
  <si>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</si>
  <si>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</si>
  <si>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</si>
  <si>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</si>
  <si>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</si>
  <si>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</si>
  <si>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</si>
  <si>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</si>
  <si>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</si>
  <si>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</si>
  <si>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</si>
  <si>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</si>
  <si>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</si>
  <si>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</si>
  <si>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</si>
  <si>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</si>
  <si>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</si>
  <si>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</si>
  <si>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</si>
  <si>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</si>
  <si>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</si>
  <si>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</si>
  <si>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</si>
  <si>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</si>
  <si>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</si>
  <si>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</si>
  <si>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</si>
  <si>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</si>
  <si>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</si>
  <si>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</si>
  <si>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</si>
  <si>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</si>
  <si>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</si>
  <si>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</si>
  <si>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</si>
  <si>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</si>
  <si>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</si>
  <si>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</si>
  <si>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</si>
  <si>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</si>
  <si>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</si>
  <si>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</si>
  <si>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</si>
  <si>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</si>
  <si>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</si>
  <si>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</si>
  <si>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</si>
  <si>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</si>
  <si>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</si>
  <si>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</si>
  <si>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</si>
  <si>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</si>
  <si>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</si>
  <si>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</si>
  <si>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</si>
  <si>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</si>
  <si>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</si>
  <si>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</si>
  <si>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</si>
  <si>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</si>
  <si>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</si>
  <si>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</si>
  <si>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</si>
  <si>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</si>
  <si>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</si>
  <si>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</si>
  <si>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</si>
  <si>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</si>
  <si>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</si>
  <si>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</si>
  <si>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</si>
  <si>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</si>
  <si>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</si>
  <si>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</si>
  <si>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</si>
  <si>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</si>
  <si>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</si>
  <si>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</si>
  <si>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</si>
  <si>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</si>
  <si>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</si>
  <si>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</si>
  <si>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</si>
  <si>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</si>
  <si>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</si>
  <si>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</si>
  <si>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</si>
  <si>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</si>
  <si>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</si>
  <si>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</si>
  <si>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</si>
  <si>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</si>
  <si>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</si>
  <si>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</si>
  <si>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</si>
  <si>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</si>
  <si>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</si>
  <si>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</si>
  <si>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</si>
  <si>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</si>
  <si>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</si>
  <si>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</si>
  <si>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</si>
  <si>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</si>
  <si>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</si>
  <si>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</si>
  <si>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</si>
  <si>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</si>
  <si>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</si>
  <si>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</si>
  <si>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</si>
  <si>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</si>
  <si>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</si>
  <si>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</si>
  <si>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</si>
  <si>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</si>
  <si>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</si>
  <si>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</si>
  <si>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</si>
  <si>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</si>
  <si>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</si>
  <si>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</si>
  <si>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</si>
  <si>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</si>
  <si>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</si>
  <si>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</si>
  <si>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</si>
  <si>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</si>
  <si>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</si>
  <si>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</si>
  <si>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</si>
  <si>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</si>
  <si>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</si>
  <si>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</si>
  <si>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</si>
  <si>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</si>
  <si>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</si>
  <si>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</si>
  <si>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</si>
  <si>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</si>
  <si>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</si>
  <si>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</si>
  <si>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</si>
  <si>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</si>
  <si>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</si>
  <si>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</si>
  <si>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</si>
  <si>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</si>
  <si>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</si>
  <si>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</si>
  <si>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</si>
  <si>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</si>
  <si>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</si>
  <si>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</si>
  <si>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</si>
  <si>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</si>
  <si>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</si>
  <si>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</si>
  <si>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</si>
  <si>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</si>
  <si>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</si>
  <si>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</si>
  <si>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</si>
  <si>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</si>
  <si>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</si>
  <si>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</si>
  <si>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</si>
  <si>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</si>
  <si>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</si>
  <si>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</si>
  <si>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</si>
  <si>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</si>
  <si>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</si>
  <si>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</si>
  <si>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</si>
  <si>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</si>
  <si>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</si>
  <si>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</si>
  <si>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</si>
  <si>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</si>
  <si>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</si>
  <si>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</si>
  <si>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</si>
  <si>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</si>
  <si>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</si>
  <si>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</si>
  <si>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</si>
  <si>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</si>
  <si>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</si>
  <si>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</si>
  <si>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</si>
  <si>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</si>
  <si>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</si>
  <si>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</si>
  <si>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</si>
  <si>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</si>
  <si>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</si>
  <si>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</si>
  <si>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</si>
  <si>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</si>
  <si>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</si>
  <si>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</si>
  <si>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</si>
  <si>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</si>
  <si>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</si>
  <si>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</si>
  <si>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</si>
  <si>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</si>
  <si>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</si>
  <si>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</si>
  <si>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</si>
  <si>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</si>
  <si>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</si>
  <si>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</si>
  <si>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</si>
  <si>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</si>
  <si>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</si>
  <si>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</si>
  <si>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</si>
  <si>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</si>
  <si>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</si>
  <si>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</si>
  <si>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</si>
  <si>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</si>
  <si>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</si>
  <si>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</si>
  <si>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</si>
  <si>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</si>
  <si>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</si>
  <si>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</si>
  <si>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</si>
  <si>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</si>
  <si>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</si>
  <si>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</si>
  <si>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</si>
  <si>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</si>
  <si>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</si>
  <si>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</si>
  <si>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</si>
  <si>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</si>
  <si>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</si>
  <si>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</si>
  <si>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</si>
  <si>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</si>
  <si>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</si>
  <si>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</si>
  <si>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</si>
  <si>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</si>
  <si>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</si>
  <si>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</si>
  <si>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</si>
  <si>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</si>
  <si>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</si>
  <si>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</si>
  <si>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</si>
  <si>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</si>
  <si>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</si>
  <si>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</si>
  <si>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</si>
  <si>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</si>
  <si>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</si>
  <si>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</si>
  <si>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</si>
  <si>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</si>
  <si>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</si>
  <si>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</si>
  <si>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</si>
  <si>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</si>
  <si>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</si>
  <si>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</si>
  <si>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</si>
  <si>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</si>
  <si>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</si>
  <si>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</si>
  <si>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</si>
  <si>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</si>
  <si>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</si>
  <si>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</si>
  <si>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</si>
  <si>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</si>
  <si>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</si>
  <si>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</si>
  <si>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</si>
  <si>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</si>
  <si>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</si>
  <si>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</si>
  <si>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</si>
  <si>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</si>
  <si>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</si>
  <si>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</si>
  <si>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</si>
  <si>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</si>
  <si>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</si>
  <si>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</si>
  <si>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</si>
  <si>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</si>
  <si>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</si>
  <si>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</si>
  <si>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</si>
  <si>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</si>
  <si>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</si>
  <si>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</si>
  <si>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</si>
  <si>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</si>
  <si>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</si>
  <si>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</si>
  <si>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</si>
  <si>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</si>
  <si>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</si>
  <si>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</si>
  <si>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</si>
  <si>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</si>
  <si>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</si>
  <si>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</si>
  <si>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</si>
  <si>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</si>
  <si>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</si>
  <si>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</si>
  <si>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</si>
  <si>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</si>
  <si>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</si>
  <si>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</si>
  <si>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</si>
  <si>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</si>
  <si>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</si>
  <si>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</si>
  <si>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</si>
  <si>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</si>
  <si>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</si>
  <si>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</si>
  <si>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</si>
  <si>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</si>
  <si>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</si>
  <si>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</si>
  <si>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</si>
  <si>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</si>
  <si>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</si>
  <si>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</si>
  <si>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</si>
  <si>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</si>
  <si>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</si>
  <si>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</si>
  <si>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</si>
  <si>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</si>
  <si>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</si>
  <si>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</t>
  </si>
  <si>
    <t>Percentage Canceled</t>
  </si>
  <si>
    <t xml:space="preserve">Goal </t>
  </si>
  <si>
    <t xml:space="preserve"> Number Successful </t>
  </si>
  <si>
    <t xml:space="preserve"> Number Failed </t>
  </si>
  <si>
    <t xml:space="preserve"> Number Canceled</t>
  </si>
  <si>
    <t xml:space="preserve">Total Projects </t>
  </si>
  <si>
    <t xml:space="preserve"> Percentage Successful </t>
  </si>
  <si>
    <t xml:space="preserve"> 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</si>
  <si>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</si>
  <si>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</si>
  <si>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</si>
  <si>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</si>
  <si>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</si>
  <si>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</si>
  <si>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</si>
  <si>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</si>
  <si>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</si>
  <si>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</si>
  <si>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</si>
  <si>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</si>
  <si>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Year</t>
  </si>
  <si>
    <t>Created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</si>
  <si>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</si>
  <si>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</si>
  <si>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</si>
  <si>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</si>
  <si>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</si>
  <si>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</si>
  <si>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</si>
  <si>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</si>
  <si>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</si>
  <si>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</si>
  <si>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</si>
  <si>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</si>
  <si>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outcome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</si>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</sst>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$&quot;* #,##0.00_-;\-&quot;$&quot;* #,##0.00_-;_-&quot;$&quot;* &quot;-&quot;??_-;_-@_-"/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2" borderId="0" xfId="0" applyFont="1" applyFill="1" applyAlignment="1">
      <alignment horizontal="center"/>
    </xf>
    <xf numFmtId="9" fontId="0" fillId="0" borderId="0" xfId="1" applyFont="1"/>
    <xf numFmtId="2" fontId="0" fillId="0" borderId="0" xfId="2" applyNumberFormat="1" applyFont="1" applyAlignment="1">
      <alignment horizontal="right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right" vertical="center"/>
    </xf>
    <xf numFmtId="0" fontId="0" fillId="0" borderId="0" xfId="0" applyNumberFormat="1" applyAlignment="1">
      <alignment horizontal="right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2" fontId="1" fillId="0" borderId="0" xfId="0" applyNumberFormat="1" applyFont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18"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left" readingOrder="0"/>
    </dxf>
    <dxf>
      <alignment vertical="top" readingOrder="0"/>
    </dxf>
    <dxf>
      <fill>
        <patternFill>
          <bgColor rgb="FF92D050"/>
        </patternFill>
      </fill>
    </dxf>
    <dxf>
      <fill>
        <patternFill>
          <bgColor rgb="FFE63700"/>
        </patternFill>
      </fill>
    </dxf>
    <dxf>
      <fill>
        <patternFill>
          <bgColor rgb="FFFFC000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colors>
    <mruColors>
      <color rgb="FFE637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[Santiago_StarterBook.xlsx]Pivot 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</c:spPr>
        <c:marker>
          <c:symbol val="none"/>
        </c:marker>
      </c:pivotFmt>
      <c:pivotFmt>
        <c:idx val="1"/>
        <c:spPr>
          <a:solidFill>
            <a:schemeClr val="accent1"/>
          </a:solidFill>
        </c:spPr>
        <c:marker>
          <c:symbol val="none"/>
        </c:marker>
      </c:pivotFmt>
      <c:pivotFmt>
        <c:idx val="2"/>
        <c:spPr>
          <a:solidFill>
            <a:schemeClr val="accent4"/>
          </a:solidFill>
        </c:spPr>
        <c:marker>
          <c:symbol val="none"/>
        </c:marker>
      </c:pivotFmt>
      <c:pivotFmt>
        <c:idx val="3"/>
        <c:spPr>
          <a:solidFill>
            <a:schemeClr val="accent6">
              <a:lumMod val="50000"/>
            </a:schemeClr>
          </a:solidFill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067456"/>
        <c:axId val="168068992"/>
      </c:barChart>
      <c:catAx>
        <c:axId val="168067456"/>
        <c:scaling>
          <c:orientation val="minMax"/>
        </c:scaling>
        <c:delete val="0"/>
        <c:axPos val="b"/>
        <c:majorTickMark val="out"/>
        <c:minorTickMark val="none"/>
        <c:tickLblPos val="nextTo"/>
        <c:crossAx val="168068992"/>
        <c:crosses val="autoZero"/>
        <c:auto val="1"/>
        <c:lblAlgn val="ctr"/>
        <c:lblOffset val="100"/>
        <c:noMultiLvlLbl val="0"/>
      </c:catAx>
      <c:valAx>
        <c:axId val="168068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80674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[Santiago_StarterBook.xlsx]Pivot 2!PivotTable1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883008"/>
        <c:axId val="199557120"/>
      </c:barChart>
      <c:catAx>
        <c:axId val="199883008"/>
        <c:scaling>
          <c:orientation val="minMax"/>
        </c:scaling>
        <c:delete val="0"/>
        <c:axPos val="b"/>
        <c:majorTickMark val="out"/>
        <c:minorTickMark val="none"/>
        <c:tickLblPos val="nextTo"/>
        <c:crossAx val="199557120"/>
        <c:crosses val="autoZero"/>
        <c:auto val="1"/>
        <c:lblAlgn val="ctr"/>
        <c:lblOffset val="100"/>
        <c:noMultiLvlLbl val="0"/>
      </c:catAx>
      <c:valAx>
        <c:axId val="199557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830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[Santiago_StarterBook.xlsx]Pivot 3!PivotTable3</c:name>
    <c:fmtId val="0"/>
  </c:pivotSource>
  <c:chart>
    <c:autoTitleDeleted val="0"/>
    <c:pivotFmts>
      <c:pivotFmt>
        <c:idx val="0"/>
        <c:spPr>
          <a:ln>
            <a:solidFill>
              <a:schemeClr val="accent6"/>
            </a:solidFill>
          </a:ln>
        </c:spPr>
        <c:marker>
          <c:spPr>
            <a:solidFill>
              <a:schemeClr val="accent6"/>
            </a:solidFill>
            <a:ln>
              <a:solidFill>
                <a:schemeClr val="accent6"/>
              </a:solidFill>
            </a:ln>
          </c:spPr>
        </c:marker>
      </c:pivotFmt>
      <c:pivotFmt>
        <c:idx val="1"/>
        <c:spPr>
          <a:ln>
            <a:solidFill>
              <a:schemeClr val="accent1"/>
            </a:solidFill>
          </a:ln>
        </c:spPr>
        <c:marker>
          <c:spPr>
            <a:solidFill>
              <a:schemeClr val="accent1"/>
            </a:solidFill>
            <a:ln>
              <a:solidFill>
                <a:schemeClr val="accent1"/>
              </a:solidFill>
            </a:ln>
          </c:spPr>
        </c:marker>
      </c:pivotFmt>
      <c:pivotFmt>
        <c:idx val="2"/>
        <c:spPr>
          <a:ln>
            <a:solidFill>
              <a:schemeClr val="accent4"/>
            </a:solidFill>
          </a:ln>
        </c:spPr>
        <c:marker>
          <c:spPr>
            <a:solidFill>
              <a:schemeClr val="accent4"/>
            </a:solidFill>
            <a:ln>
              <a:solidFill>
                <a:schemeClr val="accent4"/>
              </a:solidFill>
            </a:ln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149</c:v>
                </c:pt>
                <c:pt idx="1">
                  <c:v>174</c:v>
                </c:pt>
                <c:pt idx="2">
                  <c:v>136</c:v>
                </c:pt>
                <c:pt idx="3">
                  <c:v>158</c:v>
                </c:pt>
                <c:pt idx="4">
                  <c:v>196</c:v>
                </c:pt>
                <c:pt idx="5">
                  <c:v>171</c:v>
                </c:pt>
                <c:pt idx="6">
                  <c:v>160</c:v>
                </c:pt>
                <c:pt idx="7">
                  <c:v>129</c:v>
                </c:pt>
                <c:pt idx="8">
                  <c:v>122</c:v>
                </c:pt>
                <c:pt idx="9">
                  <c:v>150</c:v>
                </c:pt>
                <c:pt idx="10">
                  <c:v>148</c:v>
                </c:pt>
                <c:pt idx="11">
                  <c:v>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142</c:v>
                </c:pt>
                <c:pt idx="1">
                  <c:v>101</c:v>
                </c:pt>
                <c:pt idx="2">
                  <c:v>100</c:v>
                </c:pt>
                <c:pt idx="3">
                  <c:v>95</c:v>
                </c:pt>
                <c:pt idx="4">
                  <c:v>116</c:v>
                </c:pt>
                <c:pt idx="5">
                  <c:v>138</c:v>
                </c:pt>
                <c:pt idx="6">
                  <c:v>140</c:v>
                </c:pt>
                <c:pt idx="7">
                  <c:v>126</c:v>
                </c:pt>
                <c:pt idx="8">
                  <c:v>112</c:v>
                </c:pt>
                <c:pt idx="9">
                  <c:v>142</c:v>
                </c:pt>
                <c:pt idx="10">
                  <c:v>101</c:v>
                </c:pt>
                <c:pt idx="11">
                  <c:v>110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32</c:v>
                </c:pt>
                <c:pt idx="1">
                  <c:v>27</c:v>
                </c:pt>
                <c:pt idx="2">
                  <c:v>26</c:v>
                </c:pt>
                <c:pt idx="3">
                  <c:v>27</c:v>
                </c:pt>
                <c:pt idx="4">
                  <c:v>23</c:v>
                </c:pt>
                <c:pt idx="5">
                  <c:v>27</c:v>
                </c:pt>
                <c:pt idx="6">
                  <c:v>41</c:v>
                </c:pt>
                <c:pt idx="7">
                  <c:v>29</c:v>
                </c:pt>
                <c:pt idx="8">
                  <c:v>23</c:v>
                </c:pt>
                <c:pt idx="9">
                  <c:v>20</c:v>
                </c:pt>
                <c:pt idx="10">
                  <c:v>37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692288"/>
        <c:axId val="199694208"/>
      </c:lineChart>
      <c:catAx>
        <c:axId val="199692288"/>
        <c:scaling>
          <c:orientation val="minMax"/>
        </c:scaling>
        <c:delete val="0"/>
        <c:axPos val="b"/>
        <c:majorTickMark val="out"/>
        <c:minorTickMark val="none"/>
        <c:tickLblPos val="nextTo"/>
        <c:crossAx val="199694208"/>
        <c:crosses val="autoZero"/>
        <c:auto val="1"/>
        <c:lblAlgn val="ctr"/>
        <c:lblOffset val="100"/>
        <c:noMultiLvlLbl val="0"/>
      </c:catAx>
      <c:valAx>
        <c:axId val="199694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6922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Outcomes Based</a:t>
            </a:r>
            <a:r>
              <a:rPr lang="en-CA" baseline="0"/>
              <a:t> on Goal</a:t>
            </a:r>
            <a:endParaRPr lang="en-CA"/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3.9448612230557796E-2"/>
          <c:y val="0.1550014106542871"/>
          <c:w val="0.7799376053297562"/>
          <c:h val="0.71073764395085792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 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740800"/>
        <c:axId val="199742592"/>
      </c:lineChart>
      <c:catAx>
        <c:axId val="199740800"/>
        <c:scaling>
          <c:orientation val="minMax"/>
        </c:scaling>
        <c:delete val="0"/>
        <c:axPos val="b"/>
        <c:majorTickMark val="out"/>
        <c:minorTickMark val="none"/>
        <c:tickLblPos val="nextTo"/>
        <c:crossAx val="199742592"/>
        <c:crosses val="autoZero"/>
        <c:auto val="1"/>
        <c:lblAlgn val="ctr"/>
        <c:lblOffset val="100"/>
        <c:noMultiLvlLbl val="0"/>
      </c:catAx>
      <c:valAx>
        <c:axId val="19974259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997408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72390</xdr:rowOff>
    </xdr:from>
    <xdr:to>
      <xdr:col>20</xdr:col>
      <xdr:colOff>586740</xdr:colOff>
      <xdr:row>24</xdr:row>
      <xdr:rowOff>91440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0</xdr:row>
      <xdr:rowOff>167640</xdr:rowOff>
    </xdr:from>
    <xdr:to>
      <xdr:col>20</xdr:col>
      <xdr:colOff>426720</xdr:colOff>
      <xdr:row>27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182880</xdr:colOff>
      <xdr:row>2</xdr:row>
      <xdr:rowOff>76200</xdr:rowOff>
    </xdr:from>
    <xdr:to>
      <xdr:col>16</xdr:col>
      <xdr:colOff>198120</xdr:colOff>
      <xdr:row>23</xdr:row>
      <xdr:rowOff>106680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15240</xdr:rowOff>
    </xdr:from>
    <xdr:to>
      <xdr:col>8</xdr:col>
      <xdr:colOff>243840</xdr:colOff>
      <xdr:row>39</xdr:row>
      <xdr:rowOff>121920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acundo, Santiago" refreshedDate="43489.005108101854" createdVersion="4" refreshedVersion="4" minRefreshableVersion="3" recordCount="4114">
  <cacheSource type="worksheet">
    <worksheetSource ref="A1:R4115" sheet="Bas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Facundo, Santiago" refreshedDate="43489.011243287037" createdVersion="4" refreshedVersion="4" minRefreshableVersion="3" recordCount="4114">
  <cacheSource type="worksheet">
    <worksheetSource ref="A1:V4115" sheet="Base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16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" numFmtId="164">
      <sharedItems containsSemiMixedTypes="0" containsNonDate="0" containsDate="1" containsString="0" minDate="2009-08-10T14:26:00" maxDate="2017-05-03T14:12:00"/>
    </cacheField>
    <cacheField name="Created" numFmtId="164">
      <sharedItems containsSemiMixedTypes="0" containsNonDate="0" containsDate="1" containsString="0" minDate="2009-05-16T22:55:13" maxDate="2017-03-15T10:30:07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x v="0"/>
    <x v="0"/>
    <x v="0"/>
    <n v="1.3685882352941177"/>
    <n v="63.917582417582416"/>
    <x v="0"/>
    <s v="television"/>
    <x v="0"/>
    <d v="2015-07-22T22:00:00"/>
    <d v="2015-06-21T19:10:11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x v="0"/>
    <x v="1"/>
    <x v="0"/>
    <x v="0"/>
    <n v="1.4260827250608272"/>
    <n v="185.48101265822785"/>
    <x v="0"/>
    <s v="television"/>
    <x v="1"/>
    <d v="2017-03-02T09:24:43"/>
    <d v="2017-01-31T09:24:43"/>
    <x v="1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x v="2"/>
    <x v="0"/>
    <x v="0"/>
    <n v="1.05"/>
    <n v="15"/>
    <x v="0"/>
    <s v="television"/>
    <x v="2"/>
    <d v="2016-02-15T11:51:23"/>
    <d v="2016-02-05T11:51:23"/>
    <x v="2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x v="3"/>
    <x v="0"/>
    <x v="0"/>
    <n v="1.0389999999999999"/>
    <n v="69.266666666666666"/>
    <x v="0"/>
    <s v="television"/>
    <x v="3"/>
    <d v="2014-08-07T07:21:47"/>
    <d v="2014-07-08T07:21:47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x v="4"/>
    <x v="0"/>
    <x v="0"/>
    <n v="1.2299154545454545"/>
    <n v="190.55028169014085"/>
    <x v="0"/>
    <s v="television"/>
    <x v="4"/>
    <d v="2015-12-19T15:01:19"/>
    <d v="2015-11-19T15:01:19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x v="5"/>
    <x v="0"/>
    <x v="0"/>
    <n v="1.0977744436109027"/>
    <n v="93.40425531914893"/>
    <x v="0"/>
    <s v="television"/>
    <x v="5"/>
    <d v="2016-07-29T00:35:00"/>
    <d v="2016-07-12T17:23:27"/>
    <x v="2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x v="6"/>
    <x v="0"/>
    <x v="0"/>
    <n v="1.064875"/>
    <n v="146.87931034482759"/>
    <x v="0"/>
    <s v="television"/>
    <x v="6"/>
    <d v="2014-06-13T20:44:10"/>
    <d v="2014-06-03T20:44:10"/>
    <x v="3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x v="7"/>
    <x v="0"/>
    <x v="0"/>
    <n v="1.0122222222222221"/>
    <n v="159.82456140350877"/>
    <x v="0"/>
    <s v="television"/>
    <x v="7"/>
    <d v="2016-07-04T20:07:47"/>
    <d v="2016-05-25T20:07:47"/>
    <x v="2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x v="0"/>
    <x v="8"/>
    <x v="0"/>
    <x v="0"/>
    <n v="1.0004342857142856"/>
    <n v="291.79333333333335"/>
    <x v="0"/>
    <s v="television"/>
    <x v="8"/>
    <d v="2016-04-15T16:00:00"/>
    <d v="2016-04-08T17:40:12"/>
    <x v="2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x v="9"/>
    <x v="0"/>
    <x v="0"/>
    <n v="1.2599800000000001"/>
    <n v="31.499500000000001"/>
    <x v="0"/>
    <s v="television"/>
    <x v="9"/>
    <d v="2016-04-16T21:29:04"/>
    <d v="2016-03-17T21:29:04"/>
    <x v="2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x v="10"/>
    <x v="0"/>
    <x v="0"/>
    <n v="1.0049999999999999"/>
    <n v="158.68421052631578"/>
    <x v="0"/>
    <s v="television"/>
    <x v="10"/>
    <d v="2014-06-24T20:37:59"/>
    <d v="2014-05-20T20:37:59"/>
    <x v="3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x v="11"/>
    <x v="0"/>
    <x v="0"/>
    <n v="1.2050000000000001"/>
    <n v="80.333333333333329"/>
    <x v="0"/>
    <s v="television"/>
    <x v="11"/>
    <d v="2016-08-21T22:00:00"/>
    <d v="2016-07-21T13:41:02"/>
    <x v="2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x v="12"/>
    <x v="0"/>
    <x v="0"/>
    <n v="1.6529333333333334"/>
    <n v="59.961305925030231"/>
    <x v="0"/>
    <s v="television"/>
    <x v="12"/>
    <d v="2014-07-15T22:00:00"/>
    <d v="2014-06-01T12:07:05"/>
    <x v="3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x v="13"/>
    <x v="0"/>
    <x v="0"/>
    <n v="1.5997142857142856"/>
    <n v="109.78431372549019"/>
    <x v="0"/>
    <s v="television"/>
    <x v="13"/>
    <d v="2016-06-23T15:27:00"/>
    <d v="2016-05-18T11:15:09"/>
    <x v="2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x v="0"/>
    <x v="14"/>
    <x v="0"/>
    <x v="0"/>
    <n v="1.0093333333333334"/>
    <n v="147.70731707317074"/>
    <x v="0"/>
    <s v="television"/>
    <x v="14"/>
    <d v="2014-07-13T08:59:00"/>
    <d v="2014-06-17T19:38:08"/>
    <x v="3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x v="15"/>
    <x v="0"/>
    <x v="0"/>
    <n v="1.0660000000000001"/>
    <n v="21.755102040816325"/>
    <x v="0"/>
    <s v="television"/>
    <x v="15"/>
    <d v="2015-09-27T15:14:00"/>
    <d v="2015-09-09T04:24:18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x v="16"/>
    <x v="0"/>
    <x v="0"/>
    <n v="1.0024166666666667"/>
    <n v="171.84285714285716"/>
    <x v="0"/>
    <s v="television"/>
    <x v="16"/>
    <d v="2014-06-16T00:30:00"/>
    <d v="2014-05-01T14:06:51"/>
    <x v="3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x v="17"/>
    <x v="0"/>
    <x v="0"/>
    <n v="1.0066666666666666"/>
    <n v="41.944444444444443"/>
    <x v="0"/>
    <s v="television"/>
    <x v="17"/>
    <d v="2014-11-04T13:33:42"/>
    <d v="2014-10-05T12:33:42"/>
    <x v="3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x v="18"/>
    <x v="0"/>
    <x v="0"/>
    <n v="1.0632110000000001"/>
    <n v="93.264122807017543"/>
    <x v="0"/>
    <s v="television"/>
    <x v="18"/>
    <d v="2014-09-17T08:00:56"/>
    <d v="2014-08-18T08:00:56"/>
    <x v="3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x v="19"/>
    <x v="0"/>
    <x v="0"/>
    <n v="1.4529411764705882"/>
    <n v="56.136363636363633"/>
    <x v="0"/>
    <s v="television"/>
    <x v="19"/>
    <d v="2015-07-20T14:35:34"/>
    <d v="2015-06-20T14:35:34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x v="20"/>
    <x v="0"/>
    <x v="0"/>
    <n v="1.002"/>
    <n v="80.16"/>
    <x v="0"/>
    <s v="television"/>
    <x v="20"/>
    <d v="2015-09-13T13:11:52"/>
    <d v="2015-07-15T13:11:52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x v="21"/>
    <x v="0"/>
    <x v="0"/>
    <n v="1.0913513513513513"/>
    <n v="199.9009900990099"/>
    <x v="0"/>
    <s v="television"/>
    <x v="21"/>
    <d v="2014-09-26T10:03:09"/>
    <d v="2014-08-27T10:03:09"/>
    <x v="3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x v="22"/>
    <x v="0"/>
    <x v="0"/>
    <n v="1.1714285714285715"/>
    <n v="51.25"/>
    <x v="0"/>
    <s v="television"/>
    <x v="22"/>
    <d v="2015-01-01T02:59:00"/>
    <d v="2014-12-16T16:52:20"/>
    <x v="3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x v="23"/>
    <x v="0"/>
    <x v="0"/>
    <n v="1.1850000000000001"/>
    <n v="103.04347826086956"/>
    <x v="0"/>
    <s v="television"/>
    <x v="23"/>
    <d v="2015-04-30T10:20:00"/>
    <d v="2015-04-03T13:41:41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x v="24"/>
    <x v="0"/>
    <x v="0"/>
    <n v="1.0880768571428572"/>
    <n v="66.346149825783982"/>
    <x v="0"/>
    <s v="television"/>
    <x v="24"/>
    <d v="2015-09-15T14:39:00"/>
    <d v="2015-08-13T14:41:03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x v="25"/>
    <x v="0"/>
    <x v="0"/>
    <n v="1.3333333333333333"/>
    <n v="57.142857142857146"/>
    <x v="0"/>
    <s v="television"/>
    <x v="25"/>
    <d v="2016-01-08T19:36:01"/>
    <d v="2015-11-09T19:36:01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x v="10"/>
    <x v="0"/>
    <x v="0"/>
    <n v="1.552"/>
    <n v="102.10526315789474"/>
    <x v="0"/>
    <s v="television"/>
    <x v="26"/>
    <d v="2014-08-17T07:22:24"/>
    <d v="2014-07-08T07:22:24"/>
    <x v="3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x v="3"/>
    <x v="0"/>
    <x v="0"/>
    <n v="1.1172500000000001"/>
    <n v="148.96666666666667"/>
    <x v="0"/>
    <s v="television"/>
    <x v="27"/>
    <d v="2014-11-15T23:57:13"/>
    <d v="2014-10-16T22:57:13"/>
    <x v="3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x v="26"/>
    <x v="0"/>
    <x v="0"/>
    <n v="1.0035000000000001"/>
    <n v="169.6056338028169"/>
    <x v="0"/>
    <s v="television"/>
    <x v="28"/>
    <d v="2015-12-16T18:08:04"/>
    <d v="2015-11-16T18:08:04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x v="27"/>
    <x v="0"/>
    <x v="0"/>
    <n v="1.2333333333333334"/>
    <n v="31.623931623931625"/>
    <x v="0"/>
    <s v="television"/>
    <x v="29"/>
    <d v="2014-07-22T11:09:28"/>
    <d v="2014-06-22T11:09:28"/>
    <x v="3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x v="28"/>
    <x v="0"/>
    <x v="0"/>
    <n v="1.0129975"/>
    <n v="76.45264150943396"/>
    <x v="0"/>
    <s v="television"/>
    <x v="30"/>
    <d v="2014-08-21T02:01:55"/>
    <d v="2014-07-22T02:01:55"/>
    <x v="3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x v="29"/>
    <x v="0"/>
    <x v="0"/>
    <n v="1"/>
    <n v="13"/>
    <x v="0"/>
    <s v="television"/>
    <x v="31"/>
    <d v="2016-01-25T14:00:34"/>
    <d v="2016-01-07T14:00:34"/>
    <x v="2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x v="30"/>
    <x v="0"/>
    <x v="0"/>
    <n v="1.0024604569420035"/>
    <n v="320.44943820224717"/>
    <x v="0"/>
    <s v="television"/>
    <x v="32"/>
    <d v="2016-05-12T22:59:00"/>
    <d v="2016-04-01T10:03:37"/>
    <x v="2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x v="31"/>
    <x v="0"/>
    <x v="0"/>
    <n v="1.0209523809523811"/>
    <n v="83.75"/>
    <x v="0"/>
    <s v="television"/>
    <x v="33"/>
    <d v="2015-11-08T11:51:41"/>
    <d v="2015-10-09T10:51:41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x v="32"/>
    <x v="0"/>
    <x v="0"/>
    <n v="1.3046153846153845"/>
    <n v="49.882352941176471"/>
    <x v="0"/>
    <s v="television"/>
    <x v="34"/>
    <d v="2014-08-05T02:43:21"/>
    <d v="2014-07-21T02:43:21"/>
    <x v="3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x v="33"/>
    <x v="0"/>
    <x v="0"/>
    <n v="1.665"/>
    <n v="59.464285714285715"/>
    <x v="0"/>
    <s v="television"/>
    <x v="35"/>
    <d v="2015-04-27T19:00:00"/>
    <d v="2015-04-04T02:00:14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x v="34"/>
    <x v="0"/>
    <x v="0"/>
    <n v="1.4215"/>
    <n v="193.84090909090909"/>
    <x v="0"/>
    <s v="television"/>
    <x v="36"/>
    <d v="2015-04-04T01:22:05"/>
    <d v="2015-03-05T02:22:05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x v="35"/>
    <x v="0"/>
    <x v="0"/>
    <n v="1.8344090909090909"/>
    <n v="159.51383399209487"/>
    <x v="0"/>
    <s v="television"/>
    <x v="37"/>
    <d v="2015-02-27T11:37:59"/>
    <d v="2015-01-28T11:37:59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x v="36"/>
    <x v="0"/>
    <x v="0"/>
    <n v="1.1004"/>
    <n v="41.68181818181818"/>
    <x v="0"/>
    <s v="television"/>
    <x v="38"/>
    <d v="2013-05-10T20:22:24"/>
    <d v="2013-04-10T20:22:24"/>
    <x v="4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x v="37"/>
    <x v="0"/>
    <x v="0"/>
    <n v="1.3098000000000001"/>
    <n v="150.89861751152074"/>
    <x v="0"/>
    <s v="television"/>
    <x v="39"/>
    <d v="2014-05-25T17:59:00"/>
    <d v="2014-04-24T20:07:48"/>
    <x v="3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x v="38"/>
    <x v="0"/>
    <x v="0"/>
    <n v="1.0135000000000001"/>
    <n v="126.6875"/>
    <x v="0"/>
    <s v="television"/>
    <x v="40"/>
    <d v="2014-06-18T23:00:00"/>
    <d v="2014-05-30T00:08:08"/>
    <x v="3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x v="10"/>
    <x v="0"/>
    <x v="0"/>
    <n v="1"/>
    <n v="105.26315789473684"/>
    <x v="0"/>
    <s v="television"/>
    <x v="41"/>
    <d v="2014-10-05T08:39:14"/>
    <d v="2014-09-05T08:39:14"/>
    <x v="3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x v="39"/>
    <x v="0"/>
    <x v="0"/>
    <n v="1.4185714285714286"/>
    <n v="117.51479289940828"/>
    <x v="0"/>
    <s v="television"/>
    <x v="42"/>
    <d v="2014-12-28T10:20:26"/>
    <d v="2014-11-28T10:20:26"/>
    <x v="3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x v="40"/>
    <x v="0"/>
    <x v="0"/>
    <n v="3.0865999999999998"/>
    <n v="117.36121673003802"/>
    <x v="0"/>
    <s v="television"/>
    <x v="43"/>
    <d v="2014-07-12T19:00:00"/>
    <d v="2014-06-12T13:58:06"/>
    <x v="3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x v="41"/>
    <x v="0"/>
    <x v="0"/>
    <n v="1"/>
    <n v="133.33333333333334"/>
    <x v="0"/>
    <s v="television"/>
    <x v="44"/>
    <d v="2014-10-06T21:22:17"/>
    <d v="2014-08-22T21:22:17"/>
    <x v="3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x v="42"/>
    <x v="0"/>
    <x v="0"/>
    <n v="1.2"/>
    <n v="98.360655737704917"/>
    <x v="0"/>
    <s v="television"/>
    <x v="45"/>
    <d v="2016-04-27T09:58:27"/>
    <d v="2016-03-28T09:58:27"/>
    <x v="2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x v="43"/>
    <x v="0"/>
    <x v="0"/>
    <n v="1.0416666666666667"/>
    <n v="194.44444444444446"/>
    <x v="0"/>
    <s v="television"/>
    <x v="46"/>
    <d v="2015-12-15T18:09:34"/>
    <d v="2015-11-15T18:09:34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x v="16"/>
    <x v="0"/>
    <x v="0"/>
    <n v="1.0761100000000001"/>
    <n v="76.865000000000009"/>
    <x v="0"/>
    <s v="television"/>
    <x v="47"/>
    <d v="2014-12-19T15:40:07"/>
    <d v="2014-10-20T14:40:07"/>
    <x v="3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x v="44"/>
    <x v="0"/>
    <x v="0"/>
    <n v="1.0794999999999999"/>
    <n v="56.815789473684212"/>
    <x v="0"/>
    <s v="television"/>
    <x v="48"/>
    <d v="2015-03-01T07:00:00"/>
    <d v="2015-01-29T07:24:2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x v="0"/>
    <x v="45"/>
    <x v="0"/>
    <x v="0"/>
    <n v="1"/>
    <n v="137.93103448275863"/>
    <x v="0"/>
    <s v="television"/>
    <x v="49"/>
    <d v="2015-10-23T23:14:05"/>
    <d v="2015-09-23T23:14:05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x v="19"/>
    <x v="0"/>
    <x v="0"/>
    <n v="1"/>
    <n v="27.272727272727273"/>
    <x v="0"/>
    <s v="television"/>
    <x v="50"/>
    <d v="2015-01-30T12:00:00"/>
    <d v="2014-12-22T13:04:18"/>
    <x v="3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x v="46"/>
    <x v="0"/>
    <x v="0"/>
    <n v="1.2801818181818181"/>
    <n v="118.33613445378151"/>
    <x v="0"/>
    <s v="television"/>
    <x v="51"/>
    <d v="2015-08-10T17:17:17"/>
    <d v="2015-07-11T17:17:17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x v="47"/>
    <x v="0"/>
    <x v="0"/>
    <n v="1.1620999999999999"/>
    <n v="223.48076923076923"/>
    <x v="0"/>
    <s v="television"/>
    <x v="52"/>
    <d v="2014-07-17T11:50:46"/>
    <d v="2014-06-17T11:50:46"/>
    <x v="3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x v="27"/>
    <x v="0"/>
    <x v="0"/>
    <n v="1.0963333333333334"/>
    <n v="28.111111111111111"/>
    <x v="0"/>
    <s v="television"/>
    <x v="53"/>
    <d v="2014-04-04T17:00:00"/>
    <d v="2014-03-21T08:10:45"/>
    <x v="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x v="47"/>
    <x v="0"/>
    <x v="0"/>
    <n v="1.01"/>
    <n v="194.23076923076923"/>
    <x v="0"/>
    <s v="television"/>
    <x v="54"/>
    <d v="2015-12-25T12:07:01"/>
    <d v="2015-11-25T12:07:01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x v="48"/>
    <x v="0"/>
    <x v="0"/>
    <n v="1.2895348837209302"/>
    <n v="128.95348837209303"/>
    <x v="0"/>
    <s v="television"/>
    <x v="55"/>
    <d v="2016-05-27T18:15:16"/>
    <d v="2016-05-06T18:15:16"/>
    <x v="2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x v="49"/>
    <x v="0"/>
    <x v="0"/>
    <n v="1.0726249999999999"/>
    <n v="49.316091954022987"/>
    <x v="0"/>
    <s v="television"/>
    <x v="56"/>
    <d v="2015-06-08T11:00:00"/>
    <d v="2015-05-25T08:10:24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x v="50"/>
    <x v="0"/>
    <x v="0"/>
    <n v="1.0189999999999999"/>
    <n v="221.52173913043478"/>
    <x v="0"/>
    <s v="television"/>
    <x v="57"/>
    <d v="2015-04-25T14:59:22"/>
    <d v="2015-03-26T14:59:22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x v="11"/>
    <x v="0"/>
    <x v="0"/>
    <n v="1.0290999999999999"/>
    <n v="137.21333333333334"/>
    <x v="0"/>
    <s v="television"/>
    <x v="58"/>
    <d v="2014-11-19T13:52:52"/>
    <d v="2014-10-20T12:52:52"/>
    <x v="3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x v="51"/>
    <x v="0"/>
    <x v="0"/>
    <n v="1.0012570000000001"/>
    <n v="606.82242424242418"/>
    <x v="0"/>
    <s v="television"/>
    <x v="59"/>
    <d v="2015-09-14T16:00:00"/>
    <d v="2015-08-14T00:39:36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x v="52"/>
    <x v="0"/>
    <x v="1"/>
    <n v="1.0329622222222221"/>
    <n v="43.040092592592593"/>
    <x v="0"/>
    <s v="shorts"/>
    <x v="60"/>
    <d v="2014-03-22T19:00:00"/>
    <d v="2014-03-03T16:38:37"/>
    <x v="3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x v="23"/>
    <x v="0"/>
    <x v="1"/>
    <n v="1.4830000000000001"/>
    <n v="322.39130434782606"/>
    <x v="0"/>
    <s v="shorts"/>
    <x v="61"/>
    <d v="2013-06-06T14:32:37"/>
    <d v="2013-05-15T14:32:37"/>
    <x v="4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x v="53"/>
    <x v="0"/>
    <x v="1"/>
    <n v="1.5473333333333332"/>
    <n v="96.708333333333329"/>
    <x v="0"/>
    <s v="shorts"/>
    <x v="62"/>
    <d v="2013-03-03T14:11:18"/>
    <d v="2013-02-06T14:11:18"/>
    <x v="4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x v="31"/>
    <x v="0"/>
    <x v="1"/>
    <n v="1.1351849999999999"/>
    <n v="35.474531249999998"/>
    <x v="0"/>
    <s v="shorts"/>
    <x v="63"/>
    <d v="2013-12-27T23:59:00"/>
    <d v="2013-12-04T16:53:33"/>
    <x v="4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x v="54"/>
    <x v="0"/>
    <x v="1"/>
    <n v="1.7333333333333334"/>
    <n v="86.666666666666671"/>
    <x v="0"/>
    <s v="shorts"/>
    <x v="64"/>
    <d v="2013-07-07T19:26:21"/>
    <d v="2013-06-07T19:26:21"/>
    <x v="4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x v="7"/>
    <x v="0"/>
    <x v="1"/>
    <n v="1.0752857142857142"/>
    <n v="132.05263157894737"/>
    <x v="0"/>
    <s v="shorts"/>
    <x v="65"/>
    <d v="2014-08-11T00:59:00"/>
    <d v="2014-07-15T14:42:34"/>
    <x v="3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x v="55"/>
    <x v="0"/>
    <x v="1"/>
    <n v="1.1859999999999999"/>
    <n v="91.230769230769226"/>
    <x v="0"/>
    <s v="shorts"/>
    <x v="66"/>
    <d v="2016-07-18T15:23:40"/>
    <d v="2016-06-18T15:23:40"/>
    <x v="2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x v="9"/>
    <x v="0"/>
    <x v="1"/>
    <n v="1.1625000000000001"/>
    <n v="116.25"/>
    <x v="0"/>
    <s v="shorts"/>
    <x v="67"/>
    <d v="2012-07-15T09:00:04"/>
    <d v="2012-06-15T09:00:04"/>
    <x v="5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x v="17"/>
    <x v="0"/>
    <x v="1"/>
    <n v="1.2716666666666667"/>
    <n v="21.194444444444443"/>
    <x v="0"/>
    <s v="shorts"/>
    <x v="68"/>
    <d v="2014-02-23T08:39:51"/>
    <d v="2014-01-24T08:39:51"/>
    <x v="3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x v="56"/>
    <x v="0"/>
    <x v="1"/>
    <n v="1.109423"/>
    <n v="62.327134831460668"/>
    <x v="0"/>
    <s v="shorts"/>
    <x v="69"/>
    <d v="2011-10-02T01:59:00"/>
    <d v="2011-08-30T23:30:25"/>
    <x v="6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x v="57"/>
    <x v="0"/>
    <x v="1"/>
    <n v="1.272"/>
    <n v="37.411764705882355"/>
    <x v="0"/>
    <s v="shorts"/>
    <x v="70"/>
    <d v="2011-09-04T16:30:45"/>
    <d v="2011-07-06T16:30:45"/>
    <x v="6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x v="58"/>
    <x v="0"/>
    <x v="1"/>
    <n v="1.2394444444444443"/>
    <n v="69.71875"/>
    <x v="0"/>
    <s v="shorts"/>
    <x v="71"/>
    <d v="2012-05-28T01:30:57"/>
    <d v="2012-03-29T01:30:57"/>
    <x v="5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x v="14"/>
    <x v="0"/>
    <x v="1"/>
    <n v="1.084090909090909"/>
    <n v="58.170731707317074"/>
    <x v="0"/>
    <s v="shorts"/>
    <x v="72"/>
    <d v="2012-11-14T19:00:00"/>
    <d v="2012-10-25T19:14:41"/>
    <x v="5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x v="59"/>
    <x v="0"/>
    <x v="1"/>
    <n v="1"/>
    <n v="50"/>
    <x v="0"/>
    <s v="shorts"/>
    <x v="73"/>
    <d v="2011-05-02T22:59:00"/>
    <d v="2011-02-13T13:09:44"/>
    <x v="6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x v="60"/>
    <x v="0"/>
    <x v="1"/>
    <n v="1.1293199999999999"/>
    <n v="19.471034482758618"/>
    <x v="0"/>
    <s v="shorts"/>
    <x v="74"/>
    <d v="2016-01-21T06:41:35"/>
    <d v="2015-12-22T06:41:35"/>
    <x v="0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x v="5"/>
    <x v="0"/>
    <x v="1"/>
    <n v="1.1542857142857144"/>
    <n v="85.957446808510639"/>
    <x v="0"/>
    <s v="shorts"/>
    <x v="75"/>
    <d v="2013-04-23T00:01:12"/>
    <d v="2013-03-24T00:01:12"/>
    <x v="4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x v="41"/>
    <x v="0"/>
    <x v="1"/>
    <n v="1.5333333333333334"/>
    <n v="30.666666666666668"/>
    <x v="0"/>
    <s v="shorts"/>
    <x v="76"/>
    <d v="2011-12-27T12:35:58"/>
    <d v="2011-10-28T11:35:58"/>
    <x v="6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x v="55"/>
    <x v="0"/>
    <x v="1"/>
    <n v="3.9249999999999998"/>
    <n v="60.384615384615387"/>
    <x v="0"/>
    <s v="shorts"/>
    <x v="77"/>
    <d v="2012-05-20T21:59:00"/>
    <d v="2012-03-28T22:28:37"/>
    <x v="5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x v="2"/>
    <x v="0"/>
    <x v="1"/>
    <n v="27.02"/>
    <n v="38.6"/>
    <x v="0"/>
    <s v="shorts"/>
    <x v="78"/>
    <d v="2016-09-01T12:32:01"/>
    <d v="2016-08-22T12:32:01"/>
    <x v="2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x v="14"/>
    <x v="0"/>
    <x v="1"/>
    <n v="1.27"/>
    <n v="40.268292682926827"/>
    <x v="0"/>
    <s v="shorts"/>
    <x v="79"/>
    <d v="2014-04-25T13:38:13"/>
    <d v="2014-03-26T13:38:13"/>
    <x v="3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x v="5"/>
    <x v="0"/>
    <x v="1"/>
    <n v="1.0725"/>
    <n v="273.82978723404256"/>
    <x v="0"/>
    <s v="shorts"/>
    <x v="80"/>
    <d v="2013-12-09T21:00:56"/>
    <d v="2013-11-04T21:00:56"/>
    <x v="4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x v="33"/>
    <x v="0"/>
    <x v="1"/>
    <n v="1.98"/>
    <n v="53.035714285714285"/>
    <x v="0"/>
    <s v="shorts"/>
    <x v="81"/>
    <d v="2012-07-13T22:02:00"/>
    <d v="2012-07-09T22:48:47"/>
    <x v="5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x v="61"/>
    <x v="0"/>
    <x v="1"/>
    <n v="1.0001249999999999"/>
    <n v="40.005000000000003"/>
    <x v="0"/>
    <s v="shorts"/>
    <x v="82"/>
    <d v="2011-10-09T14:41:01"/>
    <d v="2011-09-09T14:41:01"/>
    <x v="6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x v="62"/>
    <x v="0"/>
    <x v="1"/>
    <n v="1.0249999999999999"/>
    <n v="15.76923076923077"/>
    <x v="0"/>
    <s v="shorts"/>
    <x v="83"/>
    <d v="2015-02-22T06:30:00"/>
    <d v="2015-02-07T09:46:29"/>
    <x v="0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x v="63"/>
    <x v="0"/>
    <x v="1"/>
    <n v="1"/>
    <n v="71.428571428571431"/>
    <x v="0"/>
    <s v="shorts"/>
    <x v="84"/>
    <d v="2011-05-15T13:11:26"/>
    <d v="2011-04-15T13:11:26"/>
    <x v="6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x v="64"/>
    <x v="0"/>
    <x v="1"/>
    <n v="1.2549999999999999"/>
    <n v="71.714285714285708"/>
    <x v="0"/>
    <s v="shorts"/>
    <x v="85"/>
    <d v="2011-09-22T22:00:37"/>
    <d v="2011-08-23T22:00:37"/>
    <x v="6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x v="57"/>
    <x v="0"/>
    <x v="1"/>
    <n v="1.0646666666666667"/>
    <n v="375.76470588235293"/>
    <x v="0"/>
    <s v="shorts"/>
    <x v="86"/>
    <d v="2015-12-27T09:20:45"/>
    <d v="2015-10-14T08:20:45"/>
    <x v="0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x v="20"/>
    <x v="0"/>
    <x v="1"/>
    <n v="1.046"/>
    <n v="104.6"/>
    <x v="0"/>
    <s v="shorts"/>
    <x v="87"/>
    <d v="2010-06-02T20:41:00"/>
    <d v="2010-05-24T07:56:43"/>
    <x v="7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x v="65"/>
    <x v="0"/>
    <x v="1"/>
    <n v="1.0285714285714285"/>
    <n v="60"/>
    <x v="0"/>
    <s v="shorts"/>
    <x v="88"/>
    <d v="2014-06-22T10:48:51"/>
    <d v="2014-05-27T10:48:51"/>
    <x v="3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x v="66"/>
    <x v="0"/>
    <x v="1"/>
    <n v="1.1506666666666667"/>
    <n v="123.28571428571429"/>
    <x v="0"/>
    <s v="shorts"/>
    <x v="89"/>
    <d v="2013-06-02T13:03:12"/>
    <d v="2013-05-08T13:03:12"/>
    <x v="4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x v="38"/>
    <x v="0"/>
    <x v="1"/>
    <n v="1.004"/>
    <n v="31.375"/>
    <x v="0"/>
    <s v="shorts"/>
    <x v="90"/>
    <d v="2011-07-12T02:08:19"/>
    <d v="2011-06-12T02:08:19"/>
    <x v="6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x v="67"/>
    <x v="0"/>
    <x v="1"/>
    <n v="1.2"/>
    <n v="78.260869565217391"/>
    <x v="0"/>
    <s v="shorts"/>
    <x v="91"/>
    <d v="2011-05-17T04:39:24"/>
    <d v="2011-03-17T04:39:24"/>
    <x v="6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x v="68"/>
    <x v="0"/>
    <x v="1"/>
    <n v="1.052"/>
    <n v="122.32558139534883"/>
    <x v="0"/>
    <s v="shorts"/>
    <x v="92"/>
    <d v="2017-02-01T03:00:00"/>
    <d v="2016-12-16T23:46:23"/>
    <x v="2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x v="41"/>
    <x v="0"/>
    <x v="1"/>
    <n v="1.1060000000000001"/>
    <n v="73.733333333333334"/>
    <x v="0"/>
    <s v="shorts"/>
    <x v="93"/>
    <d v="2012-07-03T16:00:00"/>
    <d v="2012-06-05T15:35:37"/>
    <x v="5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x v="8"/>
    <x v="0"/>
    <x v="1"/>
    <n v="1.04"/>
    <n v="21.666666666666668"/>
    <x v="0"/>
    <s v="shorts"/>
    <x v="94"/>
    <d v="2014-04-07T12:13:42"/>
    <d v="2014-03-18T12:13:42"/>
    <x v="3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x v="64"/>
    <x v="0"/>
    <x v="1"/>
    <n v="1.3142857142857143"/>
    <n v="21.904761904761905"/>
    <x v="0"/>
    <s v="shorts"/>
    <x v="95"/>
    <d v="2012-02-25T19:07:21"/>
    <d v="2012-01-26T19:07:21"/>
    <x v="5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x v="69"/>
    <x v="0"/>
    <x v="1"/>
    <n v="1.1466666666666667"/>
    <n v="50.588235294117645"/>
    <x v="0"/>
    <s v="shorts"/>
    <x v="96"/>
    <d v="2010-07-31T22:00:00"/>
    <d v="2010-05-26T10:54:01"/>
    <x v="7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x v="22"/>
    <x v="0"/>
    <x v="1"/>
    <n v="1.0625"/>
    <n v="53.125"/>
    <x v="0"/>
    <s v="shorts"/>
    <x v="97"/>
    <d v="2011-07-11T22:14:42"/>
    <d v="2011-06-11T22:14:42"/>
    <x v="6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x v="65"/>
    <x v="0"/>
    <x v="1"/>
    <n v="1.0625"/>
    <n v="56.666666666666664"/>
    <x v="0"/>
    <s v="shorts"/>
    <x v="98"/>
    <d v="2012-12-07T18:30:00"/>
    <d v="2012-11-01T14:04:34"/>
    <x v="5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x v="70"/>
    <x v="0"/>
    <x v="1"/>
    <n v="1.0601933333333333"/>
    <n v="40.776666666666664"/>
    <x v="0"/>
    <s v="shorts"/>
    <x v="99"/>
    <d v="2014-01-22T16:39:59"/>
    <d v="2013-12-23T16:39:59"/>
    <x v="4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x v="55"/>
    <x v="0"/>
    <x v="1"/>
    <n v="1"/>
    <n v="192.30769230769232"/>
    <x v="0"/>
    <s v="shorts"/>
    <x v="100"/>
    <d v="2012-11-04T14:04:46"/>
    <d v="2012-10-15T13:04:46"/>
    <x v="5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x v="2"/>
    <x v="0"/>
    <x v="1"/>
    <n v="1"/>
    <n v="100"/>
    <x v="0"/>
    <s v="shorts"/>
    <x v="101"/>
    <d v="2013-01-24T13:38:30"/>
    <d v="2012-12-31T13:38:30"/>
    <x v="5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x v="71"/>
    <x v="0"/>
    <x v="1"/>
    <n v="1.2775000000000001"/>
    <n v="117.92307692307692"/>
    <x v="0"/>
    <s v="shorts"/>
    <x v="102"/>
    <d v="2010-12-22T22:08:53"/>
    <d v="2010-11-22T22:08:53"/>
    <x v="7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x v="72"/>
    <x v="0"/>
    <x v="1"/>
    <n v="1.0515384615384615"/>
    <n v="27.897959183673468"/>
    <x v="0"/>
    <s v="shorts"/>
    <x v="103"/>
    <d v="2014-03-07T14:20:30"/>
    <d v="2014-02-12T14:20:30"/>
    <x v="3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x v="73"/>
    <x v="0"/>
    <x v="1"/>
    <n v="1.2"/>
    <n v="60"/>
    <x v="0"/>
    <s v="shorts"/>
    <x v="104"/>
    <d v="2011-04-02T20:00:00"/>
    <d v="2011-03-10T11:41:06"/>
    <x v="6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x v="65"/>
    <x v="0"/>
    <x v="1"/>
    <n v="1.074090909090909"/>
    <n v="39.383333333333333"/>
    <x v="0"/>
    <s v="shorts"/>
    <x v="105"/>
    <d v="2016-05-13T19:00:00"/>
    <d v="2016-04-25T12:23:40"/>
    <x v="2"/>
  </r>
  <r>
    <x v="106"/>
    <s v="LOST WEEKEND"/>
    <s v="A Boy. A Girl. A Car. A Serial Killer."/>
    <n v="5000"/>
    <n v="5025"/>
    <x v="0"/>
    <x v="0"/>
    <s v="USD"/>
    <n v="1333391901"/>
    <n v="1332182301"/>
    <x v="0"/>
    <x v="74"/>
    <x v="0"/>
    <x v="1"/>
    <n v="1.0049999999999999"/>
    <n v="186.11111111111111"/>
    <x v="0"/>
    <s v="shorts"/>
    <x v="106"/>
    <d v="2012-04-02T13:38:21"/>
    <d v="2012-03-19T13:38:21"/>
    <x v="5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x v="50"/>
    <x v="0"/>
    <x v="1"/>
    <n v="1.0246666666666666"/>
    <n v="111.37681159420291"/>
    <x v="0"/>
    <s v="shorts"/>
    <x v="107"/>
    <d v="2011-04-24T18:34:47"/>
    <d v="2011-04-02T18:34:47"/>
    <x v="6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x v="5"/>
    <x v="0"/>
    <x v="1"/>
    <n v="2.4666666666666668"/>
    <n v="78.723404255319153"/>
    <x v="0"/>
    <s v="shorts"/>
    <x v="108"/>
    <d v="2013-05-31T09:42:50"/>
    <d v="2013-04-01T09:42:50"/>
    <x v="4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x v="5"/>
    <x v="0"/>
    <x v="1"/>
    <n v="2.1949999999999998"/>
    <n v="46.702127659574465"/>
    <x v="0"/>
    <s v="shorts"/>
    <x v="109"/>
    <d v="2011-02-25T19:37:10"/>
    <d v="2011-01-26T19:37:10"/>
    <x v="6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x v="55"/>
    <x v="0"/>
    <x v="1"/>
    <n v="1.3076923076923077"/>
    <n v="65.384615384615387"/>
    <x v="0"/>
    <s v="shorts"/>
    <x v="110"/>
    <d v="2013-11-14T00:59:00"/>
    <d v="2013-10-10T17:47:33"/>
    <x v="4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x v="28"/>
    <x v="0"/>
    <x v="1"/>
    <n v="1.5457142857142858"/>
    <n v="102.0754716981132"/>
    <x v="0"/>
    <s v="shorts"/>
    <x v="111"/>
    <d v="2015-05-31T02:59:47"/>
    <d v="2015-05-01T02:59:47"/>
    <x v="0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x v="75"/>
    <x v="0"/>
    <x v="1"/>
    <n v="1.04"/>
    <n v="64.197530864197532"/>
    <x v="0"/>
    <s v="shorts"/>
    <x v="112"/>
    <d v="2014-04-12T21:00:00"/>
    <d v="2014-03-19T20:01:58"/>
    <x v="3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x v="76"/>
    <x v="0"/>
    <x v="1"/>
    <n v="1.41"/>
    <n v="90.384615384615387"/>
    <x v="0"/>
    <s v="shorts"/>
    <x v="113"/>
    <d v="2011-08-06T10:00:00"/>
    <d v="2011-07-29T13:12:08"/>
    <x v="6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x v="2"/>
    <x v="0"/>
    <x v="1"/>
    <n v="1.0333333333333334"/>
    <n v="88.571428571428569"/>
    <x v="0"/>
    <s v="shorts"/>
    <x v="114"/>
    <d v="2012-01-13T01:34:48"/>
    <d v="2011-11-14T01:34:48"/>
    <x v="6"/>
  </r>
  <r>
    <x v="115"/>
    <s v="The World's Greatest Lover"/>
    <s v="Never judge a book (or a lover) by their cover."/>
    <n v="450"/>
    <n v="632"/>
    <x v="0"/>
    <x v="0"/>
    <s v="USD"/>
    <n v="1328377444"/>
    <n v="1326217444"/>
    <x v="0"/>
    <x v="19"/>
    <x v="0"/>
    <x v="1"/>
    <n v="1.4044444444444444"/>
    <n v="28.727272727272727"/>
    <x v="0"/>
    <s v="shorts"/>
    <x v="115"/>
    <d v="2012-02-04T12:44:04"/>
    <d v="2012-01-10T12:44:04"/>
    <x v="5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x v="7"/>
    <x v="0"/>
    <x v="1"/>
    <n v="1.1365714285714286"/>
    <n v="69.78947368421052"/>
    <x v="0"/>
    <s v="shorts"/>
    <x v="116"/>
    <d v="2011-04-08T05:55:55"/>
    <d v="2011-02-21T06:55:55"/>
    <x v="6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x v="74"/>
    <x v="0"/>
    <x v="1"/>
    <n v="1.0049377777777779"/>
    <n v="167.48962962962963"/>
    <x v="0"/>
    <s v="shorts"/>
    <x v="117"/>
    <d v="2010-06-09T14:00:00"/>
    <d v="2010-03-11T15:02:24"/>
    <x v="7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x v="70"/>
    <x v="0"/>
    <x v="1"/>
    <n v="1.1303159999999999"/>
    <n v="144.91230769230768"/>
    <x v="0"/>
    <s v="shorts"/>
    <x v="118"/>
    <d v="2011-07-28T20:17:16"/>
    <d v="2011-06-28T20:17:16"/>
    <x v="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x v="77"/>
    <x v="0"/>
    <x v="1"/>
    <n v="1.0455692307692308"/>
    <n v="91.840540540540545"/>
    <x v="0"/>
    <s v="shorts"/>
    <x v="119"/>
    <d v="2011-08-13T18:00:00"/>
    <d v="2011-07-14T20:39:46"/>
    <x v="6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x v="29"/>
    <x v="1"/>
    <x v="2"/>
    <n v="1.4285714285714287E-4"/>
    <n v="10"/>
    <x v="0"/>
    <s v="science fiction"/>
    <x v="120"/>
    <d v="2016-10-02T20:11:47"/>
    <d v="2016-09-02T20:11:47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x v="29"/>
    <x v="1"/>
    <x v="2"/>
    <n v="3.3333333333333332E-4"/>
    <n v="1"/>
    <x v="0"/>
    <s v="science fiction"/>
    <x v="121"/>
    <d v="2015-04-18T05:16:00"/>
    <d v="2015-04-02T11:55:10"/>
    <x v="0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x v="78"/>
    <x v="1"/>
    <x v="2"/>
    <n v="0"/>
    <e v="#DIV/0!"/>
    <x v="0"/>
    <s v="science fiction"/>
    <x v="122"/>
    <d v="2016-10-10T05:21:47"/>
    <d v="2016-08-11T05:21:47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x v="79"/>
    <x v="1"/>
    <x v="2"/>
    <n v="2.7454545454545453E-3"/>
    <n v="25.166666666666668"/>
    <x v="0"/>
    <s v="science fiction"/>
    <x v="123"/>
    <d v="2014-10-28T17:00:00"/>
    <d v="2014-09-22T13:46:04"/>
    <x v="3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x v="78"/>
    <x v="1"/>
    <x v="2"/>
    <n v="0"/>
    <e v="#DIV/0!"/>
    <x v="0"/>
    <s v="science fiction"/>
    <x v="124"/>
    <d v="2015-05-15T17:17:22"/>
    <d v="2015-04-20T17:17:22"/>
    <x v="0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x v="79"/>
    <x v="1"/>
    <x v="2"/>
    <n v="0.14000000000000001"/>
    <n v="11.666666666666666"/>
    <x v="0"/>
    <s v="science fiction"/>
    <x v="125"/>
    <d v="2017-02-03T18:51:20"/>
    <d v="2016-12-05T18:51:2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x v="62"/>
    <x v="1"/>
    <x v="2"/>
    <n v="5.5480000000000002E-2"/>
    <n v="106.69230769230769"/>
    <x v="0"/>
    <s v="science fiction"/>
    <x v="126"/>
    <d v="2015-06-10T21:00:00"/>
    <d v="2015-05-11T09:08:57"/>
    <x v="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x v="80"/>
    <x v="1"/>
    <x v="2"/>
    <n v="2.375E-2"/>
    <n v="47.5"/>
    <x v="0"/>
    <s v="science fiction"/>
    <x v="127"/>
    <d v="2015-04-03T08:59:01"/>
    <d v="2015-03-04T09:59:01"/>
    <x v="0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x v="0"/>
    <x v="79"/>
    <x v="1"/>
    <x v="2"/>
    <n v="1.8669999999999999E-2"/>
    <n v="311.16666666666669"/>
    <x v="0"/>
    <s v="science fiction"/>
    <x v="128"/>
    <d v="2016-10-20T00:28:13"/>
    <d v="2016-09-15T00:28:13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x v="78"/>
    <x v="1"/>
    <x v="2"/>
    <n v="0"/>
    <e v="#DIV/0!"/>
    <x v="0"/>
    <s v="science fiction"/>
    <x v="129"/>
    <d v="2014-10-30T17:29:43"/>
    <d v="2014-08-31T17:29:43"/>
    <x v="3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x v="78"/>
    <x v="1"/>
    <x v="2"/>
    <n v="0"/>
    <e v="#DIV/0!"/>
    <x v="0"/>
    <s v="science fiction"/>
    <x v="130"/>
    <d v="2014-06-16T15:16:00"/>
    <d v="2014-05-19T16:58:12"/>
    <x v="3"/>
  </r>
  <r>
    <x v="131"/>
    <s v="I (Canceled)"/>
    <s v="I"/>
    <n v="1200"/>
    <n v="0"/>
    <x v="1"/>
    <x v="0"/>
    <s v="USD"/>
    <n v="1467763200"/>
    <n v="1466453161"/>
    <x v="0"/>
    <x v="78"/>
    <x v="1"/>
    <x v="2"/>
    <n v="0"/>
    <e v="#DIV/0!"/>
    <x v="0"/>
    <s v="science fiction"/>
    <x v="131"/>
    <d v="2016-07-05T19:00:00"/>
    <d v="2016-06-20T15:06:01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x v="75"/>
    <x v="1"/>
    <x v="2"/>
    <n v="9.5687499999999995E-2"/>
    <n v="94.506172839506178"/>
    <x v="0"/>
    <s v="science fiction"/>
    <x v="132"/>
    <d v="2014-11-07T15:30:07"/>
    <d v="2014-09-23T14:30:07"/>
    <x v="3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x v="78"/>
    <x v="1"/>
    <x v="2"/>
    <n v="0"/>
    <e v="#DIV/0!"/>
    <x v="0"/>
    <s v="science fiction"/>
    <x v="133"/>
    <d v="2016-05-31T12:31:00"/>
    <d v="2016-05-01T14:23:04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x v="78"/>
    <x v="1"/>
    <x v="2"/>
    <n v="0"/>
    <e v="#DIV/0!"/>
    <x v="0"/>
    <s v="science fiction"/>
    <x v="134"/>
    <d v="2015-09-04T12:00:00"/>
    <d v="2015-08-05T16:50:18"/>
    <x v="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x v="81"/>
    <x v="1"/>
    <x v="2"/>
    <n v="0.13433333333333333"/>
    <n v="80.599999999999994"/>
    <x v="0"/>
    <s v="science fiction"/>
    <x v="135"/>
    <d v="2014-07-01T14:00:00"/>
    <d v="2014-05-29T04:09:57"/>
    <x v="3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x v="78"/>
    <x v="1"/>
    <x v="2"/>
    <n v="0"/>
    <e v="#DIV/0!"/>
    <x v="0"/>
    <s v="science fiction"/>
    <x v="136"/>
    <d v="2015-05-16T05:16:00"/>
    <d v="2015-04-02T04:50:34"/>
    <x v="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x v="78"/>
    <x v="1"/>
    <x v="2"/>
    <n v="0"/>
    <e v="#DIV/0!"/>
    <x v="0"/>
    <s v="science fiction"/>
    <x v="137"/>
    <d v="2015-10-12T08:46:33"/>
    <d v="2015-08-23T08:46:33"/>
    <x v="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x v="6"/>
    <x v="1"/>
    <x v="2"/>
    <n v="3.1413333333333335E-2"/>
    <n v="81.241379310344826"/>
    <x v="0"/>
    <s v="science fiction"/>
    <x v="138"/>
    <d v="2015-07-31T23:59:00"/>
    <d v="2015-07-01T01:10:41"/>
    <x v="0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x v="29"/>
    <x v="1"/>
    <x v="2"/>
    <n v="1"/>
    <n v="500"/>
    <x v="0"/>
    <s v="science fiction"/>
    <x v="139"/>
    <d v="2015-07-12T17:06:12"/>
    <d v="2015-07-02T17:06:12"/>
    <x v="0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x v="78"/>
    <x v="1"/>
    <x v="2"/>
    <n v="0"/>
    <e v="#DIV/0!"/>
    <x v="0"/>
    <s v="science fiction"/>
    <x v="140"/>
    <d v="2015-03-19T22:45:32"/>
    <d v="2015-02-17T23:45:32"/>
    <x v="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x v="33"/>
    <x v="1"/>
    <x v="2"/>
    <n v="0.10775"/>
    <n v="46.178571428571431"/>
    <x v="0"/>
    <s v="science fiction"/>
    <x v="141"/>
    <d v="2015-05-30T22:40:23"/>
    <d v="2015-04-15T22:40:23"/>
    <x v="0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x v="29"/>
    <x v="1"/>
    <x v="2"/>
    <n v="3.3333333333333335E-3"/>
    <n v="10"/>
    <x v="0"/>
    <s v="science fiction"/>
    <x v="142"/>
    <d v="2014-11-16T17:26:18"/>
    <d v="2014-10-26T16:26:18"/>
    <x v="3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x v="78"/>
    <x v="1"/>
    <x v="2"/>
    <n v="0"/>
    <e v="#DIV/0!"/>
    <x v="0"/>
    <s v="science fiction"/>
    <x v="143"/>
    <d v="2016-09-03T00:55:00"/>
    <d v="2016-07-07T20:32:22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x v="77"/>
    <x v="1"/>
    <x v="2"/>
    <n v="0.27600000000000002"/>
    <n v="55.945945945945944"/>
    <x v="0"/>
    <s v="science fiction"/>
    <x v="144"/>
    <d v="2015-04-13T12:17:52"/>
    <d v="2015-02-12T13:17:52"/>
    <x v="0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x v="82"/>
    <x v="1"/>
    <x v="2"/>
    <n v="7.5111111111111115E-2"/>
    <n v="37.555555555555557"/>
    <x v="0"/>
    <s v="science fiction"/>
    <x v="145"/>
    <d v="2015-08-11T08:00:52"/>
    <d v="2015-07-15T08:00:52"/>
    <x v="0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x v="83"/>
    <x v="1"/>
    <x v="2"/>
    <n v="5.7499999999999999E-3"/>
    <n v="38.333333333333336"/>
    <x v="0"/>
    <s v="science fiction"/>
    <x v="146"/>
    <d v="2017-01-17T19:23:18"/>
    <d v="2016-11-18T19:23:18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x v="0"/>
    <x v="78"/>
    <x v="1"/>
    <x v="2"/>
    <n v="0"/>
    <e v="#DIV/0!"/>
    <x v="0"/>
    <s v="science fiction"/>
    <x v="147"/>
    <d v="2015-01-08T13:18:00"/>
    <d v="2014-11-26T13:25:40"/>
    <x v="3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x v="84"/>
    <x v="1"/>
    <x v="2"/>
    <n v="8.0000000000000004E-4"/>
    <n v="20"/>
    <x v="0"/>
    <s v="science fiction"/>
    <x v="148"/>
    <d v="2016-02-27T01:45:36"/>
    <d v="2016-01-28T01:45:36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x v="79"/>
    <x v="1"/>
    <x v="2"/>
    <n v="9.1999999999999998E-3"/>
    <n v="15.333333333333334"/>
    <x v="0"/>
    <s v="science fiction"/>
    <x v="149"/>
    <d v="2014-12-25T03:00:00"/>
    <d v="2014-11-24T23:07:50"/>
    <x v="3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x v="85"/>
    <x v="1"/>
    <x v="2"/>
    <n v="0.23163076923076922"/>
    <n v="449.43283582089555"/>
    <x v="0"/>
    <s v="science fiction"/>
    <x v="150"/>
    <d v="2015-05-25T22:53:02"/>
    <d v="2015-03-26T22:53:02"/>
    <x v="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x v="81"/>
    <x v="1"/>
    <x v="2"/>
    <n v="5.5999999999999995E-4"/>
    <n v="28"/>
    <x v="0"/>
    <s v="science fiction"/>
    <x v="151"/>
    <d v="2015-06-18T08:13:11"/>
    <d v="2015-04-19T08:13:11"/>
    <x v="0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x v="84"/>
    <x v="1"/>
    <x v="2"/>
    <n v="7.8947368421052633E-5"/>
    <n v="15"/>
    <x v="0"/>
    <s v="science fiction"/>
    <x v="152"/>
    <d v="2014-09-22T20:51:40"/>
    <d v="2014-08-23T20:51:40"/>
    <x v="3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x v="73"/>
    <x v="1"/>
    <x v="2"/>
    <n v="7.1799999999999998E-3"/>
    <n v="35.9"/>
    <x v="0"/>
    <s v="science fiction"/>
    <x v="153"/>
    <d v="2014-12-02T10:04:04"/>
    <d v="2014-10-21T09:04:04"/>
    <x v="3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x v="83"/>
    <x v="1"/>
    <x v="2"/>
    <n v="2.6666666666666668E-2"/>
    <n v="13.333333333333334"/>
    <x v="0"/>
    <s v="science fiction"/>
    <x v="154"/>
    <d v="2015-06-03T08:08:15"/>
    <d v="2015-04-21T08:08:15"/>
    <x v="0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x v="80"/>
    <x v="1"/>
    <x v="2"/>
    <n v="6.0000000000000002E-5"/>
    <n v="20.25"/>
    <x v="0"/>
    <s v="science fiction"/>
    <x v="155"/>
    <d v="2015-07-23T08:25:35"/>
    <d v="2015-06-13T08:25:35"/>
    <x v="0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x v="41"/>
    <x v="1"/>
    <x v="2"/>
    <n v="5.0999999999999997E-2"/>
    <n v="119"/>
    <x v="0"/>
    <s v="science fiction"/>
    <x v="156"/>
    <d v="2014-08-02T21:59:56"/>
    <d v="2014-06-03T21:59:56"/>
    <x v="3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x v="84"/>
    <x v="1"/>
    <x v="2"/>
    <n v="2.671118530884808E-3"/>
    <n v="4"/>
    <x v="0"/>
    <s v="science fiction"/>
    <x v="157"/>
    <d v="2016-02-26T16:52:52"/>
    <d v="2016-01-27T16:52:52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x v="78"/>
    <x v="1"/>
    <x v="2"/>
    <n v="0"/>
    <e v="#DIV/0!"/>
    <x v="0"/>
    <s v="science fiction"/>
    <x v="158"/>
    <d v="2014-10-21T20:50:28"/>
    <d v="2014-09-21T20:50:28"/>
    <x v="3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x v="29"/>
    <x v="1"/>
    <x v="2"/>
    <n v="2.0000000000000002E-5"/>
    <n v="10"/>
    <x v="0"/>
    <s v="science fiction"/>
    <x v="159"/>
    <d v="2016-07-03T05:25:45"/>
    <d v="2016-05-24T05:25:45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x v="78"/>
    <x v="1"/>
    <x v="3"/>
    <n v="0"/>
    <e v="#DIV/0!"/>
    <x v="0"/>
    <s v="drama"/>
    <x v="160"/>
    <d v="2015-08-15T16:54:51"/>
    <d v="2015-06-16T16:54:51"/>
    <x v="0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x v="29"/>
    <x v="1"/>
    <x v="3"/>
    <n v="1E-4"/>
    <n v="5"/>
    <x v="0"/>
    <s v="drama"/>
    <x v="161"/>
    <d v="2014-07-02T11:29:55"/>
    <d v="2014-06-02T11:29:55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x v="73"/>
    <x v="1"/>
    <x v="3"/>
    <n v="0.15535714285714286"/>
    <n v="43.5"/>
    <x v="0"/>
    <s v="drama"/>
    <x v="162"/>
    <d v="2014-08-16T18:42:00"/>
    <d v="2014-07-14T22:02:36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x v="78"/>
    <x v="1"/>
    <x v="3"/>
    <n v="0"/>
    <e v="#DIV/0!"/>
    <x v="0"/>
    <s v="drama"/>
    <x v="163"/>
    <d v="2015-09-30T19:00:00"/>
    <d v="2015-08-27T18:04:14"/>
    <x v="0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x v="63"/>
    <x v="1"/>
    <x v="3"/>
    <n v="5.3333333333333332E-3"/>
    <n v="91.428571428571431"/>
    <x v="0"/>
    <s v="drama"/>
    <x v="164"/>
    <d v="2014-09-19T13:18:21"/>
    <d v="2014-07-21T13:18:21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x v="0"/>
    <x v="78"/>
    <x v="1"/>
    <x v="3"/>
    <n v="0"/>
    <e v="#DIV/0!"/>
    <x v="0"/>
    <s v="drama"/>
    <x v="165"/>
    <d v="2016-01-12T10:48:44"/>
    <d v="2015-12-13T10:48:44"/>
    <x v="0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x v="29"/>
    <x v="1"/>
    <x v="3"/>
    <n v="0.6"/>
    <n v="3000"/>
    <x v="0"/>
    <s v="drama"/>
    <x v="166"/>
    <d v="2017-01-15T20:49:22"/>
    <d v="2016-12-16T20:49:22"/>
    <x v="2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x v="84"/>
    <x v="1"/>
    <x v="3"/>
    <n v="1E-4"/>
    <n v="5.5"/>
    <x v="0"/>
    <s v="drama"/>
    <x v="167"/>
    <d v="2015-08-04T17:15:35"/>
    <d v="2015-06-05T17:15:35"/>
    <x v="0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x v="83"/>
    <x v="1"/>
    <x v="3"/>
    <n v="4.0625000000000001E-2"/>
    <n v="108.33333333333333"/>
    <x v="0"/>
    <s v="drama"/>
    <x v="168"/>
    <d v="2015-03-19T14:02:50"/>
    <d v="2015-02-17T15:02:50"/>
    <x v="0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x v="73"/>
    <x v="1"/>
    <x v="3"/>
    <n v="0.224"/>
    <n v="56"/>
    <x v="0"/>
    <s v="drama"/>
    <x v="169"/>
    <d v="2014-10-18T07:07:39"/>
    <d v="2014-09-18T07:07:39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x v="73"/>
    <x v="1"/>
    <x v="3"/>
    <n v="3.2500000000000001E-2"/>
    <n v="32.5"/>
    <x v="0"/>
    <s v="drama"/>
    <x v="170"/>
    <d v="2015-08-30T00:28:00"/>
    <d v="2015-07-31T18:28:03"/>
    <x v="0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x v="29"/>
    <x v="1"/>
    <x v="3"/>
    <n v="2.0000000000000002E-5"/>
    <n v="1"/>
    <x v="0"/>
    <s v="drama"/>
    <x v="171"/>
    <d v="2016-08-11T23:20:14"/>
    <d v="2016-06-12T23:20:14"/>
    <x v="2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x v="78"/>
    <x v="1"/>
    <x v="3"/>
    <n v="0"/>
    <e v="#DIV/0!"/>
    <x v="0"/>
    <s v="drama"/>
    <x v="172"/>
    <d v="2015-03-19T03:28:43"/>
    <d v="2015-02-12T04:28:43"/>
    <x v="0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x v="78"/>
    <x v="1"/>
    <x v="3"/>
    <n v="0"/>
    <e v="#DIV/0!"/>
    <x v="0"/>
    <s v="drama"/>
    <x v="173"/>
    <d v="2015-02-28T08:45:08"/>
    <d v="2015-01-29T08:45:08"/>
    <x v="0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x v="78"/>
    <x v="1"/>
    <x v="3"/>
    <n v="0"/>
    <e v="#DIV/0!"/>
    <x v="0"/>
    <s v="drama"/>
    <x v="174"/>
    <d v="2015-05-08T13:12:56"/>
    <d v="2015-03-09T13:12:56"/>
    <x v="0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x v="55"/>
    <x v="1"/>
    <x v="3"/>
    <n v="6.4850000000000005E-2"/>
    <n v="49.884615384615387"/>
    <x v="0"/>
    <s v="drama"/>
    <x v="175"/>
    <d v="2014-08-29T13:40:11"/>
    <d v="2014-08-04T13:40:11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x v="78"/>
    <x v="1"/>
    <x v="3"/>
    <n v="0"/>
    <e v="#DIV/0!"/>
    <x v="0"/>
    <s v="drama"/>
    <x v="176"/>
    <d v="2015-08-05T14:46:39"/>
    <d v="2015-07-06T14:46:39"/>
    <x v="0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x v="63"/>
    <x v="1"/>
    <x v="3"/>
    <n v="0.4"/>
    <n v="25.714285714285715"/>
    <x v="0"/>
    <s v="drama"/>
    <x v="177"/>
    <d v="2015-03-23T19:08:46"/>
    <d v="2015-03-06T20:08:46"/>
    <x v="0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x v="78"/>
    <x v="1"/>
    <x v="3"/>
    <n v="0"/>
    <e v="#DIV/0!"/>
    <x v="0"/>
    <s v="drama"/>
    <x v="178"/>
    <d v="2015-11-26T18:55:45"/>
    <d v="2015-10-27T17:55:45"/>
    <x v="0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x v="84"/>
    <x v="1"/>
    <x v="3"/>
    <n v="0.2"/>
    <n v="100"/>
    <x v="0"/>
    <s v="drama"/>
    <x v="179"/>
    <d v="2016-03-03T20:55:55"/>
    <d v="2016-02-02T20:55:55"/>
    <x v="2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x v="62"/>
    <x v="1"/>
    <x v="3"/>
    <n v="0.33416666666666667"/>
    <n v="30.846153846153847"/>
    <x v="0"/>
    <s v="drama"/>
    <x v="180"/>
    <d v="2015-04-13T14:00:00"/>
    <d v="2015-03-04T18:47:23"/>
    <x v="0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x v="80"/>
    <x v="1"/>
    <x v="3"/>
    <n v="0.21092608822670172"/>
    <n v="180.5"/>
    <x v="0"/>
    <s v="drama"/>
    <x v="181"/>
    <d v="2015-06-22T12:48:15"/>
    <d v="2015-05-23T12:48:15"/>
    <x v="0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x v="78"/>
    <x v="1"/>
    <x v="3"/>
    <n v="0"/>
    <e v="#DIV/0!"/>
    <x v="0"/>
    <s v="drama"/>
    <x v="182"/>
    <d v="2017-01-06T19:17:12"/>
    <d v="2016-12-07T19:17:12"/>
    <x v="2"/>
  </r>
  <r>
    <x v="183"/>
    <s v="Three Little Words"/>
    <s v="Don't kill me until I meet my Dad"/>
    <n v="12500"/>
    <n v="4482"/>
    <x v="2"/>
    <x v="1"/>
    <s v="GBP"/>
    <n v="1417033610"/>
    <n v="1414438010"/>
    <x v="0"/>
    <x v="8"/>
    <x v="1"/>
    <x v="3"/>
    <n v="0.35855999999999999"/>
    <n v="373.5"/>
    <x v="0"/>
    <s v="drama"/>
    <x v="183"/>
    <d v="2014-11-26T15:26:50"/>
    <d v="2014-10-27T14:26:5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x v="84"/>
    <x v="1"/>
    <x v="3"/>
    <n v="3.4000000000000002E-2"/>
    <n v="25.5"/>
    <x v="0"/>
    <s v="drama"/>
    <x v="184"/>
    <d v="2014-08-31T22:59:00"/>
    <d v="2014-07-05T13:59:22"/>
    <x v="3"/>
  </r>
  <r>
    <x v="185"/>
    <s v="BLANK Short Movie"/>
    <s v="Love has no boundaries!"/>
    <n v="40000"/>
    <n v="2200"/>
    <x v="2"/>
    <x v="10"/>
    <s v="NOK"/>
    <n v="1471557139"/>
    <n v="1468965139"/>
    <x v="0"/>
    <x v="73"/>
    <x v="1"/>
    <x v="3"/>
    <n v="5.5E-2"/>
    <n v="220"/>
    <x v="0"/>
    <s v="drama"/>
    <x v="185"/>
    <d v="2016-08-18T16:52:19"/>
    <d v="2016-07-19T16:52:19"/>
    <x v="2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x v="78"/>
    <x v="1"/>
    <x v="3"/>
    <n v="0"/>
    <e v="#DIV/0!"/>
    <x v="0"/>
    <s v="drama"/>
    <x v="186"/>
    <d v="2017-03-03T15:00:00"/>
    <d v="2017-02-01T14:30:34"/>
    <x v="1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x v="81"/>
    <x v="1"/>
    <x v="3"/>
    <n v="0.16"/>
    <n v="160"/>
    <x v="0"/>
    <s v="drama"/>
    <x v="187"/>
    <d v="2015-07-21T01:59:00"/>
    <d v="2015-06-27T00:37:37"/>
    <x v="0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x v="78"/>
    <x v="1"/>
    <x v="3"/>
    <n v="0"/>
    <e v="#DIV/0!"/>
    <x v="0"/>
    <s v="drama"/>
    <x v="188"/>
    <d v="2014-09-04T23:23:35"/>
    <d v="2014-08-05T23:23:35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x v="81"/>
    <x v="1"/>
    <x v="3"/>
    <n v="6.8999999999999997E-4"/>
    <n v="69"/>
    <x v="0"/>
    <s v="drama"/>
    <x v="189"/>
    <d v="2016-09-03T11:34:37"/>
    <d v="2016-07-05T11:34:37"/>
    <x v="2"/>
  </r>
  <r>
    <x v="190"/>
    <s v="REGIONRAT, the movie"/>
    <s v="Because hope can be a 4 letter word"/>
    <n v="12000"/>
    <n v="50"/>
    <x v="2"/>
    <x v="0"/>
    <s v="USD"/>
    <n v="1466091446"/>
    <n v="1465227446"/>
    <x v="0"/>
    <x v="29"/>
    <x v="1"/>
    <x v="3"/>
    <n v="4.1666666666666666E-3"/>
    <n v="50"/>
    <x v="0"/>
    <s v="drama"/>
    <x v="190"/>
    <d v="2016-06-16T10:37:26"/>
    <d v="2016-06-06T10:37:26"/>
    <x v="2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x v="83"/>
    <x v="1"/>
    <x v="3"/>
    <n v="0.05"/>
    <n v="83.333333333333329"/>
    <x v="0"/>
    <s v="drama"/>
    <x v="191"/>
    <d v="2015-10-02T05:35:38"/>
    <d v="2015-08-23T05:35:38"/>
    <x v="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x v="83"/>
    <x v="1"/>
    <x v="3"/>
    <n v="1.7E-5"/>
    <n v="5.666666666666667"/>
    <x v="0"/>
    <s v="drama"/>
    <x v="192"/>
    <d v="2014-10-17T14:00:32"/>
    <d v="2014-09-17T14:00:32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x v="78"/>
    <x v="1"/>
    <x v="3"/>
    <n v="0"/>
    <e v="#DIV/0!"/>
    <x v="0"/>
    <s v="drama"/>
    <x v="193"/>
    <d v="2014-11-28T18:26:06"/>
    <d v="2014-09-29T17:26:06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x v="83"/>
    <x v="1"/>
    <x v="3"/>
    <n v="1.1999999999999999E-3"/>
    <n v="1"/>
    <x v="0"/>
    <s v="drama"/>
    <x v="194"/>
    <d v="2016-03-06T18:55:31"/>
    <d v="2016-01-06T18:55:31"/>
    <x v="2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x v="78"/>
    <x v="1"/>
    <x v="3"/>
    <n v="0"/>
    <e v="#DIV/0!"/>
    <x v="0"/>
    <s v="drama"/>
    <x v="195"/>
    <d v="2015-07-10T11:05:32"/>
    <d v="2015-05-11T11:05:32"/>
    <x v="0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x v="10"/>
    <x v="1"/>
    <x v="3"/>
    <n v="0.41857142857142859"/>
    <n v="77.10526315789474"/>
    <x v="0"/>
    <s v="drama"/>
    <x v="196"/>
    <d v="2015-10-10T16:00:00"/>
    <d v="2015-09-12T08:01:38"/>
    <x v="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x v="22"/>
    <x v="1"/>
    <x v="3"/>
    <n v="0.1048"/>
    <n v="32.75"/>
    <x v="0"/>
    <s v="drama"/>
    <x v="197"/>
    <d v="2017-02-17T16:00:00"/>
    <d v="2017-01-06T15:21:40"/>
    <x v="1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x v="79"/>
    <x v="1"/>
    <x v="3"/>
    <n v="1.116E-2"/>
    <n v="46.5"/>
    <x v="0"/>
    <s v="drama"/>
    <x v="198"/>
    <d v="2014-10-05T04:12:02"/>
    <d v="2014-09-05T04:12:02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x v="78"/>
    <x v="1"/>
    <x v="3"/>
    <n v="0"/>
    <e v="#DIV/0!"/>
    <x v="0"/>
    <s v="drama"/>
    <x v="199"/>
    <d v="2016-08-31T21:58:22"/>
    <d v="2016-08-01T21:58:22"/>
    <x v="2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x v="59"/>
    <x v="1"/>
    <x v="3"/>
    <n v="0.26192500000000002"/>
    <n v="87.308333333333337"/>
    <x v="0"/>
    <s v="drama"/>
    <x v="200"/>
    <d v="2014-09-14T21:00:03"/>
    <d v="2014-08-15T21:00:03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x v="63"/>
    <x v="1"/>
    <x v="3"/>
    <n v="0.58461538461538465"/>
    <n v="54.285714285714285"/>
    <x v="0"/>
    <s v="drama"/>
    <x v="201"/>
    <d v="2015-02-08T14:38:49"/>
    <d v="2015-01-19T14:38:49"/>
    <x v="0"/>
  </r>
  <r>
    <x v="202"/>
    <s v="Modern Gangsters"/>
    <s v="new web series created by jonney terry"/>
    <n v="6000"/>
    <n v="0"/>
    <x v="2"/>
    <x v="0"/>
    <s v="USD"/>
    <n v="1444337940"/>
    <n v="1441750564"/>
    <x v="0"/>
    <x v="78"/>
    <x v="1"/>
    <x v="3"/>
    <n v="0"/>
    <e v="#DIV/0!"/>
    <x v="0"/>
    <s v="drama"/>
    <x v="202"/>
    <d v="2015-10-08T15:59:00"/>
    <d v="2015-09-08T17:16:04"/>
    <x v="0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x v="22"/>
    <x v="1"/>
    <x v="3"/>
    <n v="0.2984"/>
    <n v="93.25"/>
    <x v="0"/>
    <s v="drama"/>
    <x v="203"/>
    <d v="2015-01-29T15:21:04"/>
    <d v="2014-11-30T15:21:04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x v="86"/>
    <x v="1"/>
    <x v="3"/>
    <n v="0.50721666666666665"/>
    <n v="117.68368136117556"/>
    <x v="0"/>
    <s v="drama"/>
    <x v="204"/>
    <d v="2016-08-04T09:00:03"/>
    <d v="2016-07-05T09:00:03"/>
    <x v="2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x v="57"/>
    <x v="1"/>
    <x v="3"/>
    <n v="0.16250000000000001"/>
    <n v="76.470588235294116"/>
    <x v="0"/>
    <s v="drama"/>
    <x v="205"/>
    <d v="2015-10-06T10:10:22"/>
    <d v="2015-09-01T10:10:22"/>
    <x v="0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x v="78"/>
    <x v="1"/>
    <x v="3"/>
    <n v="0"/>
    <e v="#DIV/0!"/>
    <x v="0"/>
    <s v="drama"/>
    <x v="206"/>
    <d v="2016-08-05T19:06:23"/>
    <d v="2016-07-15T19:06:23"/>
    <x v="2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x v="62"/>
    <x v="1"/>
    <x v="3"/>
    <n v="0.15214285714285714"/>
    <n v="163.84615384615384"/>
    <x v="0"/>
    <s v="drama"/>
    <x v="207"/>
    <d v="2015-01-03T23:43:58"/>
    <d v="2014-12-04T23:43:58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x v="78"/>
    <x v="1"/>
    <x v="3"/>
    <n v="0"/>
    <e v="#DIV/0!"/>
    <x v="0"/>
    <s v="drama"/>
    <x v="208"/>
    <d v="2014-12-16T03:52:47"/>
    <d v="2014-11-16T03:52:47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x v="78"/>
    <x v="1"/>
    <x v="3"/>
    <n v="0"/>
    <e v="#DIV/0!"/>
    <x v="0"/>
    <s v="drama"/>
    <x v="209"/>
    <d v="2015-07-10T17:08:55"/>
    <d v="2015-06-10T17:08:55"/>
    <x v="0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x v="51"/>
    <x v="1"/>
    <x v="3"/>
    <n v="0.2525"/>
    <n v="91.818181818181813"/>
    <x v="0"/>
    <s v="drama"/>
    <x v="210"/>
    <d v="2015-10-01T00:00:00"/>
    <d v="2015-09-01T20:33:12"/>
    <x v="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x v="8"/>
    <x v="1"/>
    <x v="3"/>
    <n v="0.44600000000000001"/>
    <n v="185.83333333333334"/>
    <x v="0"/>
    <s v="drama"/>
    <x v="211"/>
    <d v="2015-09-18T22:50:17"/>
    <d v="2015-08-19T22:50:17"/>
    <x v="0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x v="29"/>
    <x v="1"/>
    <x v="3"/>
    <n v="1.5873015873015873E-4"/>
    <n v="1"/>
    <x v="0"/>
    <s v="drama"/>
    <x v="212"/>
    <d v="2016-04-16T15:08:40"/>
    <d v="2016-02-16T16:08:40"/>
    <x v="2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x v="29"/>
    <x v="1"/>
    <x v="3"/>
    <n v="4.0000000000000002E-4"/>
    <n v="20"/>
    <x v="0"/>
    <s v="drama"/>
    <x v="213"/>
    <d v="2015-08-16T09:06:41"/>
    <d v="2015-07-17T09:15:47"/>
    <x v="0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x v="29"/>
    <x v="1"/>
    <x v="3"/>
    <n v="8.0000000000000007E-5"/>
    <n v="1"/>
    <x v="0"/>
    <s v="drama"/>
    <x v="214"/>
    <d v="2015-03-06T10:22:29"/>
    <d v="2015-01-05T10:22:29"/>
    <x v="0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x v="29"/>
    <x v="1"/>
    <x v="3"/>
    <n v="2.2727272727272726E-3"/>
    <n v="10"/>
    <x v="0"/>
    <s v="drama"/>
    <x v="215"/>
    <d v="2016-02-17T18:59:00"/>
    <d v="2016-01-06T00:31:22"/>
    <x v="2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x v="87"/>
    <x v="1"/>
    <x v="3"/>
    <n v="0.55698440000000005"/>
    <n v="331.53833333333336"/>
    <x v="0"/>
    <s v="drama"/>
    <x v="216"/>
    <d v="2015-04-22T17:00:37"/>
    <d v="2015-03-03T18:00:37"/>
    <x v="0"/>
  </r>
  <r>
    <x v="217"/>
    <s v="Bitch"/>
    <s v="A roadmovie by paw"/>
    <n v="100000"/>
    <n v="11943"/>
    <x v="2"/>
    <x v="11"/>
    <s v="SEK"/>
    <n v="1419780149"/>
    <n v="1417101749"/>
    <x v="0"/>
    <x v="44"/>
    <x v="1"/>
    <x v="3"/>
    <n v="0.11942999999999999"/>
    <n v="314.28947368421052"/>
    <x v="0"/>
    <s v="drama"/>
    <x v="217"/>
    <d v="2014-12-28T10:22:29"/>
    <d v="2014-11-27T10:22:29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x v="29"/>
    <x v="1"/>
    <x v="3"/>
    <n v="0.02"/>
    <n v="100"/>
    <x v="0"/>
    <s v="drama"/>
    <x v="218"/>
    <d v="2015-05-15T10:04:49"/>
    <d v="2015-03-16T10:04:49"/>
    <x v="0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x v="88"/>
    <x v="1"/>
    <x v="3"/>
    <n v="0.17630000000000001"/>
    <n v="115.98684210526316"/>
    <x v="0"/>
    <s v="drama"/>
    <x v="219"/>
    <d v="2016-04-01T01:59:00"/>
    <d v="2016-02-29T02:50:25"/>
    <x v="2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x v="83"/>
    <x v="1"/>
    <x v="3"/>
    <n v="7.1999999999999998E-3"/>
    <n v="120"/>
    <x v="0"/>
    <s v="drama"/>
    <x v="220"/>
    <d v="2015-08-20T15:06:00"/>
    <d v="2015-07-10T10:27:10"/>
    <x v="0"/>
  </r>
  <r>
    <x v="221"/>
    <s v="Archetypes"/>
    <s v="Film about Schizophrenia with Surreal Twists!"/>
    <n v="50000"/>
    <n v="0"/>
    <x v="2"/>
    <x v="0"/>
    <s v="USD"/>
    <n v="1427569564"/>
    <n v="1422389164"/>
    <x v="0"/>
    <x v="78"/>
    <x v="1"/>
    <x v="3"/>
    <n v="0"/>
    <e v="#DIV/0!"/>
    <x v="0"/>
    <s v="drama"/>
    <x v="221"/>
    <d v="2015-03-28T14:06:04"/>
    <d v="2015-01-27T15:06:04"/>
    <x v="0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x v="84"/>
    <x v="1"/>
    <x v="3"/>
    <n v="0.13"/>
    <n v="65"/>
    <x v="0"/>
    <s v="drama"/>
    <x v="222"/>
    <d v="2015-03-26T21:39:00"/>
    <d v="2015-01-27T13:28:38"/>
    <x v="0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x v="78"/>
    <x v="1"/>
    <x v="3"/>
    <n v="0"/>
    <e v="#DIV/0!"/>
    <x v="0"/>
    <s v="drama"/>
    <x v="223"/>
    <d v="2016-05-21T20:05:00"/>
    <d v="2016-04-21T20:09:10"/>
    <x v="2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x v="78"/>
    <x v="1"/>
    <x v="3"/>
    <n v="0"/>
    <e v="#DIV/0!"/>
    <x v="0"/>
    <s v="drama"/>
    <x v="224"/>
    <d v="2015-07-10T00:38:46"/>
    <d v="2015-05-11T00:38:46"/>
    <x v="0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x v="78"/>
    <x v="1"/>
    <x v="3"/>
    <n v="0"/>
    <e v="#DIV/0!"/>
    <x v="0"/>
    <s v="drama"/>
    <x v="225"/>
    <d v="2016-04-08T17:04:14"/>
    <d v="2016-03-09T18:04:14"/>
    <x v="2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x v="84"/>
    <x v="1"/>
    <x v="3"/>
    <n v="8.6206896551724137E-3"/>
    <n v="125"/>
    <x v="0"/>
    <s v="drama"/>
    <x v="226"/>
    <d v="2015-05-31T04:29:00"/>
    <d v="2015-04-12T10:59:04"/>
    <x v="0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x v="78"/>
    <x v="1"/>
    <x v="3"/>
    <n v="0"/>
    <e v="#DIV/0!"/>
    <x v="0"/>
    <s v="drama"/>
    <x v="227"/>
    <d v="2015-07-09T16:27:21"/>
    <d v="2015-06-09T16:27:21"/>
    <x v="0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x v="78"/>
    <x v="1"/>
    <x v="3"/>
    <n v="0"/>
    <e v="#DIV/0!"/>
    <x v="0"/>
    <s v="drama"/>
    <x v="228"/>
    <d v="2015-06-01T11:28:25"/>
    <d v="2015-04-02T11:28:25"/>
    <x v="0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x v="78"/>
    <x v="1"/>
    <x v="3"/>
    <n v="0"/>
    <e v="#DIV/0!"/>
    <x v="0"/>
    <s v="drama"/>
    <x v="229"/>
    <d v="2016-02-13T17:24:57"/>
    <d v="2016-01-14T17:24:57"/>
    <x v="2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x v="84"/>
    <x v="1"/>
    <x v="3"/>
    <n v="4.0000000000000001E-3"/>
    <n v="30"/>
    <x v="0"/>
    <s v="drama"/>
    <x v="230"/>
    <d v="2015-06-04T13:39:11"/>
    <d v="2015-05-05T13:39:11"/>
    <x v="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x v="78"/>
    <x v="1"/>
    <x v="3"/>
    <n v="0"/>
    <e v="#DIV/0!"/>
    <x v="0"/>
    <s v="drama"/>
    <x v="231"/>
    <d v="2016-01-02T18:00:51"/>
    <d v="2015-12-03T18:00:51"/>
    <x v="0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x v="63"/>
    <x v="1"/>
    <x v="3"/>
    <n v="2.75E-2"/>
    <n v="15.714285714285714"/>
    <x v="0"/>
    <s v="drama"/>
    <x v="232"/>
    <d v="2015-02-27T14:49:06"/>
    <d v="2015-01-28T14:49:06"/>
    <x v="0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x v="78"/>
    <x v="1"/>
    <x v="3"/>
    <n v="0"/>
    <e v="#DIV/0!"/>
    <x v="0"/>
    <s v="drama"/>
    <x v="233"/>
    <d v="2016-09-29T16:52:52"/>
    <d v="2016-08-30T16:52:52"/>
    <x v="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x v="81"/>
    <x v="1"/>
    <x v="3"/>
    <n v="0.40100000000000002"/>
    <n v="80.2"/>
    <x v="0"/>
    <s v="drama"/>
    <x v="234"/>
    <d v="2015-06-20T19:50:59"/>
    <d v="2015-05-11T19:50:59"/>
    <x v="0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x v="78"/>
    <x v="1"/>
    <x v="3"/>
    <n v="0"/>
    <e v="#DIV/0!"/>
    <x v="0"/>
    <s v="drama"/>
    <x v="235"/>
    <d v="2015-07-09T16:48:17"/>
    <d v="2015-06-09T16:48:17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x v="78"/>
    <x v="1"/>
    <x v="3"/>
    <n v="0"/>
    <e v="#DIV/0!"/>
    <x v="0"/>
    <s v="drama"/>
    <x v="236"/>
    <d v="2016-01-04T19:00:00"/>
    <d v="2015-11-12T21:01:39"/>
    <x v="0"/>
  </r>
  <r>
    <x v="237"/>
    <s v="Making The Choice"/>
    <s v="Making The Choice is a christian short film series."/>
    <n v="15000"/>
    <n v="50"/>
    <x v="2"/>
    <x v="0"/>
    <s v="USD"/>
    <n v="1457445069"/>
    <n v="1452261069"/>
    <x v="0"/>
    <x v="29"/>
    <x v="1"/>
    <x v="3"/>
    <n v="3.3333333333333335E-3"/>
    <n v="50"/>
    <x v="0"/>
    <s v="drama"/>
    <x v="237"/>
    <d v="2016-03-08T08:51:09"/>
    <d v="2016-01-08T08:51:09"/>
    <x v="2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x v="78"/>
    <x v="1"/>
    <x v="3"/>
    <n v="0"/>
    <e v="#DIV/0!"/>
    <x v="0"/>
    <s v="drama"/>
    <x v="238"/>
    <d v="2016-12-30T04:00:00"/>
    <d v="2016-12-09T18:06:00"/>
    <x v="2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x v="81"/>
    <x v="1"/>
    <x v="3"/>
    <n v="0.25"/>
    <n v="50"/>
    <x v="0"/>
    <s v="drama"/>
    <x v="239"/>
    <d v="2015-11-08T07:00:00"/>
    <d v="2015-10-19T21:38:50"/>
    <x v="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x v="89"/>
    <x v="0"/>
    <x v="4"/>
    <n v="1.0763413333333334"/>
    <n v="117.84759124087591"/>
    <x v="0"/>
    <s v="documentary"/>
    <x v="240"/>
    <d v="2013-05-05T12:00:11"/>
    <d v="2013-03-21T12:00:11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x v="90"/>
    <x v="0"/>
    <x v="4"/>
    <n v="1.1263736263736264"/>
    <n v="109.04255319148936"/>
    <x v="0"/>
    <s v="documentary"/>
    <x v="241"/>
    <d v="2014-12-21T11:45:04"/>
    <d v="2014-11-06T11:45:04"/>
    <x v="3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x v="91"/>
    <x v="0"/>
    <x v="4"/>
    <n v="1.1346153846153846"/>
    <n v="73.019801980198025"/>
    <x v="0"/>
    <s v="documentary"/>
    <x v="242"/>
    <d v="2011-12-20T06:49:50"/>
    <d v="2011-11-15T06:49:50"/>
    <x v="6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x v="92"/>
    <x v="0"/>
    <x v="4"/>
    <n v="1.0259199999999999"/>
    <n v="78.195121951219505"/>
    <x v="0"/>
    <s v="documentary"/>
    <x v="243"/>
    <d v="2014-02-21T20:08:24"/>
    <d v="2014-01-22T20:08:24"/>
    <x v="3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x v="87"/>
    <x v="0"/>
    <x v="4"/>
    <n v="1.1375714285714287"/>
    <n v="47.398809523809526"/>
    <x v="0"/>
    <s v="documentary"/>
    <x v="244"/>
    <d v="2010-03-16T02:06:00"/>
    <d v="2010-02-04T02:45:59"/>
    <x v="7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x v="93"/>
    <x v="0"/>
    <x v="4"/>
    <n v="1.0371999999999999"/>
    <n v="54.020833333333336"/>
    <x v="0"/>
    <s v="documentary"/>
    <x v="245"/>
    <d v="2012-08-15T20:16:25"/>
    <d v="2012-07-16T20:16:25"/>
    <x v="5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x v="94"/>
    <x v="0"/>
    <x v="4"/>
    <n v="3.0546000000000002"/>
    <n v="68.488789237668158"/>
    <x v="0"/>
    <s v="documentary"/>
    <x v="246"/>
    <d v="2010-12-18T04:43:25"/>
    <d v="2010-10-29T03:43:25"/>
    <x v="7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x v="95"/>
    <x v="0"/>
    <x v="4"/>
    <n v="1.341"/>
    <n v="108.14516129032258"/>
    <x v="0"/>
    <s v="documentary"/>
    <x v="247"/>
    <d v="2010-10-15T22:39:00"/>
    <d v="2010-09-09T09:30:14"/>
    <x v="7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x v="96"/>
    <x v="0"/>
    <x v="4"/>
    <n v="1.0133294117647058"/>
    <n v="589.95205479452056"/>
    <x v="0"/>
    <s v="documentary"/>
    <x v="248"/>
    <d v="2012-01-07T13:35:09"/>
    <d v="2011-11-23T13:35:09"/>
    <x v="6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x v="97"/>
    <x v="0"/>
    <x v="4"/>
    <n v="1.1292"/>
    <n v="48.051063829787232"/>
    <x v="0"/>
    <s v="documentary"/>
    <x v="249"/>
    <d v="2010-08-22T12:40:00"/>
    <d v="2010-06-03T17:10:20"/>
    <x v="7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x v="98"/>
    <x v="0"/>
    <x v="4"/>
    <n v="1.0558333333333334"/>
    <n v="72.482837528604122"/>
    <x v="0"/>
    <s v="documentary"/>
    <x v="250"/>
    <d v="2013-06-06T08:34:51"/>
    <d v="2013-05-07T08:34:51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x v="99"/>
    <x v="0"/>
    <x v="4"/>
    <n v="1.2557142857142858"/>
    <n v="57.077922077922075"/>
    <x v="0"/>
    <s v="documentary"/>
    <x v="251"/>
    <d v="2012-05-16T14:00:00"/>
    <d v="2012-04-14T13:54:06"/>
    <x v="5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x v="52"/>
    <x v="0"/>
    <x v="4"/>
    <n v="1.8455999999999999"/>
    <n v="85.444444444444443"/>
    <x v="0"/>
    <s v="documentary"/>
    <x v="252"/>
    <d v="2010-05-31T22:59:00"/>
    <d v="2010-03-29T10:54:18"/>
    <x v="7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x v="63"/>
    <x v="0"/>
    <x v="4"/>
    <n v="1.0073333333333334"/>
    <n v="215.85714285714286"/>
    <x v="0"/>
    <s v="documentary"/>
    <x v="253"/>
    <d v="2012-02-15T10:37:15"/>
    <d v="2012-01-16T10:37:15"/>
    <x v="5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x v="100"/>
    <x v="0"/>
    <x v="4"/>
    <n v="1.1694724999999999"/>
    <n v="89.38643312101911"/>
    <x v="0"/>
    <s v="documentary"/>
    <x v="254"/>
    <d v="2015-10-16T21:00:00"/>
    <d v="2015-09-16T17:51:50"/>
    <x v="0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x v="101"/>
    <x v="0"/>
    <x v="4"/>
    <n v="1.0673325"/>
    <n v="45.418404255319146"/>
    <x v="0"/>
    <s v="documentary"/>
    <x v="255"/>
    <d v="2011-03-16T06:38:02"/>
    <d v="2011-02-14T07:38:02"/>
    <x v="6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x v="102"/>
    <x v="0"/>
    <x v="4"/>
    <n v="1.391"/>
    <n v="65.756363636363631"/>
    <x v="0"/>
    <s v="documentary"/>
    <x v="256"/>
    <d v="2013-03-16T13:27:47"/>
    <d v="2013-02-14T13:27:47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x v="103"/>
    <x v="0"/>
    <x v="4"/>
    <n v="1.0672648571428571"/>
    <n v="66.70405357142856"/>
    <x v="0"/>
    <s v="documentary"/>
    <x v="257"/>
    <d v="2016-05-19T10:02:42"/>
    <d v="2016-04-19T10:02:42"/>
    <x v="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x v="104"/>
    <x v="0"/>
    <x v="4"/>
    <n v="1.9114"/>
    <n v="83.345930232558146"/>
    <x v="0"/>
    <s v="documentary"/>
    <x v="258"/>
    <d v="2011-06-17T20:14:26"/>
    <d v="2011-05-18T20:14:26"/>
    <x v="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x v="105"/>
    <x v="0"/>
    <x v="4"/>
    <n v="1.3193789333333332"/>
    <n v="105.04609341825902"/>
    <x v="0"/>
    <s v="documentary"/>
    <x v="259"/>
    <d v="2015-04-08T12:42:49"/>
    <d v="2015-03-09T12:42:49"/>
    <x v="0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x v="106"/>
    <x v="0"/>
    <x v="4"/>
    <n v="1.0640000000000001"/>
    <n v="120.90909090909091"/>
    <x v="0"/>
    <s v="documentary"/>
    <x v="260"/>
    <d v="2010-07-17T04:59:00"/>
    <d v="2010-06-01T13:07:59"/>
    <x v="7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x v="107"/>
    <x v="0"/>
    <x v="4"/>
    <n v="1.0740000000000001"/>
    <n v="97.63636363636364"/>
    <x v="0"/>
    <s v="documentary"/>
    <x v="261"/>
    <d v="2012-06-07T09:55:00"/>
    <d v="2012-04-18T16:15:04"/>
    <x v="5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x v="108"/>
    <x v="0"/>
    <x v="4"/>
    <n v="2.4"/>
    <n v="41.379310344827587"/>
    <x v="0"/>
    <s v="documentary"/>
    <x v="262"/>
    <d v="2011-02-26T00:57:08"/>
    <d v="2011-01-12T00:57:08"/>
    <x v="6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x v="109"/>
    <x v="0"/>
    <x v="4"/>
    <n v="1.1808107999999999"/>
    <n v="30.654485981308412"/>
    <x v="0"/>
    <s v="documentary"/>
    <x v="263"/>
    <d v="2012-09-27T17:54:54"/>
    <d v="2012-08-28T17:54:54"/>
    <x v="5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x v="110"/>
    <x v="0"/>
    <x v="4"/>
    <n v="1.1819999999999999"/>
    <n v="64.945054945054949"/>
    <x v="0"/>
    <s v="documentary"/>
    <x v="264"/>
    <d v="2012-05-11T09:53:15"/>
    <d v="2012-04-11T09:53:15"/>
    <x v="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x v="6"/>
    <x v="0"/>
    <x v="4"/>
    <n v="1.111"/>
    <n v="95.775862068965523"/>
    <x v="0"/>
    <s v="documentary"/>
    <x v="265"/>
    <d v="2010-05-10T15:16:00"/>
    <d v="2010-03-30T00:53:50"/>
    <x v="7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x v="17"/>
    <x v="0"/>
    <x v="4"/>
    <n v="1.4550000000000001"/>
    <n v="40.416666666666664"/>
    <x v="0"/>
    <s v="documentary"/>
    <x v="266"/>
    <d v="2010-04-22T22:51:00"/>
    <d v="2010-01-26T23:11:47"/>
    <x v="7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x v="111"/>
    <x v="0"/>
    <x v="4"/>
    <n v="1.3162883248730965"/>
    <n v="78.578424242424248"/>
    <x v="0"/>
    <s v="documentary"/>
    <x v="267"/>
    <d v="2014-06-25T05:51:39"/>
    <d v="2014-05-26T05:51:39"/>
    <x v="3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x v="112"/>
    <x v="0"/>
    <x v="4"/>
    <n v="1.1140000000000001"/>
    <n v="50.18018018018018"/>
    <x v="0"/>
    <s v="documentary"/>
    <x v="268"/>
    <d v="2011-11-06T23:39:38"/>
    <d v="2011-09-22T22:39:38"/>
    <x v="6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x v="113"/>
    <x v="0"/>
    <x v="4"/>
    <n v="1.4723377"/>
    <n v="92.251735588972423"/>
    <x v="0"/>
    <s v="documentary"/>
    <x v="269"/>
    <d v="2017-02-21T23:43:42"/>
    <d v="2017-01-22T23:43:42"/>
    <x v="1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x v="42"/>
    <x v="0"/>
    <x v="4"/>
    <n v="1.5260869565217392"/>
    <n v="57.540983606557376"/>
    <x v="0"/>
    <s v="documentary"/>
    <x v="270"/>
    <d v="2011-05-24T23:00:00"/>
    <d v="2011-04-04T15:47:50"/>
    <x v="6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x v="114"/>
    <x v="0"/>
    <x v="4"/>
    <n v="1.0468"/>
    <n v="109.42160278745645"/>
    <x v="0"/>
    <s v="documentary"/>
    <x v="271"/>
    <d v="2014-01-02T03:00:00"/>
    <d v="2013-12-03T21:24:21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x v="71"/>
    <x v="0"/>
    <x v="4"/>
    <n v="1.7743366666666667"/>
    <n v="81.892461538461546"/>
    <x v="0"/>
    <s v="documentary"/>
    <x v="272"/>
    <d v="2010-04-28T13:49:00"/>
    <d v="2010-02-26T16:36:31"/>
    <x v="7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x v="115"/>
    <x v="0"/>
    <x v="4"/>
    <n v="1.077758"/>
    <n v="45.667711864406776"/>
    <x v="0"/>
    <s v="documentary"/>
    <x v="273"/>
    <d v="2011-07-03T06:57:46"/>
    <d v="2011-06-03T06:57:46"/>
    <x v="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x v="116"/>
    <x v="0"/>
    <x v="4"/>
    <n v="1.56"/>
    <n v="55.221238938053098"/>
    <x v="0"/>
    <s v="documentary"/>
    <x v="274"/>
    <d v="2012-04-05T01:59:00"/>
    <d v="2012-03-01T16:53:49"/>
    <x v="5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x v="117"/>
    <x v="0"/>
    <x v="4"/>
    <n v="1.08395"/>
    <n v="65.298192771084331"/>
    <x v="0"/>
    <s v="documentary"/>
    <x v="275"/>
    <d v="2012-11-09T20:46:06"/>
    <d v="2012-10-10T19:46:06"/>
    <x v="5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x v="95"/>
    <x v="0"/>
    <x v="4"/>
    <n v="1.476"/>
    <n v="95.225806451612897"/>
    <x v="0"/>
    <s v="documentary"/>
    <x v="276"/>
    <d v="2012-04-27T19:57:54"/>
    <d v="2012-02-27T20:57:54"/>
    <x v="5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x v="118"/>
    <x v="0"/>
    <x v="4"/>
    <n v="1.1038153846153846"/>
    <n v="75.444794952681391"/>
    <x v="0"/>
    <s v="documentary"/>
    <x v="277"/>
    <d v="2015-05-23T16:23:39"/>
    <d v="2015-04-23T16:23:39"/>
    <x v="0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x v="119"/>
    <x v="0"/>
    <x v="4"/>
    <n v="1.5034814814814814"/>
    <n v="97.816867469879512"/>
    <x v="0"/>
    <s v="documentary"/>
    <x v="278"/>
    <d v="2012-10-11T19:58:59"/>
    <d v="2012-09-11T19:58:59"/>
    <x v="5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x v="120"/>
    <x v="0"/>
    <x v="4"/>
    <n v="1.5731829411764706"/>
    <n v="87.685606557377056"/>
    <x v="0"/>
    <s v="documentary"/>
    <x v="279"/>
    <d v="2017-02-26T21:01:00"/>
    <d v="2017-01-24T00:51:36"/>
    <x v="1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x v="121"/>
    <x v="0"/>
    <x v="4"/>
    <n v="1.5614399999999999"/>
    <n v="54.748948106591868"/>
    <x v="0"/>
    <s v="documentary"/>
    <x v="280"/>
    <d v="2014-05-30T09:10:35"/>
    <d v="2014-04-15T09:10:35"/>
    <x v="3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x v="1"/>
    <x v="0"/>
    <x v="4"/>
    <n v="1.2058763636363636"/>
    <n v="83.953417721518989"/>
    <x v="0"/>
    <s v="documentary"/>
    <x v="281"/>
    <d v="2009-08-10T14:26:00"/>
    <d v="2009-05-16T22:55:13"/>
    <x v="8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x v="122"/>
    <x v="0"/>
    <x v="4"/>
    <n v="1.0118888888888888"/>
    <n v="254.38547486033519"/>
    <x v="0"/>
    <s v="documentary"/>
    <x v="282"/>
    <d v="2010-02-22T17:00:00"/>
    <d v="2010-01-16T17:04:52"/>
    <x v="7"/>
  </r>
  <r>
    <x v="283"/>
    <s v="SOLE SURVIVOR"/>
    <s v="What is the impact of survivorship on the human condition?"/>
    <n v="18000"/>
    <n v="20569.05"/>
    <x v="0"/>
    <x v="0"/>
    <s v="USD"/>
    <n v="1306904340"/>
    <n v="1305219744"/>
    <x v="1"/>
    <x v="91"/>
    <x v="0"/>
    <x v="4"/>
    <n v="1.142725"/>
    <n v="101.8269801980198"/>
    <x v="0"/>
    <s v="documentary"/>
    <x v="283"/>
    <d v="2011-05-31T23:59:00"/>
    <d v="2011-05-12T12:02:24"/>
    <x v="6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x v="123"/>
    <x v="0"/>
    <x v="4"/>
    <n v="1.0462615"/>
    <n v="55.066394736842106"/>
    <x v="0"/>
    <s v="documentary"/>
    <x v="284"/>
    <d v="2012-01-21T12:43:00"/>
    <d v="2011-12-27T12:43:00"/>
    <x v="6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x v="124"/>
    <x v="0"/>
    <x v="4"/>
    <n v="2.2882507142857142"/>
    <n v="56.901438721136763"/>
    <x v="0"/>
    <s v="documentary"/>
    <x v="285"/>
    <d v="2013-09-19T13:08:48"/>
    <d v="2013-08-20T13:08:48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x v="125"/>
    <x v="0"/>
    <x v="4"/>
    <n v="1.0915333333333332"/>
    <n v="121.28148148148148"/>
    <x v="0"/>
    <s v="documentary"/>
    <x v="286"/>
    <d v="2013-03-25T13:35:24"/>
    <d v="2013-02-08T14:35:24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x v="126"/>
    <x v="0"/>
    <x v="4"/>
    <n v="1.7629999999999999"/>
    <n v="91.189655172413794"/>
    <x v="0"/>
    <s v="documentary"/>
    <x v="287"/>
    <d v="2012-11-01T23:00:00"/>
    <d v="2012-10-02T01:40:18"/>
    <x v="5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x v="127"/>
    <x v="0"/>
    <x v="4"/>
    <n v="1.0321061999999999"/>
    <n v="115.44812080536913"/>
    <x v="0"/>
    <s v="documentary"/>
    <x v="288"/>
    <d v="2012-06-25T23:03:13"/>
    <d v="2012-05-21T23:03:13"/>
    <x v="5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x v="128"/>
    <x v="0"/>
    <x v="4"/>
    <n v="1.0482"/>
    <n v="67.771551724137936"/>
    <x v="0"/>
    <s v="documentary"/>
    <x v="289"/>
    <d v="2013-11-02T05:57:14"/>
    <d v="2013-10-03T05:57:14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x v="129"/>
    <x v="0"/>
    <x v="4"/>
    <n v="1.0668444444444445"/>
    <n v="28.576190476190476"/>
    <x v="0"/>
    <s v="documentary"/>
    <x v="290"/>
    <d v="2011-02-02T02:59:00"/>
    <d v="2010-12-14T03:51:37"/>
    <x v="7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x v="130"/>
    <x v="0"/>
    <x v="4"/>
    <n v="1.2001999999999999"/>
    <n v="46.8828125"/>
    <x v="0"/>
    <s v="documentary"/>
    <x v="291"/>
    <d v="2013-04-30T19:01:00"/>
    <d v="2013-04-12T13:27:26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x v="131"/>
    <x v="0"/>
    <x v="4"/>
    <n v="1.0150693333333334"/>
    <n v="154.42231237322514"/>
    <x v="0"/>
    <s v="documentary"/>
    <x v="292"/>
    <d v="2011-10-28T22:59:00"/>
    <d v="2011-09-26T14:16:39"/>
    <x v="6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x v="132"/>
    <x v="0"/>
    <x v="4"/>
    <n v="1.0138461538461538"/>
    <n v="201.22137404580153"/>
    <x v="0"/>
    <s v="documentary"/>
    <x v="293"/>
    <d v="2014-04-20T11:01:54"/>
    <d v="2014-03-21T11:01:54"/>
    <x v="3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x v="133"/>
    <x v="0"/>
    <x v="4"/>
    <n v="1"/>
    <n v="100"/>
    <x v="0"/>
    <s v="documentary"/>
    <x v="294"/>
    <d v="2010-07-19T11:00:00"/>
    <d v="2010-06-13T21:01:34"/>
    <x v="7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x v="134"/>
    <x v="0"/>
    <x v="4"/>
    <n v="1.3310911999999999"/>
    <n v="100.08204511278196"/>
    <x v="0"/>
    <s v="documentary"/>
    <x v="295"/>
    <d v="2013-10-31T19:00:00"/>
    <d v="2013-09-01T19:06:49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x v="135"/>
    <x v="0"/>
    <x v="4"/>
    <n v="1.187262"/>
    <n v="230.08953488372092"/>
    <x v="0"/>
    <s v="documentary"/>
    <x v="296"/>
    <d v="2012-09-07T06:24:43"/>
    <d v="2012-08-13T06:24:43"/>
    <x v="5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x v="136"/>
    <x v="0"/>
    <x v="4"/>
    <n v="1.0064"/>
    <n v="141.74647887323943"/>
    <x v="0"/>
    <s v="documentary"/>
    <x v="297"/>
    <d v="2015-04-30T22:59:00"/>
    <d v="2015-03-26T12:28:21"/>
    <x v="0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x v="137"/>
    <x v="0"/>
    <x v="4"/>
    <n v="1.089324126984127"/>
    <n v="56.344351395730705"/>
    <x v="0"/>
    <s v="documentary"/>
    <x v="298"/>
    <d v="2014-05-09T16:00:00"/>
    <d v="2014-03-11T06:07:28"/>
    <x v="3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x v="138"/>
    <x v="0"/>
    <x v="4"/>
    <n v="1.789525"/>
    <n v="73.341188524590166"/>
    <x v="0"/>
    <s v="documentary"/>
    <x v="299"/>
    <d v="2010-11-17T01:24:20"/>
    <d v="2010-10-18T00:24:20"/>
    <x v="7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x v="139"/>
    <x v="0"/>
    <x v="4"/>
    <n v="1.0172264"/>
    <n v="85.337785234899329"/>
    <x v="0"/>
    <s v="documentary"/>
    <x v="300"/>
    <d v="2011-04-24T18:02:18"/>
    <d v="2011-03-24T18:02:18"/>
    <x v="6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x v="140"/>
    <x v="0"/>
    <x v="4"/>
    <n v="1.1873499999999999"/>
    <n v="61.496215139442228"/>
    <x v="0"/>
    <s v="documentary"/>
    <x v="301"/>
    <d v="2013-03-19T11:42:15"/>
    <d v="2013-02-07T12:42:15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x v="52"/>
    <x v="0"/>
    <x v="4"/>
    <n v="1.0045999999999999"/>
    <n v="93.018518518518519"/>
    <x v="0"/>
    <s v="documentary"/>
    <x v="302"/>
    <d v="2012-02-24T15:33:58"/>
    <d v="2012-01-25T15:33:58"/>
    <x v="5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x v="141"/>
    <x v="0"/>
    <x v="4"/>
    <n v="1.3746666666666667"/>
    <n v="50.292682926829265"/>
    <x v="0"/>
    <s v="documentary"/>
    <x v="303"/>
    <d v="2012-06-01T20:42:26"/>
    <d v="2012-05-02T20:42:26"/>
    <x v="5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x v="142"/>
    <x v="0"/>
    <x v="4"/>
    <n v="2.3164705882352941"/>
    <n v="106.43243243243244"/>
    <x v="0"/>
    <s v="documentary"/>
    <x v="304"/>
    <d v="2012-08-31T21:00:00"/>
    <d v="2012-07-23T21:16:37"/>
    <x v="5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x v="143"/>
    <x v="0"/>
    <x v="4"/>
    <n v="1.3033333333333332"/>
    <n v="51.719576719576722"/>
    <x v="0"/>
    <s v="documentary"/>
    <x v="305"/>
    <d v="2012-03-10T10:07:29"/>
    <d v="2012-02-09T10:07:29"/>
    <x v="5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x v="144"/>
    <x v="0"/>
    <x v="4"/>
    <n v="2.9289999999999998"/>
    <n v="36.612499999999997"/>
    <x v="0"/>
    <s v="documentary"/>
    <x v="306"/>
    <d v="2013-03-20T14:05:33"/>
    <d v="2013-02-28T15:05:33"/>
    <x v="4"/>
  </r>
  <r>
    <x v="307"/>
    <s v="Grammar Revolution"/>
    <s v="Why is grammar important?"/>
    <n v="22000"/>
    <n v="24490"/>
    <x v="0"/>
    <x v="0"/>
    <s v="USD"/>
    <n v="1360276801"/>
    <n v="1357684801"/>
    <x v="1"/>
    <x v="145"/>
    <x v="0"/>
    <x v="4"/>
    <n v="1.1131818181818183"/>
    <n v="42.517361111111114"/>
    <x v="0"/>
    <s v="documentary"/>
    <x v="307"/>
    <d v="2013-02-07T17:40:01"/>
    <d v="2013-01-08T17:40:01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x v="91"/>
    <x v="0"/>
    <x v="4"/>
    <n v="1.0556666666666668"/>
    <n v="62.712871287128714"/>
    <x v="0"/>
    <s v="documentary"/>
    <x v="308"/>
    <d v="2011-03-10T11:40:10"/>
    <d v="2011-01-24T11:40:10"/>
    <x v="6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x v="146"/>
    <x v="0"/>
    <x v="4"/>
    <n v="1.1894444444444445"/>
    <n v="89.957983193277315"/>
    <x v="0"/>
    <s v="documentary"/>
    <x v="309"/>
    <d v="2012-09-03T13:02:14"/>
    <d v="2012-08-13T13:02:14"/>
    <x v="5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x v="17"/>
    <x v="0"/>
    <x v="4"/>
    <n v="1.04129"/>
    <n v="28.924722222222222"/>
    <x v="0"/>
    <s v="documentary"/>
    <x v="310"/>
    <d v="2011-10-19T21:00:00"/>
    <d v="2011-10-04T23:23:43"/>
    <x v="6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x v="3"/>
    <x v="0"/>
    <x v="4"/>
    <n v="1.0410165"/>
    <n v="138.8022"/>
    <x v="0"/>
    <s v="documentary"/>
    <x v="311"/>
    <d v="2012-01-01T02:59:00"/>
    <d v="2011-11-21T00:16:32"/>
    <x v="6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x v="96"/>
    <x v="0"/>
    <x v="4"/>
    <n v="1.1187499999999999"/>
    <n v="61.301369863013697"/>
    <x v="0"/>
    <s v="documentary"/>
    <x v="312"/>
    <d v="2013-04-14T16:03:52"/>
    <d v="2013-03-15T16:03:52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x v="147"/>
    <x v="0"/>
    <x v="4"/>
    <n v="1.0473529411764706"/>
    <n v="80.202702702702709"/>
    <x v="0"/>
    <s v="documentary"/>
    <x v="313"/>
    <d v="2010-08-11T10:59:00"/>
    <d v="2010-06-28T00:28:14"/>
    <x v="7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x v="148"/>
    <x v="0"/>
    <x v="4"/>
    <n v="3.8515000000000001"/>
    <n v="32.095833333333331"/>
    <x v="0"/>
    <s v="documentary"/>
    <x v="314"/>
    <d v="2013-03-01T14:59:48"/>
    <d v="2013-01-30T14:59:48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x v="149"/>
    <x v="0"/>
    <x v="4"/>
    <n v="1.01248"/>
    <n v="200.88888888888889"/>
    <x v="0"/>
    <s v="documentary"/>
    <x v="315"/>
    <d v="2012-08-22T13:32:14"/>
    <d v="2012-07-23T13:32:14"/>
    <x v="5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x v="150"/>
    <x v="0"/>
    <x v="4"/>
    <n v="1.1377333333333333"/>
    <n v="108.01265822784811"/>
    <x v="0"/>
    <s v="documentary"/>
    <x v="316"/>
    <d v="2014-12-10T23:59:00"/>
    <d v="2014-11-07T17:09:57"/>
    <x v="3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x v="151"/>
    <x v="0"/>
    <x v="4"/>
    <n v="1.0080333333333333"/>
    <n v="95.699367088607602"/>
    <x v="0"/>
    <s v="documentary"/>
    <x v="317"/>
    <d v="2013-12-11T11:14:43"/>
    <d v="2013-11-11T11:14:43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x v="4"/>
    <x v="0"/>
    <x v="4"/>
    <n v="2.8332000000000002"/>
    <n v="49.880281690140848"/>
    <x v="0"/>
    <s v="documentary"/>
    <x v="318"/>
    <d v="2013-03-26T18:55:51"/>
    <d v="2013-02-24T19:55:51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x v="13"/>
    <x v="0"/>
    <x v="4"/>
    <n v="1.1268"/>
    <n v="110.47058823529412"/>
    <x v="0"/>
    <s v="documentary"/>
    <x v="319"/>
    <d v="2010-02-02T02:59:00"/>
    <d v="2009-11-06T15:07:09"/>
    <x v="8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x v="150"/>
    <x v="0"/>
    <x v="4"/>
    <n v="1.0658000000000001"/>
    <n v="134.91139240506328"/>
    <x v="0"/>
    <s v="documentary"/>
    <x v="320"/>
    <d v="2015-12-22T18:00:00"/>
    <d v="2015-11-23T08:13:53"/>
    <x v="0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x v="152"/>
    <x v="0"/>
    <x v="4"/>
    <n v="1.0266285714285714"/>
    <n v="106.62314540059347"/>
    <x v="0"/>
    <s v="documentary"/>
    <x v="321"/>
    <d v="2016-11-08T06:43:06"/>
    <d v="2016-10-04T05:43:06"/>
    <x v="2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x v="153"/>
    <x v="0"/>
    <x v="4"/>
    <n v="1.0791200000000001"/>
    <n v="145.04301075268816"/>
    <x v="0"/>
    <s v="documentary"/>
    <x v="322"/>
    <d v="2016-05-13T08:40:48"/>
    <d v="2016-04-13T08:40:48"/>
    <x v="2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x v="6"/>
    <x v="0"/>
    <x v="4"/>
    <n v="1.2307407407407407"/>
    <n v="114.58620689655173"/>
    <x v="0"/>
    <s v="documentary"/>
    <x v="323"/>
    <d v="2016-12-21T02:59:00"/>
    <d v="2016-11-23T02:42:46"/>
    <x v="2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x v="141"/>
    <x v="0"/>
    <x v="4"/>
    <n v="1.016"/>
    <n v="105.3170731707317"/>
    <x v="0"/>
    <s v="documentary"/>
    <x v="324"/>
    <d v="2015-08-01T10:01:48"/>
    <d v="2015-06-29T10:01:48"/>
    <x v="0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x v="154"/>
    <x v="0"/>
    <x v="4"/>
    <n v="1.04396"/>
    <n v="70.921195652173907"/>
    <x v="0"/>
    <s v="documentary"/>
    <x v="325"/>
    <d v="2016-12-19T23:30:33"/>
    <d v="2016-11-14T23:30:33"/>
    <x v="2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x v="155"/>
    <x v="0"/>
    <x v="4"/>
    <n v="1.1292973333333334"/>
    <n v="147.17167680278018"/>
    <x v="0"/>
    <s v="documentary"/>
    <x v="326"/>
    <d v="2017-03-14T17:57:00"/>
    <d v="2017-02-09T02:33:26"/>
    <x v="1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x v="69"/>
    <x v="0"/>
    <x v="4"/>
    <n v="1.3640000000000001"/>
    <n v="160.47058823529412"/>
    <x v="0"/>
    <s v="documentary"/>
    <x v="327"/>
    <d v="2015-03-22T03:00:00"/>
    <d v="2015-02-23T00:38:49"/>
    <x v="0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x v="156"/>
    <x v="0"/>
    <x v="4"/>
    <n v="1.036144"/>
    <n v="156.04578313253012"/>
    <x v="0"/>
    <s v="documentary"/>
    <x v="328"/>
    <d v="2015-10-31T23:00:00"/>
    <d v="2015-10-01T17:43:08"/>
    <x v="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x v="157"/>
    <x v="0"/>
    <x v="4"/>
    <n v="1.0549999999999999"/>
    <n v="63.17365269461078"/>
    <x v="0"/>
    <s v="documentary"/>
    <x v="329"/>
    <d v="2015-11-06T23:00:00"/>
    <d v="2015-10-14T06:12:07"/>
    <x v="0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x v="158"/>
    <x v="0"/>
    <x v="4"/>
    <n v="1.0182857142857142"/>
    <n v="104.82352941176471"/>
    <x v="0"/>
    <s v="documentary"/>
    <x v="330"/>
    <d v="2013-05-16T22:59:00"/>
    <d v="2013-04-15T07:22:43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x v="159"/>
    <x v="0"/>
    <x v="4"/>
    <n v="1.0660499999999999"/>
    <n v="97.356164383561648"/>
    <x v="0"/>
    <s v="documentary"/>
    <x v="331"/>
    <d v="2016-06-17T08:57:14"/>
    <d v="2016-05-17T08:57:14"/>
    <x v="2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x v="160"/>
    <x v="0"/>
    <x v="4"/>
    <n v="1.13015"/>
    <n v="203.63063063063063"/>
    <x v="0"/>
    <s v="documentary"/>
    <x v="332"/>
    <d v="2015-10-28T03:00:00"/>
    <d v="2015-09-16T11:19:37"/>
    <x v="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x v="161"/>
    <x v="0"/>
    <x v="4"/>
    <n v="1.252275"/>
    <n v="188.31203007518798"/>
    <x v="0"/>
    <s v="documentary"/>
    <x v="333"/>
    <d v="2016-04-07T09:16:31"/>
    <d v="2016-03-08T10:16:31"/>
    <x v="2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x v="50"/>
    <x v="0"/>
    <x v="4"/>
    <n v="1.0119"/>
    <n v="146.65217391304347"/>
    <x v="0"/>
    <s v="documentary"/>
    <x v="334"/>
    <d v="2015-05-15T14:00:00"/>
    <d v="2015-04-07T11:22:37"/>
    <x v="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x v="144"/>
    <x v="0"/>
    <x v="4"/>
    <n v="1.0276470588235294"/>
    <n v="109.1875"/>
    <x v="0"/>
    <s v="documentary"/>
    <x v="335"/>
    <d v="2015-05-08T17:00:00"/>
    <d v="2015-04-07T12:41:55"/>
    <x v="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x v="131"/>
    <x v="0"/>
    <x v="4"/>
    <n v="1.1683911999999999"/>
    <n v="59.249046653144013"/>
    <x v="0"/>
    <s v="documentary"/>
    <x v="336"/>
    <d v="2015-11-13T10:18:38"/>
    <d v="2015-10-14T09:18:38"/>
    <x v="0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x v="162"/>
    <x v="0"/>
    <x v="4"/>
    <n v="1.0116833333333335"/>
    <n v="97.904838709677421"/>
    <x v="0"/>
    <s v="documentary"/>
    <x v="337"/>
    <d v="2015-03-13T21:05:08"/>
    <d v="2015-02-11T22:05:08"/>
    <x v="0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x v="163"/>
    <x v="0"/>
    <x v="4"/>
    <n v="1.1013360000000001"/>
    <n v="70.000169491525426"/>
    <x v="0"/>
    <s v="documentary"/>
    <x v="338"/>
    <d v="2016-09-02T20:00:00"/>
    <d v="2016-07-08T13:08:10"/>
    <x v="2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x v="30"/>
    <x v="0"/>
    <x v="4"/>
    <n v="1.0808333333333333"/>
    <n v="72.865168539325836"/>
    <x v="0"/>
    <s v="documentary"/>
    <x v="339"/>
    <d v="2015-04-29T13:14:28"/>
    <d v="2015-03-30T13:14:28"/>
    <x v="0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x v="164"/>
    <x v="0"/>
    <x v="4"/>
    <n v="1.2502285714285715"/>
    <n v="146.34782608695653"/>
    <x v="0"/>
    <s v="documentary"/>
    <x v="340"/>
    <d v="2017-03-08T16:00:00"/>
    <d v="2017-02-06T11:03:27"/>
    <x v="1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x v="165"/>
    <x v="0"/>
    <x v="4"/>
    <n v="1.0671428571428572"/>
    <n v="67.909090909090907"/>
    <x v="0"/>
    <s v="documentary"/>
    <x v="341"/>
    <d v="2014-09-30T22:59:00"/>
    <d v="2014-09-12T16:06:38"/>
    <x v="3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x v="166"/>
    <x v="0"/>
    <x v="4"/>
    <n v="1.0036639999999999"/>
    <n v="169.85083076923075"/>
    <x v="0"/>
    <s v="documentary"/>
    <x v="342"/>
    <d v="2016-04-29T13:44:25"/>
    <d v="2016-03-30T13:44:25"/>
    <x v="2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x v="167"/>
    <x v="0"/>
    <x v="4"/>
    <n v="1.0202863333333334"/>
    <n v="58.413339694656486"/>
    <x v="0"/>
    <s v="documentary"/>
    <x v="343"/>
    <d v="2014-11-13T22:00:00"/>
    <d v="2014-10-14T12:42:25"/>
    <x v="3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x v="168"/>
    <x v="0"/>
    <x v="4"/>
    <n v="1.0208358208955224"/>
    <n v="119.99298245614035"/>
    <x v="0"/>
    <s v="documentary"/>
    <x v="344"/>
    <d v="2015-05-31T21:20:00"/>
    <d v="2015-04-17T18:18:14"/>
    <x v="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x v="122"/>
    <x v="0"/>
    <x v="4"/>
    <n v="1.2327586206896552"/>
    <n v="99.860335195530723"/>
    <x v="0"/>
    <s v="documentary"/>
    <x v="345"/>
    <d v="2015-05-20T17:39:50"/>
    <d v="2015-04-20T17:39:50"/>
    <x v="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x v="101"/>
    <x v="0"/>
    <x v="4"/>
    <n v="1.7028880000000002"/>
    <n v="90.579148936170213"/>
    <x v="0"/>
    <s v="documentary"/>
    <x v="346"/>
    <d v="2015-10-14T07:00:21"/>
    <d v="2015-09-14T07:00:21"/>
    <x v="0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x v="169"/>
    <x v="0"/>
    <x v="4"/>
    <n v="1.1159049999999999"/>
    <n v="117.77361477572559"/>
    <x v="0"/>
    <s v="documentary"/>
    <x v="347"/>
    <d v="2015-11-14T07:53:29"/>
    <d v="2015-10-15T06:53:29"/>
    <x v="0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x v="46"/>
    <x v="0"/>
    <x v="4"/>
    <n v="1.03"/>
    <n v="86.554621848739501"/>
    <x v="0"/>
    <s v="documentary"/>
    <x v="348"/>
    <d v="2015-08-21T09:05:16"/>
    <d v="2015-07-22T09:05:16"/>
    <x v="0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x v="157"/>
    <x v="0"/>
    <x v="4"/>
    <n v="1.0663570159857905"/>
    <n v="71.899281437125751"/>
    <x v="0"/>
    <s v="documentary"/>
    <x v="349"/>
    <d v="2017-02-24T06:58:28"/>
    <d v="2017-01-25T06:58:28"/>
    <x v="1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x v="170"/>
    <x v="0"/>
    <x v="4"/>
    <n v="1.1476"/>
    <n v="129.81900452488688"/>
    <x v="0"/>
    <s v="documentary"/>
    <x v="350"/>
    <d v="2016-09-10T22:59:00"/>
    <d v="2016-08-03T20:35:09"/>
    <x v="2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x v="171"/>
    <x v="0"/>
    <x v="4"/>
    <n v="1.2734117647058822"/>
    <n v="44.912863070539416"/>
    <x v="0"/>
    <s v="documentary"/>
    <x v="351"/>
    <d v="2016-04-07T17:09:14"/>
    <d v="2016-02-27T18:09:14"/>
    <x v="2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x v="172"/>
    <x v="0"/>
    <x v="4"/>
    <n v="1.1656"/>
    <n v="40.755244755244753"/>
    <x v="0"/>
    <s v="documentary"/>
    <x v="352"/>
    <d v="2014-10-07T23:01:08"/>
    <d v="2014-09-07T23:01:08"/>
    <x v="3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x v="173"/>
    <x v="0"/>
    <x v="4"/>
    <n v="1.0861819426615318"/>
    <n v="103.52394779771615"/>
    <x v="0"/>
    <s v="documentary"/>
    <x v="353"/>
    <d v="2015-11-19T15:00:19"/>
    <d v="2015-10-20T14:00:19"/>
    <x v="0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x v="60"/>
    <x v="0"/>
    <x v="4"/>
    <n v="1.0394285714285714"/>
    <n v="125.44827586206897"/>
    <x v="0"/>
    <s v="documentary"/>
    <x v="354"/>
    <d v="2016-04-08T13:52:01"/>
    <d v="2016-03-09T14:52:01"/>
    <x v="2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x v="111"/>
    <x v="0"/>
    <x v="4"/>
    <n v="1.1625714285714286"/>
    <n v="246.60606060606059"/>
    <x v="0"/>
    <s v="documentary"/>
    <x v="355"/>
    <d v="2014-12-01T03:03:14"/>
    <d v="2014-10-31T02:03:14"/>
    <x v="3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x v="174"/>
    <x v="0"/>
    <x v="4"/>
    <n v="1.0269239999999999"/>
    <n v="79.401340206185566"/>
    <x v="0"/>
    <s v="documentary"/>
    <x v="356"/>
    <d v="2016-03-16T13:16:33"/>
    <d v="2016-02-15T14:16:33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x v="175"/>
    <x v="0"/>
    <x v="4"/>
    <n v="1.74"/>
    <n v="86.138613861386133"/>
    <x v="0"/>
    <s v="documentary"/>
    <x v="357"/>
    <d v="2015-04-24T00:19:57"/>
    <d v="2015-03-15T00:19:57"/>
    <x v="0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x v="176"/>
    <x v="0"/>
    <x v="4"/>
    <n v="1.03088"/>
    <n v="193.04868913857678"/>
    <x v="0"/>
    <s v="documentary"/>
    <x v="358"/>
    <d v="2016-06-15T10:00:00"/>
    <d v="2016-05-17T15:38:41"/>
    <x v="2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x v="177"/>
    <x v="0"/>
    <x v="4"/>
    <n v="1.0485537190082646"/>
    <n v="84.023178807947019"/>
    <x v="0"/>
    <s v="documentary"/>
    <x v="359"/>
    <d v="2014-11-14T00:12:00"/>
    <d v="2014-10-22T20:41:30"/>
    <x v="3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x v="45"/>
    <x v="0"/>
    <x v="4"/>
    <n v="1.0137499999999999"/>
    <n v="139.82758620689654"/>
    <x v="0"/>
    <s v="documentary"/>
    <x v="360"/>
    <d v="2015-07-22T22:11:00"/>
    <d v="2015-06-08T16:33:0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x v="178"/>
    <x v="0"/>
    <x v="4"/>
    <n v="1.1107699999999998"/>
    <n v="109.82189265536722"/>
    <x v="0"/>
    <s v="documentary"/>
    <x v="361"/>
    <d v="2014-11-22T20:01:46"/>
    <d v="2014-10-23T19:01:46"/>
    <x v="3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x v="48"/>
    <x v="0"/>
    <x v="4"/>
    <n v="1.2415933781686497"/>
    <n v="139.53488372093022"/>
    <x v="0"/>
    <s v="documentary"/>
    <x v="362"/>
    <d v="2014-08-07T19:00:00"/>
    <d v="2014-07-17T00:03:11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x v="55"/>
    <x v="0"/>
    <x v="4"/>
    <n v="1.0133333333333334"/>
    <n v="347.84615384615387"/>
    <x v="0"/>
    <s v="documentary"/>
    <x v="363"/>
    <d v="2010-05-02T14:22:00"/>
    <d v="2010-03-18T12:52:16"/>
    <x v="7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x v="116"/>
    <x v="0"/>
    <x v="4"/>
    <n v="1.1016142857142857"/>
    <n v="68.24159292035398"/>
    <x v="0"/>
    <s v="documentary"/>
    <x v="364"/>
    <d v="2014-06-20T22:59:00"/>
    <d v="2014-05-21T15:37:52"/>
    <x v="3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x v="71"/>
    <x v="0"/>
    <x v="4"/>
    <n v="1.0397333333333334"/>
    <n v="239.93846153846152"/>
    <x v="0"/>
    <s v="documentary"/>
    <x v="365"/>
    <d v="2014-02-28T09:33:19"/>
    <d v="2014-01-29T09:33:19"/>
    <x v="3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x v="179"/>
    <x v="0"/>
    <x v="4"/>
    <n v="1.013157894736842"/>
    <n v="287.31343283582089"/>
    <x v="0"/>
    <s v="documentary"/>
    <x v="366"/>
    <d v="2012-05-20T14:01:58"/>
    <d v="2012-04-20T14:01:58"/>
    <x v="5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x v="46"/>
    <x v="0"/>
    <x v="4"/>
    <n v="1.033501"/>
    <n v="86.84882352941176"/>
    <x v="0"/>
    <s v="documentary"/>
    <x v="367"/>
    <d v="2013-04-30T23:59:00"/>
    <d v="2013-03-22T08:51:18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x v="180"/>
    <x v="0"/>
    <x v="4"/>
    <n v="1.04112"/>
    <n v="81.84905660377359"/>
    <x v="0"/>
    <s v="documentary"/>
    <x v="368"/>
    <d v="2015-03-15T08:32:02"/>
    <d v="2015-02-08T09:32:02"/>
    <x v="0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x v="157"/>
    <x v="0"/>
    <x v="4"/>
    <n v="1.1015569230769231"/>
    <n v="42.874970059880241"/>
    <x v="0"/>
    <s v="documentary"/>
    <x v="369"/>
    <d v="2012-01-15T08:14:29"/>
    <d v="2011-12-16T08:14:29"/>
    <x v="6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x v="68"/>
    <x v="0"/>
    <x v="4"/>
    <n v="1.2202"/>
    <n v="709.41860465116281"/>
    <x v="0"/>
    <s v="documentary"/>
    <x v="370"/>
    <d v="2017-01-06T14:05:00"/>
    <d v="2016-12-07T14:05:00"/>
    <x v="2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x v="181"/>
    <x v="0"/>
    <x v="4"/>
    <n v="1.1416866666666667"/>
    <n v="161.25517890772127"/>
    <x v="0"/>
    <s v="documentary"/>
    <x v="371"/>
    <d v="2013-02-01T13:25:39"/>
    <d v="2012-12-18T13:25:39"/>
    <x v="5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x v="0"/>
    <x v="82"/>
    <x v="0"/>
    <x v="4"/>
    <n v="1.2533333333333334"/>
    <n v="41.777777777777779"/>
    <x v="0"/>
    <s v="documentary"/>
    <x v="372"/>
    <d v="2016-04-05T11:00:00"/>
    <d v="2016-02-25T08:50:44"/>
    <x v="2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x v="30"/>
    <x v="0"/>
    <x v="4"/>
    <n v="1.0666666666666667"/>
    <n v="89.887640449438209"/>
    <x v="0"/>
    <s v="documentary"/>
    <x v="373"/>
    <d v="2012-07-18T16:53:18"/>
    <d v="2012-06-18T16:53:18"/>
    <x v="5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x v="49"/>
    <x v="0"/>
    <x v="4"/>
    <n v="1.3065"/>
    <n v="45.051724137931032"/>
    <x v="0"/>
    <s v="documentary"/>
    <x v="374"/>
    <d v="2011-09-16T16:20:31"/>
    <d v="2011-08-02T16:20:31"/>
    <x v="6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x v="25"/>
    <x v="0"/>
    <x v="4"/>
    <n v="1.2"/>
    <n v="42.857142857142854"/>
    <x v="0"/>
    <s v="documentary"/>
    <x v="375"/>
    <d v="2014-03-01T12:18:00"/>
    <d v="2014-01-18T18:38:31"/>
    <x v="3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x v="53"/>
    <x v="0"/>
    <x v="4"/>
    <n v="1.0595918367346939"/>
    <n v="54.083333333333336"/>
    <x v="0"/>
    <s v="documentary"/>
    <x v="376"/>
    <d v="2016-08-25T05:51:56"/>
    <d v="2016-07-25T05:51:56"/>
    <x v="2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x v="182"/>
    <x v="0"/>
    <x v="4"/>
    <n v="1.1439999999999999"/>
    <n v="103.21804511278195"/>
    <x v="0"/>
    <s v="documentary"/>
    <x v="377"/>
    <d v="2015-11-14T02:01:00"/>
    <d v="2015-10-15T01:01:08"/>
    <x v="0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x v="183"/>
    <x v="0"/>
    <x v="4"/>
    <n v="1.1176666666666666"/>
    <n v="40.397590361445786"/>
    <x v="0"/>
    <s v="documentary"/>
    <x v="378"/>
    <d v="2016-01-25T18:52:00"/>
    <d v="2016-01-01T08:43:28"/>
    <x v="2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x v="184"/>
    <x v="0"/>
    <x v="4"/>
    <n v="1.1608000000000001"/>
    <n v="116.85906040268456"/>
    <x v="0"/>
    <s v="documentary"/>
    <x v="379"/>
    <d v="2012-05-03T11:31:12"/>
    <d v="2012-03-19T11:31:12"/>
    <x v="5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x v="72"/>
    <x v="0"/>
    <x v="4"/>
    <n v="1.415"/>
    <n v="115.51020408163265"/>
    <x v="0"/>
    <s v="documentary"/>
    <x v="380"/>
    <d v="2016-01-23T12:16:32"/>
    <d v="2015-12-29T12:16:32"/>
    <x v="0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x v="140"/>
    <x v="0"/>
    <x v="4"/>
    <n v="1.0472999999999999"/>
    <n v="104.31274900398407"/>
    <x v="0"/>
    <s v="documentary"/>
    <x v="381"/>
    <d v="2012-07-30T00:00:00"/>
    <d v="2012-06-25T11:45:17"/>
    <x v="5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x v="19"/>
    <x v="0"/>
    <x v="4"/>
    <n v="2.5583333333333331"/>
    <n v="69.772727272727266"/>
    <x v="0"/>
    <s v="documentary"/>
    <x v="382"/>
    <d v="2012-09-06T12:01:40"/>
    <d v="2012-08-23T12:01:40"/>
    <x v="5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x v="53"/>
    <x v="0"/>
    <x v="4"/>
    <n v="2.0670670670670672"/>
    <n v="43.020833333333336"/>
    <x v="0"/>
    <s v="documentary"/>
    <x v="383"/>
    <d v="2014-05-18T21:49:19"/>
    <d v="2014-04-25T21:49:19"/>
    <x v="3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x v="185"/>
    <x v="0"/>
    <x v="4"/>
    <n v="1.1210500000000001"/>
    <n v="58.540469973890339"/>
    <x v="0"/>
    <s v="documentary"/>
    <x v="384"/>
    <d v="2015-01-06T13:45:47"/>
    <d v="2014-12-07T13:45:47"/>
    <x v="3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x v="186"/>
    <x v="0"/>
    <x v="4"/>
    <n v="1.05982"/>
    <n v="111.79535864978902"/>
    <x v="0"/>
    <s v="documentary"/>
    <x v="385"/>
    <d v="2014-11-21T10:01:41"/>
    <d v="2014-10-22T09:01:41"/>
    <x v="3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x v="62"/>
    <x v="0"/>
    <x v="4"/>
    <n v="1.0016666666666667"/>
    <n v="46.230769230769234"/>
    <x v="0"/>
    <s v="documentary"/>
    <x v="386"/>
    <d v="2015-08-10T17:49:51"/>
    <d v="2015-07-26T17:49:51"/>
    <x v="0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x v="187"/>
    <x v="0"/>
    <x v="4"/>
    <n v="2.1398947368421051"/>
    <n v="144.69039145907473"/>
    <x v="0"/>
    <s v="documentary"/>
    <x v="387"/>
    <d v="2015-08-15T01:00:00"/>
    <d v="2015-07-15T11:14:18"/>
    <x v="0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x v="26"/>
    <x v="0"/>
    <x v="4"/>
    <n v="1.2616000000000001"/>
    <n v="88.845070422535215"/>
    <x v="0"/>
    <s v="documentary"/>
    <x v="388"/>
    <d v="2016-07-27T20:49:40"/>
    <d v="2016-06-27T20:49:40"/>
    <x v="2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x v="188"/>
    <x v="0"/>
    <x v="4"/>
    <n v="1.8153547058823529"/>
    <n v="81.75107284768211"/>
    <x v="0"/>
    <s v="documentary"/>
    <x v="389"/>
    <d v="2014-03-07T17:59:00"/>
    <d v="2014-02-03T20:30:50"/>
    <x v="3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x v="25"/>
    <x v="0"/>
    <x v="4"/>
    <n v="1"/>
    <n v="71.428571428571431"/>
    <x v="0"/>
    <s v="documentary"/>
    <x v="390"/>
    <d v="2015-05-07T19:52:52"/>
    <d v="2015-04-17T19:52:52"/>
    <x v="0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x v="189"/>
    <x v="0"/>
    <x v="4"/>
    <n v="1.0061"/>
    <n v="104.25906735751295"/>
    <x v="0"/>
    <s v="documentary"/>
    <x v="391"/>
    <d v="2011-12-17T19:59:00"/>
    <d v="2011-11-17T20:00:51"/>
    <x v="6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x v="190"/>
    <x v="0"/>
    <x v="4"/>
    <n v="1.009027027027027"/>
    <n v="90.616504854368927"/>
    <x v="0"/>
    <s v="documentary"/>
    <x v="392"/>
    <d v="2011-09-07T22:00:00"/>
    <d v="2011-08-08T12:12:51"/>
    <x v="6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x v="191"/>
    <x v="0"/>
    <x v="4"/>
    <n v="1.10446"/>
    <n v="157.33048433048432"/>
    <x v="0"/>
    <s v="documentary"/>
    <x v="393"/>
    <d v="2013-10-10T12:00:52"/>
    <d v="2013-09-09T12:00:52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x v="133"/>
    <x v="0"/>
    <x v="4"/>
    <n v="1.118936170212766"/>
    <n v="105.18"/>
    <x v="0"/>
    <s v="documentary"/>
    <x v="394"/>
    <d v="2016-04-17T13:38:02"/>
    <d v="2016-02-17T14:38:02"/>
    <x v="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x v="192"/>
    <x v="0"/>
    <x v="4"/>
    <n v="1.0804450000000001"/>
    <n v="58.719836956521746"/>
    <x v="0"/>
    <s v="documentary"/>
    <x v="395"/>
    <d v="2012-04-27T16:32:00"/>
    <d v="2012-03-22T16:49:20"/>
    <x v="5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x v="193"/>
    <x v="0"/>
    <x v="4"/>
    <n v="1.0666666666666667"/>
    <n v="81.632653061224488"/>
    <x v="0"/>
    <s v="documentary"/>
    <x v="396"/>
    <d v="2012-07-07T08:33:26"/>
    <d v="2012-06-22T08:33:26"/>
    <x v="5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x v="194"/>
    <x v="0"/>
    <x v="4"/>
    <n v="1.0390027322404372"/>
    <n v="56.460043668122275"/>
    <x v="0"/>
    <s v="documentary"/>
    <x v="397"/>
    <d v="2010-08-31T22:44:00"/>
    <d v="2010-07-20T13:38:04"/>
    <x v="7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x v="85"/>
    <x v="0"/>
    <x v="4"/>
    <n v="1.2516"/>
    <n v="140.1044776119403"/>
    <x v="0"/>
    <s v="documentary"/>
    <x v="398"/>
    <d v="2015-04-29T14:02:06"/>
    <d v="2015-03-15T14:02:06"/>
    <x v="0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x v="195"/>
    <x v="0"/>
    <x v="4"/>
    <n v="1.0680499999999999"/>
    <n v="224.85263157894738"/>
    <x v="0"/>
    <s v="documentary"/>
    <x v="399"/>
    <d v="2016-12-14T07:00:00"/>
    <d v="2016-11-13T16:01:07"/>
    <x v="2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x v="95"/>
    <x v="0"/>
    <x v="4"/>
    <n v="1.1230249999999999"/>
    <n v="181.13306451612902"/>
    <x v="0"/>
    <s v="documentary"/>
    <x v="400"/>
    <d v="2014-05-16T22:30:00"/>
    <d v="2014-04-16T10:15:47"/>
    <x v="3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x v="196"/>
    <x v="0"/>
    <x v="4"/>
    <n v="1.0381199999999999"/>
    <n v="711.04109589041093"/>
    <x v="0"/>
    <s v="documentary"/>
    <x v="401"/>
    <d v="2011-08-07T15:12:50"/>
    <d v="2011-07-08T15:12:50"/>
    <x v="6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x v="68"/>
    <x v="0"/>
    <x v="4"/>
    <n v="1.4165000000000001"/>
    <n v="65.883720930232556"/>
    <x v="0"/>
    <s v="documentary"/>
    <x v="402"/>
    <d v="2015-11-05T08:56:57"/>
    <d v="2015-10-15T07:56:57"/>
    <x v="0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x v="16"/>
    <x v="0"/>
    <x v="4"/>
    <n v="1.0526"/>
    <n v="75.185714285714283"/>
    <x v="0"/>
    <s v="documentary"/>
    <x v="403"/>
    <d v="2011-08-10T02:08:00"/>
    <d v="2011-06-24T02:27:21"/>
    <x v="6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x v="197"/>
    <x v="0"/>
    <x v="4"/>
    <n v="1.0309142857142857"/>
    <n v="133.14391143911439"/>
    <x v="0"/>
    <s v="documentary"/>
    <x v="404"/>
    <d v="2014-02-05T18:04:00"/>
    <d v="2014-01-07T10:04:22"/>
    <x v="3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x v="165"/>
    <x v="0"/>
    <x v="4"/>
    <n v="1.0765957446808512"/>
    <n v="55.2"/>
    <x v="0"/>
    <s v="documentary"/>
    <x v="405"/>
    <d v="2014-03-05T21:02:19"/>
    <d v="2014-02-03T21:02:19"/>
    <x v="3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x v="2"/>
    <x v="0"/>
    <x v="4"/>
    <n v="1.0770464285714285"/>
    <n v="86.163714285714292"/>
    <x v="0"/>
    <s v="documentary"/>
    <x v="406"/>
    <d v="2011-05-09T00:59:00"/>
    <d v="2011-04-04T22:53:57"/>
    <x v="6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x v="19"/>
    <x v="0"/>
    <x v="4"/>
    <n v="1.0155000000000001"/>
    <n v="92.318181818181813"/>
    <x v="0"/>
    <s v="documentary"/>
    <x v="407"/>
    <d v="2011-11-19T16:54:10"/>
    <d v="2011-09-20T15:54:10"/>
    <x v="6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x v="44"/>
    <x v="0"/>
    <x v="4"/>
    <n v="1.0143766666666667"/>
    <n v="160.16473684210527"/>
    <x v="0"/>
    <s v="documentary"/>
    <x v="408"/>
    <d v="2013-11-05T13:39:50"/>
    <d v="2013-09-26T12:39:5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x v="41"/>
    <x v="0"/>
    <x v="4"/>
    <n v="1.3680000000000001"/>
    <n v="45.6"/>
    <x v="0"/>
    <s v="documentary"/>
    <x v="409"/>
    <d v="2016-07-22T15:42:24"/>
    <d v="2016-06-22T15:42:24"/>
    <x v="2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x v="63"/>
    <x v="0"/>
    <x v="4"/>
    <n v="1.2829999999999999"/>
    <n v="183.28571428571428"/>
    <x v="0"/>
    <s v="documentary"/>
    <x v="410"/>
    <d v="2015-06-18T18:33:17"/>
    <d v="2015-04-19T18:33:17"/>
    <x v="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x v="198"/>
    <x v="0"/>
    <x v="4"/>
    <n v="1.0105"/>
    <n v="125.78838174273859"/>
    <x v="0"/>
    <s v="documentary"/>
    <x v="411"/>
    <d v="2013-12-22T00:00:00"/>
    <d v="2013-11-19T23:13:24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x v="165"/>
    <x v="0"/>
    <x v="4"/>
    <n v="1.2684"/>
    <n v="57.654545454545456"/>
    <x v="0"/>
    <s v="documentary"/>
    <x v="412"/>
    <d v="2012-07-25T12:49:38"/>
    <d v="2012-07-09T12:49:38"/>
    <x v="5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x v="199"/>
    <x v="0"/>
    <x v="4"/>
    <n v="1.0508593749999999"/>
    <n v="78.660818713450297"/>
    <x v="0"/>
    <s v="documentary"/>
    <x v="413"/>
    <d v="2012-07-19T16:03:31"/>
    <d v="2012-06-19T16:03:31"/>
    <x v="5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x v="200"/>
    <x v="0"/>
    <x v="4"/>
    <n v="1.0285405405405406"/>
    <n v="91.480769230769226"/>
    <x v="0"/>
    <s v="documentary"/>
    <x v="414"/>
    <d v="2013-10-11T20:31:05"/>
    <d v="2013-09-11T20:31:05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x v="64"/>
    <x v="0"/>
    <x v="4"/>
    <n v="1.0214714285714286"/>
    <n v="68.09809523809524"/>
    <x v="0"/>
    <s v="documentary"/>
    <x v="415"/>
    <d v="2014-10-17T07:00:00"/>
    <d v="2014-09-22T15:26:42"/>
    <x v="3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x v="20"/>
    <x v="0"/>
    <x v="4"/>
    <n v="1.2021700000000002"/>
    <n v="48.086800000000004"/>
    <x v="0"/>
    <s v="documentary"/>
    <x v="416"/>
    <d v="2014-02-08T04:30:31"/>
    <d v="2014-01-09T04:30:31"/>
    <x v="3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x v="47"/>
    <x v="0"/>
    <x v="4"/>
    <n v="1.0024761904761905"/>
    <n v="202.42307692307693"/>
    <x v="0"/>
    <s v="documentary"/>
    <x v="417"/>
    <d v="2013-04-07T23:33:00"/>
    <d v="2013-03-27T18:17:4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x v="201"/>
    <x v="0"/>
    <x v="4"/>
    <n v="1.0063392857142857"/>
    <n v="216.75"/>
    <x v="0"/>
    <s v="documentary"/>
    <x v="418"/>
    <d v="2015-07-23T01:46:37"/>
    <d v="2015-06-23T01:46:37"/>
    <x v="0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x v="196"/>
    <x v="0"/>
    <x v="4"/>
    <n v="1.004375"/>
    <n v="110.06849315068493"/>
    <x v="0"/>
    <s v="documentary"/>
    <x v="419"/>
    <d v="2013-06-29T15:13:07"/>
    <d v="2013-04-30T15:13:07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x v="83"/>
    <x v="1"/>
    <x v="5"/>
    <n v="4.3939393939393936E-3"/>
    <n v="4.833333333333333"/>
    <x v="0"/>
    <s v="animation"/>
    <x v="420"/>
    <d v="2014-03-13T23:40:31"/>
    <d v="2014-02-12T00:40:31"/>
    <x v="3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x v="79"/>
    <x v="1"/>
    <x v="5"/>
    <n v="2.0066666666666667E-2"/>
    <n v="50.166666666666664"/>
    <x v="0"/>
    <s v="animation"/>
    <x v="421"/>
    <d v="2015-08-21T06:47:36"/>
    <d v="2015-06-22T06:47:36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x v="8"/>
    <x v="1"/>
    <x v="5"/>
    <n v="1.0749999999999999E-2"/>
    <n v="35.833333333333336"/>
    <x v="0"/>
    <s v="animation"/>
    <x v="422"/>
    <d v="2014-09-11T01:14:57"/>
    <d v="2014-08-12T01:14:57"/>
    <x v="3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x v="62"/>
    <x v="1"/>
    <x v="5"/>
    <n v="7.6499999999999997E-3"/>
    <n v="11.76923076923077"/>
    <x v="0"/>
    <s v="animation"/>
    <x v="423"/>
    <d v="2013-06-05T17:13:50"/>
    <d v="2013-05-06T17:13:50"/>
    <x v="4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x v="81"/>
    <x v="1"/>
    <x v="5"/>
    <n v="6.7966666666666675E-2"/>
    <n v="40.78"/>
    <x v="0"/>
    <s v="animation"/>
    <x v="424"/>
    <d v="2012-03-26T03:01:39"/>
    <d v="2012-01-26T04:01:39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x v="84"/>
    <x v="1"/>
    <x v="5"/>
    <n v="1.2E-4"/>
    <n v="3"/>
    <x v="0"/>
    <s v="animation"/>
    <x v="425"/>
    <d v="2015-11-27T16:40:04"/>
    <d v="2015-09-28T15:40:04"/>
    <x v="0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x v="22"/>
    <x v="1"/>
    <x v="5"/>
    <n v="1.3299999999999999E-2"/>
    <n v="16.625"/>
    <x v="0"/>
    <s v="animation"/>
    <x v="426"/>
    <d v="2016-03-01T12:05:14"/>
    <d v="2016-01-31T12:05:14"/>
    <x v="2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x v="78"/>
    <x v="1"/>
    <x v="5"/>
    <n v="0"/>
    <e v="#DIV/0!"/>
    <x v="0"/>
    <s v="animation"/>
    <x v="427"/>
    <d v="2015-10-22T13:59:00"/>
    <d v="2015-10-08T16:49:00"/>
    <x v="0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x v="62"/>
    <x v="1"/>
    <x v="5"/>
    <n v="5.6333333333333332E-2"/>
    <n v="52"/>
    <x v="0"/>
    <s v="animation"/>
    <x v="428"/>
    <d v="2014-06-16T17:00:00"/>
    <d v="2014-05-19T13:24:05"/>
    <x v="3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x v="78"/>
    <x v="1"/>
    <x v="5"/>
    <n v="0"/>
    <e v="#DIV/0!"/>
    <x v="0"/>
    <s v="animation"/>
    <x v="429"/>
    <d v="2009-11-26T23:59:00"/>
    <d v="2009-09-14T16:38:02"/>
    <x v="8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x v="81"/>
    <x v="1"/>
    <x v="5"/>
    <n v="2.4E-2"/>
    <n v="4.8"/>
    <x v="0"/>
    <s v="animation"/>
    <x v="430"/>
    <d v="2013-09-10T21:34:27"/>
    <d v="2013-08-26T21:34:27"/>
    <x v="4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x v="22"/>
    <x v="1"/>
    <x v="5"/>
    <n v="0.13833333333333334"/>
    <n v="51.875"/>
    <x v="0"/>
    <s v="animation"/>
    <x v="431"/>
    <d v="2016-07-05T15:54:43"/>
    <d v="2016-06-05T15:54:43"/>
    <x v="2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x v="22"/>
    <x v="1"/>
    <x v="5"/>
    <n v="9.5000000000000001E-2"/>
    <n v="71.25"/>
    <x v="0"/>
    <s v="animation"/>
    <x v="432"/>
    <d v="2015-10-21T12:26:21"/>
    <d v="2015-08-22T12:26:21"/>
    <x v="0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x v="78"/>
    <x v="1"/>
    <x v="5"/>
    <n v="0"/>
    <e v="#DIV/0!"/>
    <x v="0"/>
    <s v="animation"/>
    <x v="433"/>
    <d v="2015-10-11T10:07:02"/>
    <d v="2015-08-12T10:07:02"/>
    <x v="0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x v="84"/>
    <x v="1"/>
    <x v="5"/>
    <n v="0.05"/>
    <n v="62.5"/>
    <x v="0"/>
    <s v="animation"/>
    <x v="434"/>
    <d v="2013-12-01T16:01:42"/>
    <d v="2013-10-29T15:01:42"/>
    <x v="4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x v="83"/>
    <x v="1"/>
    <x v="5"/>
    <n v="2.7272727272727273E-5"/>
    <n v="1"/>
    <x v="0"/>
    <s v="animation"/>
    <x v="435"/>
    <d v="2013-09-13T12:56:20"/>
    <d v="2013-08-14T12:56:20"/>
    <x v="4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x v="78"/>
    <x v="1"/>
    <x v="5"/>
    <n v="0"/>
    <e v="#DIV/0!"/>
    <x v="0"/>
    <s v="animation"/>
    <x v="436"/>
    <d v="2013-07-31T03:41:53"/>
    <d v="2013-07-01T03:41:53"/>
    <x v="4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x v="78"/>
    <x v="1"/>
    <x v="5"/>
    <n v="0"/>
    <e v="#DIV/0!"/>
    <x v="0"/>
    <s v="animation"/>
    <x v="437"/>
    <d v="2016-10-08T02:38:46"/>
    <d v="2016-08-09T02:38:46"/>
    <x v="2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x v="202"/>
    <x v="1"/>
    <x v="5"/>
    <n v="9.3799999999999994E-2"/>
    <n v="170.54545454545453"/>
    <x v="0"/>
    <s v="animation"/>
    <x v="438"/>
    <d v="2015-11-18T02:15:58"/>
    <d v="2015-10-19T01:15:58"/>
    <x v="0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x v="78"/>
    <x v="1"/>
    <x v="5"/>
    <n v="0"/>
    <e v="#DIV/0!"/>
    <x v="0"/>
    <s v="animation"/>
    <x v="439"/>
    <d v="2014-10-17T13:16:58"/>
    <d v="2014-10-07T13:16:58"/>
    <x v="3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x v="29"/>
    <x v="1"/>
    <x v="5"/>
    <n v="1E-3"/>
    <n v="5"/>
    <x v="0"/>
    <s v="animation"/>
    <x v="440"/>
    <d v="2016-03-24T17:39:13"/>
    <d v="2016-02-23T18:39:13"/>
    <x v="2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x v="78"/>
    <x v="1"/>
    <x v="5"/>
    <n v="0"/>
    <e v="#DIV/0!"/>
    <x v="0"/>
    <s v="animation"/>
    <x v="441"/>
    <d v="2013-11-02T14:03:16"/>
    <d v="2013-10-03T14:03:16"/>
    <x v="4"/>
  </r>
  <r>
    <x v="442"/>
    <s v="The Paranormal Idiot"/>
    <s v="Doomsday is here"/>
    <n v="17000"/>
    <n v="6691"/>
    <x v="2"/>
    <x v="0"/>
    <s v="USD"/>
    <n v="1424380783"/>
    <n v="1421788783"/>
    <x v="0"/>
    <x v="57"/>
    <x v="1"/>
    <x v="5"/>
    <n v="0.39358823529411763"/>
    <n v="393.58823529411762"/>
    <x v="0"/>
    <s v="animation"/>
    <x v="442"/>
    <d v="2015-02-19T16:19:43"/>
    <d v="2015-01-20T16:19:43"/>
    <x v="0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x v="84"/>
    <x v="1"/>
    <x v="5"/>
    <n v="1E-3"/>
    <n v="5"/>
    <x v="0"/>
    <s v="animation"/>
    <x v="443"/>
    <d v="2014-02-09T19:21:41"/>
    <d v="2014-01-10T19:21:41"/>
    <x v="3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x v="29"/>
    <x v="1"/>
    <x v="5"/>
    <n v="0.05"/>
    <n v="50"/>
    <x v="0"/>
    <s v="animation"/>
    <x v="444"/>
    <d v="2012-02-15T16:46:01"/>
    <d v="2011-12-17T16:46:01"/>
    <x v="6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x v="84"/>
    <x v="1"/>
    <x v="5"/>
    <n v="3.3333333333333335E-5"/>
    <n v="1"/>
    <x v="0"/>
    <s v="animation"/>
    <x v="445"/>
    <d v="2015-05-21T03:02:55"/>
    <d v="2015-05-06T03:02:55"/>
    <x v="0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x v="38"/>
    <x v="1"/>
    <x v="5"/>
    <n v="7.2952380952380949E-2"/>
    <n v="47.875"/>
    <x v="0"/>
    <s v="animation"/>
    <x v="446"/>
    <d v="2015-03-03T21:00:20"/>
    <d v="2015-02-01T21:00:20"/>
    <x v="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x v="29"/>
    <x v="1"/>
    <x v="5"/>
    <n v="1.6666666666666666E-4"/>
    <n v="5"/>
    <x v="0"/>
    <s v="animation"/>
    <x v="447"/>
    <d v="2013-03-23T07:19:23"/>
    <d v="2013-02-26T08:19:23"/>
    <x v="4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x v="80"/>
    <x v="1"/>
    <x v="5"/>
    <n v="3.2804E-2"/>
    <n v="20.502500000000001"/>
    <x v="0"/>
    <s v="animation"/>
    <x v="448"/>
    <d v="2014-05-14T13:11:35"/>
    <d v="2014-04-24T13:11:35"/>
    <x v="3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x v="81"/>
    <x v="1"/>
    <x v="5"/>
    <n v="2.2499999999999999E-2"/>
    <n v="9"/>
    <x v="0"/>
    <s v="animation"/>
    <x v="449"/>
    <d v="2013-10-17T08:38:05"/>
    <d v="2013-09-17T08:38:05"/>
    <x v="4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x v="63"/>
    <x v="1"/>
    <x v="5"/>
    <n v="7.92E-3"/>
    <n v="56.571428571428569"/>
    <x v="0"/>
    <s v="animation"/>
    <x v="450"/>
    <d v="2014-02-14T17:43:20"/>
    <d v="2014-01-15T17:43:20"/>
    <x v="3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x v="78"/>
    <x v="1"/>
    <x v="5"/>
    <n v="0"/>
    <e v="#DIV/0!"/>
    <x v="0"/>
    <s v="animation"/>
    <x v="451"/>
    <d v="2014-01-25T12:09:51"/>
    <d v="2013-12-26T12:09:51"/>
    <x v="4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x v="8"/>
    <x v="1"/>
    <x v="5"/>
    <n v="0.64"/>
    <n v="40"/>
    <x v="0"/>
    <s v="animation"/>
    <x v="452"/>
    <d v="2015-05-13T11:53:35"/>
    <d v="2015-04-13T11:53:35"/>
    <x v="0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x v="84"/>
    <x v="1"/>
    <x v="5"/>
    <n v="2.740447957839262E-4"/>
    <n v="13"/>
    <x v="0"/>
    <s v="animation"/>
    <x v="453"/>
    <d v="2015-02-19T14:47:59"/>
    <d v="2015-02-03T14:47:59"/>
    <x v="0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x v="81"/>
    <x v="1"/>
    <x v="5"/>
    <n v="8.2000000000000007E-3"/>
    <n v="16.399999999999999"/>
    <x v="0"/>
    <s v="animation"/>
    <x v="454"/>
    <d v="2014-11-26T08:14:00"/>
    <d v="2014-10-26T12:12:51"/>
    <x v="3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x v="84"/>
    <x v="1"/>
    <x v="5"/>
    <n v="6.9230769230769226E-4"/>
    <n v="22.5"/>
    <x v="0"/>
    <s v="animation"/>
    <x v="455"/>
    <d v="2012-04-16T19:31:00"/>
    <d v="2012-03-02T19:03:42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x v="83"/>
    <x v="1"/>
    <x v="5"/>
    <n v="6.8631863186318634E-3"/>
    <n v="20.333333333333332"/>
    <x v="0"/>
    <s v="animation"/>
    <x v="456"/>
    <d v="2013-10-21T22:59:00"/>
    <d v="2013-09-30T11:40:01"/>
    <x v="4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x v="78"/>
    <x v="1"/>
    <x v="5"/>
    <n v="0"/>
    <e v="#DIV/0!"/>
    <x v="0"/>
    <s v="animation"/>
    <x v="457"/>
    <d v="2014-08-16T13:25:12"/>
    <d v="2014-07-17T13:25:12"/>
    <x v="3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x v="72"/>
    <x v="1"/>
    <x v="5"/>
    <n v="8.2100000000000006E-2"/>
    <n v="16.755102040816325"/>
    <x v="0"/>
    <s v="animation"/>
    <x v="458"/>
    <d v="2013-05-14T11:47:40"/>
    <d v="2013-04-14T11:47:40"/>
    <x v="4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x v="29"/>
    <x v="1"/>
    <x v="5"/>
    <n v="6.4102564102564103E-4"/>
    <n v="25"/>
    <x v="0"/>
    <s v="animation"/>
    <x v="459"/>
    <d v="2011-11-13T11:22:07"/>
    <d v="2011-09-14T10:22:07"/>
    <x v="6"/>
  </r>
  <r>
    <x v="460"/>
    <s v="Darwin's Kiss"/>
    <s v="An animated web series about biological evolution gone haywire."/>
    <n v="8500"/>
    <n v="25"/>
    <x v="2"/>
    <x v="0"/>
    <s v="USD"/>
    <n v="1401595200"/>
    <n v="1398862875"/>
    <x v="0"/>
    <x v="84"/>
    <x v="1"/>
    <x v="5"/>
    <n v="2.9411764705882353E-3"/>
    <n v="12.5"/>
    <x v="0"/>
    <s v="animation"/>
    <x v="460"/>
    <d v="2014-05-31T23:00:00"/>
    <d v="2014-04-30T08:01:15"/>
    <x v="3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x v="78"/>
    <x v="1"/>
    <x v="5"/>
    <n v="0"/>
    <e v="#DIV/0!"/>
    <x v="0"/>
    <s v="animation"/>
    <x v="461"/>
    <d v="2013-06-02T15:19:27"/>
    <d v="2013-05-13T15:19:27"/>
    <x v="4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x v="78"/>
    <x v="1"/>
    <x v="5"/>
    <n v="0"/>
    <e v="#DIV/0!"/>
    <x v="0"/>
    <s v="animation"/>
    <x v="462"/>
    <d v="2011-08-09T22:02:21"/>
    <d v="2011-06-10T22:02:21"/>
    <x v="6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x v="202"/>
    <x v="1"/>
    <x v="5"/>
    <n v="2.2727272727272728E-2"/>
    <n v="113.63636363636364"/>
    <x v="0"/>
    <s v="animation"/>
    <x v="463"/>
    <d v="2011-09-24T12:02:33"/>
    <d v="2011-07-26T12:02:33"/>
    <x v="6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x v="29"/>
    <x v="1"/>
    <x v="5"/>
    <n v="9.9009900990099011E-4"/>
    <n v="1"/>
    <x v="0"/>
    <s v="animation"/>
    <x v="464"/>
    <d v="2016-05-18T15:22:15"/>
    <d v="2016-04-28T15:22:15"/>
    <x v="2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x v="22"/>
    <x v="1"/>
    <x v="5"/>
    <n v="0.26953125"/>
    <n v="17.25"/>
    <x v="0"/>
    <s v="animation"/>
    <x v="465"/>
    <d v="2014-06-26T21:52:54"/>
    <d v="2014-06-10T21:52:54"/>
    <x v="3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x v="81"/>
    <x v="1"/>
    <x v="5"/>
    <n v="7.6E-3"/>
    <n v="15.2"/>
    <x v="0"/>
    <s v="animation"/>
    <x v="466"/>
    <d v="2012-09-07T17:37:44"/>
    <d v="2012-08-08T17:37:44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x v="70"/>
    <x v="1"/>
    <x v="5"/>
    <n v="0.21575"/>
    <n v="110.64102564102564"/>
    <x v="0"/>
    <s v="animation"/>
    <x v="467"/>
    <d v="2012-09-28T11:18:54"/>
    <d v="2012-08-14T11:18:54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x v="78"/>
    <x v="1"/>
    <x v="5"/>
    <n v="0"/>
    <e v="#DIV/0!"/>
    <x v="0"/>
    <s v="animation"/>
    <x v="468"/>
    <d v="2012-07-10T22:51:05"/>
    <d v="2012-05-11T23:01:23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x v="78"/>
    <x v="1"/>
    <x v="5"/>
    <n v="0"/>
    <e v="#DIV/0!"/>
    <x v="0"/>
    <s v="animation"/>
    <x v="469"/>
    <d v="2014-09-05T18:45:24"/>
    <d v="2014-07-07T18:45:24"/>
    <x v="3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x v="84"/>
    <x v="1"/>
    <x v="5"/>
    <n v="1.0200000000000001E-2"/>
    <n v="25.5"/>
    <x v="0"/>
    <s v="animation"/>
    <x v="470"/>
    <d v="2014-01-15T23:00:00"/>
    <d v="2013-11-26T23:01:29"/>
    <x v="4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x v="203"/>
    <x v="1"/>
    <x v="5"/>
    <n v="0.11892727272727273"/>
    <n v="38.476470588235294"/>
    <x v="0"/>
    <s v="animation"/>
    <x v="471"/>
    <d v="2014-04-19T11:19:39"/>
    <d v="2014-03-05T12:19:39"/>
    <x v="3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x v="81"/>
    <x v="1"/>
    <x v="5"/>
    <n v="0.17624999999999999"/>
    <n v="28.2"/>
    <x v="0"/>
    <s v="animation"/>
    <x v="472"/>
    <d v="2014-08-23T17:08:38"/>
    <d v="2014-07-24T17:08:38"/>
    <x v="3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x v="25"/>
    <x v="1"/>
    <x v="5"/>
    <n v="2.87E-2"/>
    <n v="61.5"/>
    <x v="0"/>
    <s v="animation"/>
    <x v="473"/>
    <d v="2014-09-17T11:45:19"/>
    <d v="2014-08-18T11:45:19"/>
    <x v="3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x v="29"/>
    <x v="1"/>
    <x v="5"/>
    <n v="3.0303030303030303E-4"/>
    <n v="1"/>
    <x v="0"/>
    <s v="animation"/>
    <x v="474"/>
    <d v="2017-02-17T02:53:49"/>
    <d v="2017-01-18T02:53:49"/>
    <x v="1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x v="78"/>
    <x v="1"/>
    <x v="5"/>
    <n v="0"/>
    <e v="#DIV/0!"/>
    <x v="0"/>
    <s v="animation"/>
    <x v="475"/>
    <d v="2015-05-05T21:04:03"/>
    <d v="2015-04-05T21:04:03"/>
    <x v="0"/>
  </r>
  <r>
    <x v="476"/>
    <s v="Sight Word Music Videos"/>
    <s v="Animated Music Videos that teach kids how to read."/>
    <n v="220000"/>
    <n v="4906.59"/>
    <x v="2"/>
    <x v="0"/>
    <s v="USD"/>
    <n v="1401767940"/>
    <n v="1398727441"/>
    <x v="0"/>
    <x v="204"/>
    <x v="1"/>
    <x v="5"/>
    <n v="2.2302681818181819E-2"/>
    <n v="39.569274193548388"/>
    <x v="0"/>
    <s v="animation"/>
    <x v="476"/>
    <d v="2014-06-02T22:59:00"/>
    <d v="2014-04-28T18:24:01"/>
    <x v="3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x v="78"/>
    <x v="1"/>
    <x v="5"/>
    <n v="0"/>
    <e v="#DIV/0!"/>
    <x v="0"/>
    <s v="animation"/>
    <x v="477"/>
    <d v="2012-05-18T15:02:14"/>
    <d v="2012-03-19T15:02:14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x v="78"/>
    <x v="1"/>
    <x v="5"/>
    <n v="0"/>
    <e v="#DIV/0!"/>
    <x v="0"/>
    <s v="animation"/>
    <x v="478"/>
    <d v="2015-04-01T15:51:49"/>
    <d v="2015-03-02T16:51:49"/>
    <x v="0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x v="165"/>
    <x v="1"/>
    <x v="5"/>
    <n v="0.3256"/>
    <n v="88.8"/>
    <x v="0"/>
    <s v="animation"/>
    <x v="479"/>
    <d v="2014-11-21T05:47:15"/>
    <d v="2014-09-22T04:47:15"/>
    <x v="3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x v="205"/>
    <x v="1"/>
    <x v="5"/>
    <n v="0.19409999999999999"/>
    <n v="55.457142857142856"/>
    <x v="0"/>
    <s v="animation"/>
    <x v="480"/>
    <d v="2013-08-09T07:00:15"/>
    <d v="2013-07-10T07:00:15"/>
    <x v="4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x v="64"/>
    <x v="1"/>
    <x v="5"/>
    <n v="6.0999999999999999E-2"/>
    <n v="87.142857142857139"/>
    <x v="0"/>
    <s v="animation"/>
    <x v="481"/>
    <d v="2012-10-10T11:08:09"/>
    <d v="2012-09-10T11:08:09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x v="29"/>
    <x v="1"/>
    <x v="5"/>
    <n v="1E-3"/>
    <n v="10"/>
    <x v="0"/>
    <s v="animation"/>
    <x v="482"/>
    <d v="2016-04-14T09:34:00"/>
    <d v="2016-03-18T16:31:30"/>
    <x v="2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x v="206"/>
    <x v="1"/>
    <x v="5"/>
    <n v="0.502"/>
    <n v="51.224489795918366"/>
    <x v="0"/>
    <s v="animation"/>
    <x v="483"/>
    <d v="2013-01-28T23:44:32"/>
    <d v="2012-11-29T23:44:32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x v="202"/>
    <x v="1"/>
    <x v="5"/>
    <n v="1.8625E-3"/>
    <n v="13.545454545454545"/>
    <x v="0"/>
    <s v="animation"/>
    <x v="484"/>
    <d v="2015-11-05T18:32:52"/>
    <d v="2015-09-25T17:32:52"/>
    <x v="0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x v="207"/>
    <x v="1"/>
    <x v="5"/>
    <n v="0.21906971229845085"/>
    <n v="66.520080000000007"/>
    <x v="0"/>
    <s v="animation"/>
    <x v="485"/>
    <d v="2013-05-17T07:08:19"/>
    <d v="2013-04-17T07:08:19"/>
    <x v="4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x v="29"/>
    <x v="1"/>
    <x v="5"/>
    <n v="9.0909090909090904E-5"/>
    <n v="50"/>
    <x v="0"/>
    <s v="animation"/>
    <x v="486"/>
    <d v="2014-06-01T17:37:19"/>
    <d v="2014-05-02T17:37:19"/>
    <x v="3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x v="78"/>
    <x v="1"/>
    <x v="5"/>
    <n v="0"/>
    <e v="#DIV/0!"/>
    <x v="0"/>
    <s v="animation"/>
    <x v="487"/>
    <d v="2016-12-25T10:16:34"/>
    <d v="2016-10-26T09:16:34"/>
    <x v="2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x v="78"/>
    <x v="1"/>
    <x v="5"/>
    <n v="0"/>
    <e v="#DIV/0!"/>
    <x v="0"/>
    <s v="animation"/>
    <x v="488"/>
    <d v="2017-01-08T20:18:20"/>
    <d v="2016-12-09T20:18:20"/>
    <x v="2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x v="83"/>
    <x v="1"/>
    <x v="5"/>
    <n v="2.8667813379201833E-3"/>
    <n v="71.666666666666671"/>
    <x v="0"/>
    <s v="animation"/>
    <x v="489"/>
    <d v="2012-01-05T06:33:00"/>
    <d v="2011-12-05T06:33:36"/>
    <x v="6"/>
  </r>
  <r>
    <x v="490"/>
    <s v="PROJECT IS CANCELLED"/>
    <s v="Cancelled"/>
    <n v="1000"/>
    <n v="0"/>
    <x v="2"/>
    <x v="0"/>
    <s v="USD"/>
    <n v="1345677285"/>
    <n v="1343085285"/>
    <x v="0"/>
    <x v="78"/>
    <x v="1"/>
    <x v="5"/>
    <n v="0"/>
    <e v="#DIV/0!"/>
    <x v="0"/>
    <s v="animation"/>
    <x v="490"/>
    <d v="2012-08-22T18:14:45"/>
    <d v="2012-07-23T18:14:45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x v="78"/>
    <x v="1"/>
    <x v="5"/>
    <n v="0"/>
    <e v="#DIV/0!"/>
    <x v="0"/>
    <s v="animation"/>
    <x v="491"/>
    <d v="2016-01-27T18:34:59"/>
    <d v="2015-12-28T18:34:59"/>
    <x v="0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x v="78"/>
    <x v="1"/>
    <x v="5"/>
    <n v="0"/>
    <e v="#DIV/0!"/>
    <x v="0"/>
    <s v="animation"/>
    <x v="492"/>
    <d v="2016-10-12T19:50:30"/>
    <d v="2016-08-13T19:50:30"/>
    <x v="2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x v="78"/>
    <x v="1"/>
    <x v="5"/>
    <n v="0"/>
    <e v="#DIV/0!"/>
    <x v="0"/>
    <s v="animation"/>
    <x v="493"/>
    <d v="2015-05-20T12:25:38"/>
    <d v="2015-04-20T12:25:38"/>
    <x v="0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x v="83"/>
    <x v="1"/>
    <x v="5"/>
    <n v="1.5499999999999999E-3"/>
    <n v="10.333333333333334"/>
    <x v="0"/>
    <s v="animation"/>
    <x v="494"/>
    <d v="2014-07-02T22:00:00"/>
    <d v="2014-06-09T14:56:05"/>
    <x v="3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x v="78"/>
    <x v="1"/>
    <x v="5"/>
    <n v="0"/>
    <e v="#DIV/0!"/>
    <x v="0"/>
    <s v="animation"/>
    <x v="495"/>
    <d v="2015-07-16T14:51:45"/>
    <d v="2015-06-16T14:51:45"/>
    <x v="0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x v="29"/>
    <x v="1"/>
    <x v="5"/>
    <n v="1.6666666666666667E-5"/>
    <n v="1"/>
    <x v="0"/>
    <s v="animation"/>
    <x v="496"/>
    <d v="2014-02-10T17:21:14"/>
    <d v="2013-12-12T17:21:14"/>
    <x v="4"/>
  </r>
  <r>
    <x v="497"/>
    <s v="Galaxy Probe Kids"/>
    <s v="live-action/animated series pilot."/>
    <n v="4480"/>
    <n v="30"/>
    <x v="2"/>
    <x v="0"/>
    <s v="USD"/>
    <n v="1419483600"/>
    <n v="1414889665"/>
    <x v="0"/>
    <x v="83"/>
    <x v="1"/>
    <x v="5"/>
    <n v="6.6964285714285711E-3"/>
    <n v="10"/>
    <x v="0"/>
    <s v="animation"/>
    <x v="497"/>
    <d v="2014-12-25T00:00:00"/>
    <d v="2014-11-01T19:54:25"/>
    <x v="3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x v="19"/>
    <x v="1"/>
    <x v="5"/>
    <n v="4.5985132395404561E-2"/>
    <n v="136.09090909090909"/>
    <x v="0"/>
    <s v="animation"/>
    <x v="498"/>
    <d v="2011-12-23T13:17:29"/>
    <d v="2011-11-11T13:17:29"/>
    <x v="6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x v="55"/>
    <x v="1"/>
    <x v="5"/>
    <n v="9.5500000000000002E-2"/>
    <n v="73.461538461538467"/>
    <x v="0"/>
    <s v="animation"/>
    <x v="499"/>
    <d v="2009-10-12T15:59:00"/>
    <d v="2009-08-18T16:29:28"/>
    <x v="8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x v="80"/>
    <x v="1"/>
    <x v="5"/>
    <n v="3.307692307692308E-2"/>
    <n v="53.75"/>
    <x v="0"/>
    <s v="animation"/>
    <x v="500"/>
    <d v="2010-05-08T17:16:00"/>
    <d v="2010-03-10T16:15:51"/>
    <x v="7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x v="78"/>
    <x v="1"/>
    <x v="5"/>
    <n v="0"/>
    <e v="#DIV/0!"/>
    <x v="0"/>
    <s v="animation"/>
    <x v="501"/>
    <d v="2011-07-09T00:37:31"/>
    <d v="2011-06-09T00:37:31"/>
    <x v="6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x v="80"/>
    <x v="1"/>
    <x v="5"/>
    <n v="1.15E-2"/>
    <n v="57.5"/>
    <x v="0"/>
    <s v="animation"/>
    <x v="502"/>
    <d v="2012-03-18T07:17:05"/>
    <d v="2012-02-17T08:17:05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x v="82"/>
    <x v="1"/>
    <x v="5"/>
    <n v="1.7538461538461537E-2"/>
    <n v="12.666666666666666"/>
    <x v="0"/>
    <s v="animation"/>
    <x v="503"/>
    <d v="2015-01-17T07:38:23"/>
    <d v="2014-12-18T07:38:23"/>
    <x v="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x v="81"/>
    <x v="1"/>
    <x v="5"/>
    <n v="1.3673469387755101E-2"/>
    <n v="67"/>
    <x v="0"/>
    <s v="animation"/>
    <x v="504"/>
    <d v="2012-04-10T17:36:27"/>
    <d v="2012-02-10T18:36:27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x v="25"/>
    <x v="1"/>
    <x v="5"/>
    <n v="4.3333333333333331E-3"/>
    <n v="3.7142857142857144"/>
    <x v="0"/>
    <s v="animation"/>
    <x v="505"/>
    <d v="2015-12-24T21:21:26"/>
    <d v="2015-11-09T21:21:26"/>
    <x v="0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x v="29"/>
    <x v="1"/>
    <x v="5"/>
    <n v="1.25E-3"/>
    <n v="250"/>
    <x v="0"/>
    <s v="animation"/>
    <x v="506"/>
    <d v="2013-08-10T08:15:20"/>
    <d v="2013-07-11T08:15:20"/>
    <x v="4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x v="73"/>
    <x v="1"/>
    <x v="5"/>
    <n v="3.2000000000000001E-2"/>
    <n v="64"/>
    <x v="0"/>
    <s v="animation"/>
    <x v="507"/>
    <d v="2012-10-19T18:00:57"/>
    <d v="2012-09-04T18:00:57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x v="83"/>
    <x v="1"/>
    <x v="5"/>
    <n v="8.0000000000000002E-3"/>
    <n v="133.33333333333334"/>
    <x v="0"/>
    <s v="animation"/>
    <x v="508"/>
    <d v="2012-05-25T09:14:00"/>
    <d v="2012-03-26T19:35:01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x v="29"/>
    <x v="1"/>
    <x v="5"/>
    <n v="2E-3"/>
    <n v="10"/>
    <x v="0"/>
    <s v="animation"/>
    <x v="509"/>
    <d v="2015-06-28T10:09:30"/>
    <d v="2015-05-29T10:09:30"/>
    <x v="0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x v="78"/>
    <x v="1"/>
    <x v="5"/>
    <n v="0"/>
    <e v="#DIV/0!"/>
    <x v="0"/>
    <s v="animation"/>
    <x v="510"/>
    <d v="2016-02-29T23:13:59"/>
    <d v="2016-01-30T23:13:59"/>
    <x v="2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x v="81"/>
    <x v="1"/>
    <x v="5"/>
    <n v="0.03"/>
    <n v="30"/>
    <x v="0"/>
    <s v="animation"/>
    <x v="511"/>
    <d v="2013-04-06T01:16:22"/>
    <d v="2013-03-07T02:16:22"/>
    <x v="4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x v="84"/>
    <x v="1"/>
    <x v="5"/>
    <n v="1.3749999999999999E-3"/>
    <n v="5.5"/>
    <x v="0"/>
    <s v="animation"/>
    <x v="512"/>
    <d v="2016-11-20T13:48:47"/>
    <d v="2016-10-06T12:48:47"/>
    <x v="2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x v="32"/>
    <x v="1"/>
    <x v="5"/>
    <n v="0.13924"/>
    <n v="102.38235294117646"/>
    <x v="0"/>
    <s v="animation"/>
    <x v="513"/>
    <d v="2016-08-15T02:00:00"/>
    <d v="2016-07-01T10:41:45"/>
    <x v="2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x v="83"/>
    <x v="1"/>
    <x v="5"/>
    <n v="3.3333333333333333E-2"/>
    <n v="16.666666666666668"/>
    <x v="0"/>
    <s v="animation"/>
    <x v="514"/>
    <d v="2014-08-09T09:44:07"/>
    <d v="2014-07-10T09:44:07"/>
    <x v="3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x v="69"/>
    <x v="1"/>
    <x v="5"/>
    <n v="0.25413402061855672"/>
    <n v="725.02941176470586"/>
    <x v="0"/>
    <s v="animation"/>
    <x v="515"/>
    <d v="2015-12-29T06:46:41"/>
    <d v="2015-11-19T06:46:41"/>
    <x v="0"/>
  </r>
  <r>
    <x v="516"/>
    <s v="Shipmates"/>
    <s v="A big brother style comedy animation series starring famous seafarers"/>
    <n v="5000"/>
    <n v="0"/>
    <x v="2"/>
    <x v="1"/>
    <s v="GBP"/>
    <n v="1432752080"/>
    <n v="1427568080"/>
    <x v="0"/>
    <x v="78"/>
    <x v="1"/>
    <x v="5"/>
    <n v="0"/>
    <e v="#DIV/0!"/>
    <x v="0"/>
    <s v="animation"/>
    <x v="516"/>
    <d v="2015-05-27T13:41:20"/>
    <d v="2015-03-28T13:41:20"/>
    <x v="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x v="83"/>
    <x v="1"/>
    <x v="5"/>
    <n v="1.3666666666666667E-2"/>
    <n v="68.333333333333329"/>
    <x v="0"/>
    <s v="animation"/>
    <x v="517"/>
    <d v="2017-02-02T09:46:01"/>
    <d v="2017-01-03T09:46:01"/>
    <x v="1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x v="78"/>
    <x v="1"/>
    <x v="5"/>
    <n v="0"/>
    <e v="#DIV/0!"/>
    <x v="0"/>
    <s v="animation"/>
    <x v="518"/>
    <d v="2015-09-06T09:46:00"/>
    <d v="2015-08-07T09:47:04"/>
    <x v="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x v="16"/>
    <x v="1"/>
    <x v="5"/>
    <n v="0.22881426547787684"/>
    <n v="39.228571428571428"/>
    <x v="0"/>
    <s v="animation"/>
    <x v="519"/>
    <d v="2012-12-05T04:23:41"/>
    <d v="2012-11-05T04:23:41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x v="69"/>
    <x v="0"/>
    <x v="6"/>
    <n v="1.0209999999999999"/>
    <n v="150.14705882352942"/>
    <x v="1"/>
    <s v="plays"/>
    <x v="520"/>
    <d v="2015-12-10T11:51:01"/>
    <d v="2015-11-10T11:51:01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x v="66"/>
    <x v="0"/>
    <x v="6"/>
    <n v="1.0464"/>
    <n v="93.428571428571431"/>
    <x v="1"/>
    <s v="plays"/>
    <x v="521"/>
    <d v="2016-10-31T23:59:00"/>
    <d v="2016-10-02T21:13:39"/>
    <x v="2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x v="162"/>
    <x v="0"/>
    <x v="6"/>
    <n v="1.1466666666666667"/>
    <n v="110.96774193548387"/>
    <x v="1"/>
    <s v="plays"/>
    <x v="522"/>
    <d v="2016-03-20T18:58:45"/>
    <d v="2016-02-29T19:58:45"/>
    <x v="2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x v="87"/>
    <x v="0"/>
    <x v="6"/>
    <n v="1.206"/>
    <n v="71.785714285714292"/>
    <x v="1"/>
    <s v="plays"/>
    <x v="523"/>
    <d v="2015-09-20T22:11:16"/>
    <d v="2015-08-21T22:11:16"/>
    <x v="0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x v="208"/>
    <x v="0"/>
    <x v="6"/>
    <n v="1.0867285714285715"/>
    <n v="29.258076923076924"/>
    <x v="1"/>
    <s v="plays"/>
    <x v="524"/>
    <d v="2016-06-01T12:12:49"/>
    <d v="2016-05-02T12:12:49"/>
    <x v="2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x v="8"/>
    <x v="0"/>
    <x v="6"/>
    <n v="1"/>
    <n v="1000"/>
    <x v="1"/>
    <s v="plays"/>
    <x v="525"/>
    <d v="2014-09-13T04:37:21"/>
    <d v="2014-07-30T04:37:21"/>
    <x v="3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x v="23"/>
    <x v="0"/>
    <x v="6"/>
    <n v="1.1399999999999999"/>
    <n v="74.347826086956516"/>
    <x v="1"/>
    <s v="plays"/>
    <x v="526"/>
    <d v="2015-08-07T12:00:00"/>
    <d v="2015-07-07T09:12:24"/>
    <x v="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x v="150"/>
    <x v="0"/>
    <x v="6"/>
    <n v="1.0085"/>
    <n v="63.829113924050631"/>
    <x v="1"/>
    <s v="plays"/>
    <x v="527"/>
    <d v="2017-02-17T11:05:00"/>
    <d v="2017-01-17T23:56:06"/>
    <x v="1"/>
  </r>
  <r>
    <x v="528"/>
    <s v="Devastated No Matter What"/>
    <s v="A Festival Backed Production of a Full-Length Play."/>
    <n v="1150"/>
    <n v="1330"/>
    <x v="0"/>
    <x v="0"/>
    <s v="USD"/>
    <n v="1434921600"/>
    <n v="1433109907"/>
    <x v="0"/>
    <x v="209"/>
    <x v="0"/>
    <x v="6"/>
    <n v="1.1565217391304348"/>
    <n v="44.333333333333336"/>
    <x v="1"/>
    <s v="plays"/>
    <x v="528"/>
    <d v="2015-06-21T16:20:00"/>
    <d v="2015-05-31T17:05:07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x v="59"/>
    <x v="0"/>
    <x v="6"/>
    <n v="1.3041666666666667"/>
    <n v="86.944444444444443"/>
    <x v="1"/>
    <s v="plays"/>
    <x v="529"/>
    <d v="2017-01-11T00:00:00"/>
    <d v="2016-12-20T19:44:54"/>
    <x v="2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x v="60"/>
    <x v="0"/>
    <x v="6"/>
    <n v="1.0778267254038179"/>
    <n v="126.55172413793103"/>
    <x v="1"/>
    <s v="plays"/>
    <x v="530"/>
    <d v="2015-06-23T21:00:00"/>
    <d v="2015-06-02T09:11:08"/>
    <x v="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x v="162"/>
    <x v="0"/>
    <x v="6"/>
    <n v="1"/>
    <n v="129.03225806451613"/>
    <x v="1"/>
    <s v="plays"/>
    <x v="531"/>
    <d v="2016-12-17T01:59:00"/>
    <d v="2016-11-01T20:33:49"/>
    <x v="2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x v="210"/>
    <x v="0"/>
    <x v="6"/>
    <n v="1.2324999999999999"/>
    <n v="71.242774566473983"/>
    <x v="1"/>
    <s v="plays"/>
    <x v="532"/>
    <d v="2016-05-12T19:10:08"/>
    <d v="2016-04-12T19:10:08"/>
    <x v="2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x v="57"/>
    <x v="0"/>
    <x v="6"/>
    <n v="1.002"/>
    <n v="117.88235294117646"/>
    <x v="1"/>
    <s v="plays"/>
    <x v="533"/>
    <d v="2016-05-16T05:26:05"/>
    <d v="2016-04-22T05:26:05"/>
    <x v="2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x v="53"/>
    <x v="0"/>
    <x v="6"/>
    <n v="1.0466666666666666"/>
    <n v="327.08333333333331"/>
    <x v="1"/>
    <s v="plays"/>
    <x v="534"/>
    <d v="2015-11-01T18:00:00"/>
    <d v="2015-09-23T14:27:50"/>
    <x v="0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x v="211"/>
    <x v="0"/>
    <x v="6"/>
    <n v="1.0249999999999999"/>
    <n v="34.745762711864408"/>
    <x v="1"/>
    <s v="plays"/>
    <x v="535"/>
    <d v="2017-01-06T08:05:05"/>
    <d v="2016-12-07T08:05:05"/>
    <x v="2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x v="70"/>
    <x v="0"/>
    <x v="6"/>
    <n v="1.1825757575757576"/>
    <n v="100.06410256410257"/>
    <x v="1"/>
    <s v="plays"/>
    <x v="536"/>
    <d v="2015-08-03T13:00:00"/>
    <d v="2015-06-24T03:16:47"/>
    <x v="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x v="211"/>
    <x v="0"/>
    <x v="6"/>
    <n v="1.2050000000000001"/>
    <n v="40.847457627118644"/>
    <x v="1"/>
    <s v="plays"/>
    <x v="537"/>
    <d v="2015-11-04T14:26:31"/>
    <d v="2015-10-05T13:26:31"/>
    <x v="0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x v="65"/>
    <x v="0"/>
    <x v="6"/>
    <n v="3.0242"/>
    <n v="252.01666666666668"/>
    <x v="1"/>
    <s v="plays"/>
    <x v="538"/>
    <d v="2016-05-13T14:04:23"/>
    <d v="2016-04-13T14:04:23"/>
    <x v="2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x v="9"/>
    <x v="0"/>
    <x v="6"/>
    <n v="1.00644"/>
    <n v="25.161000000000001"/>
    <x v="1"/>
    <s v="plays"/>
    <x v="539"/>
    <d v="2016-07-04T20:11:47"/>
    <d v="2016-06-13T20:11:47"/>
    <x v="2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x v="29"/>
    <x v="1"/>
    <x v="7"/>
    <n v="6.666666666666667E-5"/>
    <n v="1"/>
    <x v="2"/>
    <s v="web"/>
    <x v="540"/>
    <d v="2015-02-04T14:36:46"/>
    <d v="2015-01-05T14:36:46"/>
    <x v="0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x v="29"/>
    <x v="1"/>
    <x v="7"/>
    <n v="5.5555555555555558E-3"/>
    <n v="25"/>
    <x v="2"/>
    <s v="web"/>
    <x v="541"/>
    <d v="2015-10-28T20:07:14"/>
    <d v="2015-09-28T20:07:14"/>
    <x v="0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x v="29"/>
    <x v="1"/>
    <x v="7"/>
    <n v="3.9999999999999998E-6"/>
    <n v="1"/>
    <x v="2"/>
    <s v="web"/>
    <x v="542"/>
    <d v="2016-05-03T11:41:56"/>
    <d v="2016-03-04T12:41:56"/>
    <x v="2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x v="84"/>
    <x v="1"/>
    <x v="7"/>
    <n v="3.1818181818181819E-3"/>
    <n v="35"/>
    <x v="2"/>
    <s v="web"/>
    <x v="543"/>
    <d v="2014-10-31T21:12:42"/>
    <d v="2014-10-01T21:12:42"/>
    <x v="3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x v="84"/>
    <x v="1"/>
    <x v="7"/>
    <n v="1.2E-2"/>
    <n v="3"/>
    <x v="2"/>
    <s v="web"/>
    <x v="544"/>
    <d v="2016-07-04T10:46:00"/>
    <d v="2016-06-04T10:46:00"/>
    <x v="2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x v="69"/>
    <x v="1"/>
    <x v="7"/>
    <n v="0.27383999999999997"/>
    <n v="402.70588235294116"/>
    <x v="2"/>
    <s v="web"/>
    <x v="545"/>
    <d v="2015-11-15T10:13:09"/>
    <d v="2015-10-06T09:13:09"/>
    <x v="0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x v="84"/>
    <x v="1"/>
    <x v="7"/>
    <n v="8.6666666666666663E-4"/>
    <n v="26"/>
    <x v="2"/>
    <s v="web"/>
    <x v="546"/>
    <d v="2015-10-17T11:01:55"/>
    <d v="2015-09-02T11:01:55"/>
    <x v="0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x v="78"/>
    <x v="1"/>
    <x v="7"/>
    <n v="0"/>
    <e v="#DIV/0!"/>
    <x v="2"/>
    <s v="web"/>
    <x v="547"/>
    <d v="2016-02-10T11:42:44"/>
    <d v="2016-01-11T11:42:44"/>
    <x v="2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x v="29"/>
    <x v="1"/>
    <x v="7"/>
    <n v="8.9999999999999998E-4"/>
    <n v="9"/>
    <x v="2"/>
    <s v="web"/>
    <x v="548"/>
    <d v="2015-10-29T16:40:48"/>
    <d v="2015-09-29T16:40:48"/>
    <x v="0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x v="22"/>
    <x v="1"/>
    <x v="7"/>
    <n v="2.7199999999999998E-2"/>
    <n v="8.5"/>
    <x v="2"/>
    <s v="web"/>
    <x v="549"/>
    <d v="2015-07-08T10:17:02"/>
    <d v="2015-06-08T10:17:02"/>
    <x v="0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x v="80"/>
    <x v="1"/>
    <x v="7"/>
    <n v="7.0000000000000001E-3"/>
    <n v="8.75"/>
    <x v="2"/>
    <s v="web"/>
    <x v="550"/>
    <d v="2017-01-31T00:00:00"/>
    <d v="2017-01-18T11:17:25"/>
    <x v="1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x v="33"/>
    <x v="1"/>
    <x v="7"/>
    <n v="5.0413333333333331E-2"/>
    <n v="135.03571428571428"/>
    <x v="2"/>
    <s v="web"/>
    <x v="551"/>
    <d v="2015-08-01T12:53:00"/>
    <d v="2015-06-18T01:37:04"/>
    <x v="0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x v="78"/>
    <x v="1"/>
    <x v="7"/>
    <n v="0"/>
    <e v="#DIV/0!"/>
    <x v="2"/>
    <s v="web"/>
    <x v="552"/>
    <d v="2016-01-09T09:48:16"/>
    <d v="2015-11-10T09:48:16"/>
    <x v="0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x v="79"/>
    <x v="1"/>
    <x v="7"/>
    <n v="4.9199999999999999E-3"/>
    <n v="20.5"/>
    <x v="2"/>
    <s v="web"/>
    <x v="553"/>
    <d v="2014-11-14T13:16:31"/>
    <d v="2014-10-15T12:16:31"/>
    <x v="3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x v="19"/>
    <x v="1"/>
    <x v="7"/>
    <n v="0.36589147286821705"/>
    <n v="64.36363636363636"/>
    <x v="2"/>
    <s v="web"/>
    <x v="554"/>
    <d v="2014-10-19T11:26:12"/>
    <d v="2014-09-19T11:26:12"/>
    <x v="3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x v="78"/>
    <x v="1"/>
    <x v="7"/>
    <n v="0"/>
    <e v="#DIV/0!"/>
    <x v="2"/>
    <s v="web"/>
    <x v="555"/>
    <d v="2016-06-12T03:29:03"/>
    <d v="2016-05-13T03:29:03"/>
    <x v="2"/>
  </r>
  <r>
    <x v="556"/>
    <s v="Braille Academy"/>
    <s v="An educational platform for learning Unified English Braille Code"/>
    <n v="8000"/>
    <n v="200"/>
    <x v="2"/>
    <x v="0"/>
    <s v="USD"/>
    <n v="1452112717"/>
    <n v="1449520717"/>
    <x v="0"/>
    <x v="29"/>
    <x v="1"/>
    <x v="7"/>
    <n v="2.5000000000000001E-2"/>
    <n v="200"/>
    <x v="2"/>
    <s v="web"/>
    <x v="556"/>
    <d v="2016-01-06T15:38:37"/>
    <d v="2015-12-07T15:38:37"/>
    <x v="0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x v="9"/>
    <x v="1"/>
    <x v="7"/>
    <n v="9.1066666666666674E-3"/>
    <n v="68.3"/>
    <x v="2"/>
    <s v="web"/>
    <x v="557"/>
    <d v="2016-12-02T18:36:43"/>
    <d v="2016-11-02T17:36:43"/>
    <x v="2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x v="78"/>
    <x v="1"/>
    <x v="7"/>
    <n v="0"/>
    <e v="#DIV/0!"/>
    <x v="2"/>
    <s v="web"/>
    <x v="558"/>
    <d v="2015-03-24T15:11:45"/>
    <d v="2015-02-22T16:11:45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x v="29"/>
    <x v="1"/>
    <x v="7"/>
    <n v="2.0833333333333335E-4"/>
    <n v="50"/>
    <x v="2"/>
    <s v="web"/>
    <x v="559"/>
    <d v="2015-12-13T01:47:40"/>
    <d v="2015-11-13T01:47:40"/>
    <x v="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x v="83"/>
    <x v="1"/>
    <x v="7"/>
    <n v="1.2E-4"/>
    <n v="4"/>
    <x v="2"/>
    <s v="web"/>
    <x v="560"/>
    <d v="2014-12-17T13:30:45"/>
    <d v="2014-11-17T13:30:45"/>
    <x v="3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x v="84"/>
    <x v="1"/>
    <x v="7"/>
    <n v="3.6666666666666666E-3"/>
    <n v="27.5"/>
    <x v="2"/>
    <s v="web"/>
    <x v="561"/>
    <d v="2015-10-26T10:48:33"/>
    <d v="2015-09-21T10:48:33"/>
    <x v="0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x v="78"/>
    <x v="1"/>
    <x v="7"/>
    <n v="0"/>
    <e v="#DIV/0!"/>
    <x v="2"/>
    <s v="web"/>
    <x v="562"/>
    <d v="2016-12-18T04:20:15"/>
    <d v="2016-11-18T04:20:15"/>
    <x v="2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x v="84"/>
    <x v="1"/>
    <x v="7"/>
    <n v="9.0666666666666662E-4"/>
    <n v="34"/>
    <x v="2"/>
    <s v="web"/>
    <x v="563"/>
    <d v="2015-02-16T20:40:47"/>
    <d v="2015-01-17T20:40:47"/>
    <x v="0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x v="29"/>
    <x v="1"/>
    <x v="7"/>
    <n v="5.5555555555555558E-5"/>
    <n v="1"/>
    <x v="2"/>
    <s v="web"/>
    <x v="564"/>
    <d v="2016-03-12T17:37:55"/>
    <d v="2016-02-11T17:37:55"/>
    <x v="2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x v="78"/>
    <x v="1"/>
    <x v="7"/>
    <n v="0"/>
    <e v="#DIV/0!"/>
    <x v="2"/>
    <s v="web"/>
    <x v="565"/>
    <d v="2015-07-10T13:50:49"/>
    <d v="2015-06-10T13:50:49"/>
    <x v="0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x v="29"/>
    <x v="1"/>
    <x v="7"/>
    <n v="2.0000000000000001E-4"/>
    <n v="1"/>
    <x v="2"/>
    <s v="web"/>
    <x v="566"/>
    <d v="2016-07-14T11:25:33"/>
    <d v="2016-06-14T11:25:33"/>
    <x v="2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x v="78"/>
    <x v="1"/>
    <x v="7"/>
    <n v="0"/>
    <e v="#DIV/0!"/>
    <x v="2"/>
    <s v="web"/>
    <x v="567"/>
    <d v="2015-01-01T15:13:14"/>
    <d v="2014-12-02T15:13:14"/>
    <x v="3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x v="81"/>
    <x v="1"/>
    <x v="7"/>
    <n v="0.01"/>
    <n v="49"/>
    <x v="2"/>
    <s v="web"/>
    <x v="568"/>
    <d v="2016-01-16T06:00:00"/>
    <d v="2015-12-10T17:07:03"/>
    <x v="0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x v="29"/>
    <x v="1"/>
    <x v="7"/>
    <n v="8.0000000000000002E-3"/>
    <n v="20"/>
    <x v="2"/>
    <s v="web"/>
    <x v="569"/>
    <d v="2016-01-01T15:20:12"/>
    <d v="2015-12-02T15:20:12"/>
    <x v="0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x v="29"/>
    <x v="1"/>
    <x v="7"/>
    <n v="1.6705882352941177E-3"/>
    <n v="142"/>
    <x v="2"/>
    <s v="web"/>
    <x v="570"/>
    <d v="2016-02-18T14:09:29"/>
    <d v="2016-01-19T14:09:29"/>
    <x v="2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x v="84"/>
    <x v="1"/>
    <x v="7"/>
    <n v="4.2399999999999998E-3"/>
    <n v="53"/>
    <x v="2"/>
    <s v="web"/>
    <x v="571"/>
    <d v="2015-07-26T22:59:00"/>
    <d v="2015-07-07T14:35:23"/>
    <x v="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x v="78"/>
    <x v="1"/>
    <x v="7"/>
    <n v="0"/>
    <e v="#DIV/0!"/>
    <x v="2"/>
    <s v="web"/>
    <x v="572"/>
    <d v="2015-11-04T13:11:28"/>
    <d v="2015-10-05T12:11:28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x v="82"/>
    <x v="1"/>
    <x v="7"/>
    <n v="3.892538925389254E-3"/>
    <n v="38.444444444444443"/>
    <x v="2"/>
    <s v="web"/>
    <x v="573"/>
    <d v="2015-01-17T20:12:00"/>
    <d v="2014-11-19T20:12:11"/>
    <x v="3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x v="80"/>
    <x v="1"/>
    <x v="7"/>
    <n v="7.1556350626118068E-3"/>
    <n v="20"/>
    <x v="2"/>
    <s v="web"/>
    <x v="574"/>
    <d v="2016-10-19T05:38:27"/>
    <d v="2016-09-19T05:38:27"/>
    <x v="2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x v="80"/>
    <x v="1"/>
    <x v="7"/>
    <n v="4.3166666666666666E-3"/>
    <n v="64.75"/>
    <x v="2"/>
    <s v="web"/>
    <x v="575"/>
    <d v="2015-06-13T11:37:23"/>
    <d v="2015-05-14T11:37:23"/>
    <x v="0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x v="29"/>
    <x v="1"/>
    <x v="7"/>
    <n v="1.2500000000000001E-5"/>
    <n v="1"/>
    <x v="2"/>
    <s v="web"/>
    <x v="576"/>
    <d v="2015-03-28T05:19:12"/>
    <d v="2015-01-27T06:19:12"/>
    <x v="0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x v="29"/>
    <x v="1"/>
    <x v="7"/>
    <n v="2E-3"/>
    <n v="10"/>
    <x v="2"/>
    <s v="web"/>
    <x v="577"/>
    <d v="2016-05-20T09:08:22"/>
    <d v="2016-03-21T09:08:22"/>
    <x v="2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x v="0"/>
    <x v="63"/>
    <x v="1"/>
    <x v="7"/>
    <n v="1.12E-4"/>
    <n v="2"/>
    <x v="2"/>
    <s v="web"/>
    <x v="578"/>
    <d v="2015-09-07T08:53:13"/>
    <d v="2015-08-14T08:53:13"/>
    <x v="0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x v="81"/>
    <x v="1"/>
    <x v="7"/>
    <n v="1.4583333333333334E-2"/>
    <n v="35"/>
    <x v="2"/>
    <s v="web"/>
    <x v="579"/>
    <d v="2014-12-25T15:27:03"/>
    <d v="2014-11-25T15:27:03"/>
    <x v="3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x v="29"/>
    <x v="1"/>
    <x v="7"/>
    <n v="3.3333333333333332E-4"/>
    <n v="1"/>
    <x v="2"/>
    <s v="web"/>
    <x v="580"/>
    <d v="2016-09-22T16:47:47"/>
    <d v="2016-08-23T16:47:47"/>
    <x v="2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x v="78"/>
    <x v="1"/>
    <x v="7"/>
    <n v="0"/>
    <e v="#DIV/0!"/>
    <x v="2"/>
    <s v="web"/>
    <x v="581"/>
    <d v="2015-08-01T19:18:24"/>
    <d v="2015-07-02T19:18:24"/>
    <x v="0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x v="78"/>
    <x v="1"/>
    <x v="7"/>
    <n v="0"/>
    <e v="#DIV/0!"/>
    <x v="2"/>
    <s v="web"/>
    <x v="582"/>
    <d v="2015-03-15T13:00:00"/>
    <d v="2015-02-20T12:45:19"/>
    <x v="0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x v="29"/>
    <x v="1"/>
    <x v="7"/>
    <n v="1.1111111111111112E-4"/>
    <n v="1"/>
    <x v="2"/>
    <s v="web"/>
    <x v="583"/>
    <d v="2015-03-19T16:31:27"/>
    <d v="2015-02-17T17:31:27"/>
    <x v="0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x v="84"/>
    <x v="1"/>
    <x v="7"/>
    <n v="0.01"/>
    <n v="5"/>
    <x v="2"/>
    <s v="web"/>
    <x v="584"/>
    <d v="2015-03-16T11:11:56"/>
    <d v="2015-02-14T12:11:56"/>
    <x v="0"/>
  </r>
  <r>
    <x v="585"/>
    <s v="Link Card"/>
    <s v="SAVE UP TO 40% WHEN YOU SPEND!_x000a__x000a_PRE-ORDER YOUR LINK CARD TODAY"/>
    <n v="9000"/>
    <n v="0"/>
    <x v="2"/>
    <x v="1"/>
    <s v="GBP"/>
    <n v="1448928000"/>
    <n v="1444123377"/>
    <x v="0"/>
    <x v="78"/>
    <x v="1"/>
    <x v="7"/>
    <n v="0"/>
    <e v="#DIV/0!"/>
    <x v="2"/>
    <s v="web"/>
    <x v="585"/>
    <d v="2015-11-30T19:00:00"/>
    <d v="2015-10-06T04:22:57"/>
    <x v="0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x v="80"/>
    <x v="1"/>
    <x v="7"/>
    <n v="5.5999999999999999E-3"/>
    <n v="14"/>
    <x v="2"/>
    <s v="web"/>
    <x v="586"/>
    <d v="2015-02-15T15:30:07"/>
    <d v="2015-01-16T15:30:07"/>
    <x v="0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x v="63"/>
    <x v="1"/>
    <x v="7"/>
    <n v="9.0833333333333335E-2"/>
    <n v="389.28571428571428"/>
    <x v="2"/>
    <s v="web"/>
    <x v="587"/>
    <d v="2015-04-16T13:10:33"/>
    <d v="2015-03-17T13:10:33"/>
    <x v="0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x v="84"/>
    <x v="1"/>
    <x v="7"/>
    <n v="3.3444444444444443E-2"/>
    <n v="150.5"/>
    <x v="2"/>
    <s v="web"/>
    <x v="588"/>
    <d v="2016-11-17T14:28:06"/>
    <d v="2016-09-18T13:28:06"/>
    <x v="2"/>
  </r>
  <r>
    <x v="589"/>
    <s v="Get Neighborly"/>
    <s v="Services closer than you think..."/>
    <n v="7500"/>
    <n v="1"/>
    <x v="2"/>
    <x v="0"/>
    <s v="USD"/>
    <n v="1436366699"/>
    <n v="1435070699"/>
    <x v="0"/>
    <x v="29"/>
    <x v="1"/>
    <x v="7"/>
    <n v="1.3333333333333334E-4"/>
    <n v="1"/>
    <x v="2"/>
    <s v="web"/>
    <x v="589"/>
    <d v="2015-07-08T09:44:59"/>
    <d v="2015-06-23T09:44:59"/>
    <x v="0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x v="82"/>
    <x v="1"/>
    <x v="7"/>
    <n v="4.4600000000000001E-2"/>
    <n v="24.777777777777779"/>
    <x v="2"/>
    <s v="web"/>
    <x v="590"/>
    <d v="2016-02-08T08:01:00"/>
    <d v="2016-01-08T08:18:51"/>
    <x v="2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x v="84"/>
    <x v="1"/>
    <x v="7"/>
    <n v="6.0999999999999997E-4"/>
    <n v="30.5"/>
    <x v="2"/>
    <s v="web"/>
    <x v="591"/>
    <d v="2015-07-22T08:02:10"/>
    <d v="2015-06-22T08:02:10"/>
    <x v="0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x v="29"/>
    <x v="1"/>
    <x v="7"/>
    <n v="3.3333333333333333E-2"/>
    <n v="250"/>
    <x v="2"/>
    <s v="web"/>
    <x v="592"/>
    <d v="2014-12-03T00:34:20"/>
    <d v="2014-11-03T00:34:20"/>
    <x v="3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x v="63"/>
    <x v="1"/>
    <x v="7"/>
    <n v="0.23"/>
    <n v="16.428571428571427"/>
    <x v="2"/>
    <s v="web"/>
    <x v="593"/>
    <d v="2015-04-06T10:15:45"/>
    <d v="2015-03-07T11:15:45"/>
    <x v="0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x v="0"/>
    <x v="84"/>
    <x v="1"/>
    <x v="7"/>
    <n v="1.0399999999999999E-3"/>
    <n v="13"/>
    <x v="2"/>
    <s v="web"/>
    <x v="594"/>
    <d v="2016-04-16T13:43:26"/>
    <d v="2016-03-17T13:43:26"/>
    <x v="2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x v="22"/>
    <x v="1"/>
    <x v="7"/>
    <n v="4.2599999999999999E-3"/>
    <n v="53.25"/>
    <x v="2"/>
    <s v="web"/>
    <x v="595"/>
    <d v="2015-05-03T20:40:38"/>
    <d v="2015-03-19T20:40:38"/>
    <x v="0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x v="84"/>
    <x v="1"/>
    <x v="7"/>
    <n v="2.9999999999999997E-4"/>
    <n v="3"/>
    <x v="2"/>
    <s v="web"/>
    <x v="596"/>
    <d v="2016-11-02T16:31:32"/>
    <d v="2016-10-03T16:31:32"/>
    <x v="2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x v="84"/>
    <x v="1"/>
    <x v="7"/>
    <n v="2.6666666666666666E-3"/>
    <n v="10"/>
    <x v="2"/>
    <s v="web"/>
    <x v="597"/>
    <d v="2016-07-31T11:00:00"/>
    <d v="2016-06-24T11:55:35"/>
    <x v="2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x v="63"/>
    <x v="1"/>
    <x v="7"/>
    <n v="0.34"/>
    <n v="121.42857142857143"/>
    <x v="2"/>
    <s v="web"/>
    <x v="598"/>
    <d v="2014-12-04T19:03:01"/>
    <d v="2014-11-04T19:03:01"/>
    <x v="3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x v="84"/>
    <x v="1"/>
    <x v="7"/>
    <n v="6.2E-4"/>
    <n v="15.5"/>
    <x v="2"/>
    <s v="web"/>
    <x v="599"/>
    <d v="2015-03-08T10:16:00"/>
    <d v="2015-02-12T14:30:02"/>
    <x v="0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x v="29"/>
    <x v="1"/>
    <x v="7"/>
    <n v="0.02"/>
    <n v="100"/>
    <x v="2"/>
    <s v="web"/>
    <x v="600"/>
    <d v="2015-05-09T14:09:22"/>
    <d v="2015-03-10T14:09:22"/>
    <x v="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x v="79"/>
    <x v="1"/>
    <x v="7"/>
    <n v="1.4E-2"/>
    <n v="23.333333333333332"/>
    <x v="2"/>
    <s v="web"/>
    <x v="601"/>
    <d v="2014-12-26T15:35:39"/>
    <d v="2014-11-26T15:35:39"/>
    <x v="3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x v="78"/>
    <x v="1"/>
    <x v="7"/>
    <n v="0"/>
    <e v="#DIV/0!"/>
    <x v="2"/>
    <s v="web"/>
    <x v="602"/>
    <d v="2015-06-18T14:03:35"/>
    <d v="2015-05-19T14:03:35"/>
    <x v="0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x v="62"/>
    <x v="1"/>
    <x v="7"/>
    <n v="3.9334666666666664E-2"/>
    <n v="45.386153846153846"/>
    <x v="2"/>
    <s v="web"/>
    <x v="603"/>
    <d v="2014-08-14T10:20:23"/>
    <d v="2014-07-15T10:20:23"/>
    <x v="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x v="78"/>
    <x v="1"/>
    <x v="7"/>
    <n v="0"/>
    <e v="#DIV/0!"/>
    <x v="2"/>
    <s v="web"/>
    <x v="604"/>
    <d v="2014-08-27T19:50:56"/>
    <d v="2014-07-28T19:50:56"/>
    <x v="3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x v="0"/>
    <x v="22"/>
    <x v="1"/>
    <x v="7"/>
    <n v="2.6200000000000001E-2"/>
    <n v="16.375"/>
    <x v="2"/>
    <s v="web"/>
    <x v="605"/>
    <d v="2015-08-23T03:35:08"/>
    <d v="2015-07-09T03:35:08"/>
    <x v="0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x v="29"/>
    <x v="1"/>
    <x v="7"/>
    <n v="2E-3"/>
    <n v="10"/>
    <x v="2"/>
    <s v="web"/>
    <x v="606"/>
    <d v="2015-05-24T10:00:00"/>
    <d v="2015-04-08T10:36:49"/>
    <x v="0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x v="78"/>
    <x v="1"/>
    <x v="7"/>
    <n v="0"/>
    <e v="#DIV/0!"/>
    <x v="2"/>
    <s v="web"/>
    <x v="607"/>
    <d v="2015-11-22T15:48:56"/>
    <d v="2015-10-23T14:48:56"/>
    <x v="0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x v="81"/>
    <x v="1"/>
    <x v="7"/>
    <n v="9.7400000000000004E-3"/>
    <n v="292.2"/>
    <x v="2"/>
    <s v="web"/>
    <x v="608"/>
    <d v="2015-06-15T17:06:20"/>
    <d v="2015-05-16T17:06:20"/>
    <x v="0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x v="29"/>
    <x v="1"/>
    <x v="7"/>
    <n v="6.41025641025641E-3"/>
    <n v="5"/>
    <x v="2"/>
    <s v="web"/>
    <x v="609"/>
    <d v="2015-11-28T20:49:04"/>
    <d v="2015-10-29T19:49:04"/>
    <x v="0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x v="78"/>
    <x v="1"/>
    <x v="7"/>
    <n v="0"/>
    <e v="#DIV/0!"/>
    <x v="2"/>
    <s v="web"/>
    <x v="610"/>
    <d v="2015-04-22T14:56:26"/>
    <d v="2015-03-23T14:56:26"/>
    <x v="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x v="78"/>
    <x v="1"/>
    <x v="7"/>
    <n v="0"/>
    <e v="#DIV/0!"/>
    <x v="2"/>
    <s v="web"/>
    <x v="611"/>
    <d v="2016-01-19T08:27:17"/>
    <d v="2015-11-20T08:27:17"/>
    <x v="0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x v="78"/>
    <x v="1"/>
    <x v="7"/>
    <n v="0"/>
    <e v="#DIV/0!"/>
    <x v="2"/>
    <s v="web"/>
    <x v="612"/>
    <d v="2016-09-01T19:45:46"/>
    <d v="2016-08-02T19:45:46"/>
    <x v="2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x v="212"/>
    <x v="1"/>
    <x v="7"/>
    <n v="0.21363333333333334"/>
    <n v="105.93388429752066"/>
    <x v="2"/>
    <s v="web"/>
    <x v="613"/>
    <d v="2015-09-30T23:59:00"/>
    <d v="2015-08-31T06:55:20"/>
    <x v="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x v="78"/>
    <x v="1"/>
    <x v="7"/>
    <n v="0"/>
    <e v="#DIV/0!"/>
    <x v="2"/>
    <s v="web"/>
    <x v="614"/>
    <d v="2016-06-23T20:29:00"/>
    <d v="2016-05-24T20:29:00"/>
    <x v="2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x v="78"/>
    <x v="1"/>
    <x v="7"/>
    <n v="0"/>
    <e v="#DIV/0!"/>
    <x v="2"/>
    <s v="web"/>
    <x v="615"/>
    <d v="2015-09-24T21:55:59"/>
    <d v="2015-08-25T21:55:59"/>
    <x v="0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x v="78"/>
    <x v="1"/>
    <x v="7"/>
    <n v="0"/>
    <e v="#DIV/0!"/>
    <x v="2"/>
    <s v="web"/>
    <x v="616"/>
    <d v="2017-02-25T04:01:47"/>
    <d v="2017-01-26T04:01:47"/>
    <x v="1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x v="83"/>
    <x v="1"/>
    <x v="7"/>
    <n v="0.03"/>
    <n v="20"/>
    <x v="2"/>
    <s v="web"/>
    <x v="617"/>
    <d v="2015-05-08T03:14:03"/>
    <d v="2015-03-24T03:14:03"/>
    <x v="0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x v="78"/>
    <x v="1"/>
    <x v="7"/>
    <n v="0"/>
    <e v="#DIV/0!"/>
    <x v="2"/>
    <s v="web"/>
    <x v="618"/>
    <d v="2015-12-09T14:26:43"/>
    <d v="2015-11-09T14:26:43"/>
    <x v="0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x v="29"/>
    <x v="1"/>
    <x v="7"/>
    <n v="3.9999999999999998E-7"/>
    <n v="1"/>
    <x v="2"/>
    <s v="web"/>
    <x v="619"/>
    <d v="2014-11-25T11:36:30"/>
    <d v="2014-09-26T10:36:30"/>
    <x v="3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x v="29"/>
    <x v="1"/>
    <x v="7"/>
    <n v="0.01"/>
    <n v="300"/>
    <x v="2"/>
    <s v="web"/>
    <x v="620"/>
    <d v="2014-08-25T12:12:18"/>
    <d v="2014-07-11T12:12:18"/>
    <x v="3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x v="83"/>
    <x v="1"/>
    <x v="7"/>
    <n v="1.044E-2"/>
    <n v="87"/>
    <x v="2"/>
    <s v="web"/>
    <x v="621"/>
    <d v="2016-07-07T18:42:17"/>
    <d v="2016-06-07T18:42:17"/>
    <x v="2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x v="82"/>
    <x v="1"/>
    <x v="7"/>
    <n v="5.6833333333333333E-2"/>
    <n v="37.888888888888886"/>
    <x v="2"/>
    <s v="web"/>
    <x v="622"/>
    <d v="2016-07-01T13:35:38"/>
    <d v="2016-06-11T13:35:38"/>
    <x v="2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x v="78"/>
    <x v="1"/>
    <x v="7"/>
    <n v="0"/>
    <e v="#DIV/0!"/>
    <x v="2"/>
    <s v="web"/>
    <x v="623"/>
    <d v="2015-05-27T19:13:17"/>
    <d v="2015-04-27T19:13:17"/>
    <x v="0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x v="78"/>
    <x v="1"/>
    <x v="7"/>
    <n v="0"/>
    <e v="#DIV/0!"/>
    <x v="2"/>
    <s v="web"/>
    <x v="624"/>
    <d v="2015-05-14T18:44:01"/>
    <d v="2015-04-14T18:44:01"/>
    <x v="0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x v="78"/>
    <x v="1"/>
    <x v="7"/>
    <n v="0"/>
    <e v="#DIV/0!"/>
    <x v="2"/>
    <s v="web"/>
    <x v="625"/>
    <d v="2017-03-26T15:29:37"/>
    <d v="2017-02-24T16:29:37"/>
    <x v="1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x v="70"/>
    <x v="1"/>
    <x v="7"/>
    <n v="0.17380000000000001"/>
    <n v="111.41025641025641"/>
    <x v="2"/>
    <s v="web"/>
    <x v="626"/>
    <d v="2015-08-15T08:22:00"/>
    <d v="2015-07-13T08:25:39"/>
    <x v="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x v="29"/>
    <x v="1"/>
    <x v="7"/>
    <n v="2.0000000000000001E-4"/>
    <n v="90"/>
    <x v="2"/>
    <s v="web"/>
    <x v="627"/>
    <d v="2016-03-14T18:00:00"/>
    <d v="2016-01-15T02:21:51"/>
    <x v="2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x v="78"/>
    <x v="1"/>
    <x v="7"/>
    <n v="0"/>
    <e v="#DIV/0!"/>
    <x v="2"/>
    <s v="web"/>
    <x v="628"/>
    <d v="2014-07-13T11:37:37"/>
    <d v="2014-06-13T11:37:37"/>
    <x v="3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x v="83"/>
    <x v="1"/>
    <x v="7"/>
    <n v="1.75E-3"/>
    <n v="116.66666666666667"/>
    <x v="2"/>
    <s v="web"/>
    <x v="629"/>
    <d v="2016-05-14T10:18:28"/>
    <d v="2016-04-14T10:18:28"/>
    <x v="2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x v="29"/>
    <x v="1"/>
    <x v="7"/>
    <n v="8.3340278356529708E-4"/>
    <n v="10"/>
    <x v="2"/>
    <s v="web"/>
    <x v="630"/>
    <d v="2015-09-06T00:10:00"/>
    <d v="2015-08-07T09:52:01"/>
    <x v="0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x v="82"/>
    <x v="1"/>
    <x v="7"/>
    <n v="1.38E-2"/>
    <n v="76.666666666666671"/>
    <x v="2"/>
    <s v="web"/>
    <x v="631"/>
    <d v="2016-05-28T13:32:09"/>
    <d v="2016-04-29T13:32:09"/>
    <x v="2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x v="78"/>
    <x v="1"/>
    <x v="7"/>
    <n v="0"/>
    <e v="#DIV/0!"/>
    <x v="2"/>
    <s v="web"/>
    <x v="632"/>
    <d v="2015-11-25T11:49:25"/>
    <d v="2015-10-26T10:49:25"/>
    <x v="0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x v="20"/>
    <x v="1"/>
    <x v="7"/>
    <n v="0.1245"/>
    <n v="49.8"/>
    <x v="2"/>
    <s v="web"/>
    <x v="633"/>
    <d v="2016-06-17T18:00:00"/>
    <d v="2016-05-17T02:11:02"/>
    <x v="2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x v="29"/>
    <x v="1"/>
    <x v="7"/>
    <n v="2.0000000000000001E-4"/>
    <n v="1"/>
    <x v="2"/>
    <s v="web"/>
    <x v="634"/>
    <d v="2015-02-26T17:17:09"/>
    <d v="2015-01-27T17:17:09"/>
    <x v="0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x v="29"/>
    <x v="1"/>
    <x v="7"/>
    <n v="8.0000000000000007E-5"/>
    <n v="2"/>
    <x v="2"/>
    <s v="web"/>
    <x v="635"/>
    <d v="2015-04-11T21:12:42"/>
    <d v="2015-03-12T21:12:42"/>
    <x v="0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x v="29"/>
    <x v="1"/>
    <x v="7"/>
    <n v="2E-3"/>
    <n v="4"/>
    <x v="2"/>
    <s v="web"/>
    <x v="636"/>
    <d v="2015-06-06T05:47:00"/>
    <d v="2015-05-07T05:55:50"/>
    <x v="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x v="78"/>
    <x v="1"/>
    <x v="7"/>
    <n v="0"/>
    <e v="#DIV/0!"/>
    <x v="2"/>
    <s v="web"/>
    <x v="637"/>
    <d v="2017-02-25T18:04:00"/>
    <d v="2017-01-27T18:05:18"/>
    <x v="1"/>
  </r>
  <r>
    <x v="638"/>
    <s v="W (Canceled)"/>
    <s v="O0"/>
    <n v="200000"/>
    <n v="18"/>
    <x v="1"/>
    <x v="12"/>
    <s v="EUR"/>
    <n v="1490447662"/>
    <n v="1485267262"/>
    <x v="0"/>
    <x v="79"/>
    <x v="1"/>
    <x v="7"/>
    <n v="9.0000000000000006E-5"/>
    <n v="3"/>
    <x v="2"/>
    <s v="web"/>
    <x v="638"/>
    <d v="2017-03-25T08:14:22"/>
    <d v="2017-01-24T09:14:22"/>
    <x v="1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x v="29"/>
    <x v="1"/>
    <x v="7"/>
    <n v="9.9999999999999995E-7"/>
    <n v="1"/>
    <x v="2"/>
    <s v="web"/>
    <x v="639"/>
    <d v="2014-10-13T08:59:55"/>
    <d v="2014-08-14T08:59:55"/>
    <x v="3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x v="84"/>
    <x v="0"/>
    <x v="8"/>
    <n v="1.4428571428571428"/>
    <n v="50.5"/>
    <x v="2"/>
    <s v="wearables"/>
    <x v="640"/>
    <d v="2016-11-24T18:00:00"/>
    <d v="2016-11-09T05:05:15"/>
    <x v="2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x v="213"/>
    <x v="0"/>
    <x v="8"/>
    <n v="1.1916249999999999"/>
    <n v="151.31746031746033"/>
    <x v="2"/>
    <s v="wearables"/>
    <x v="641"/>
    <d v="2015-08-13T08:40:48"/>
    <d v="2015-07-14T08:40:48"/>
    <x v="0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x v="214"/>
    <x v="0"/>
    <x v="8"/>
    <n v="14.604850000000001"/>
    <n v="134.3592456301748"/>
    <x v="2"/>
    <s v="wearables"/>
    <x v="642"/>
    <d v="2015-08-19T10:37:54"/>
    <d v="2015-07-14T10:37:54"/>
    <x v="0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x v="215"/>
    <x v="0"/>
    <x v="8"/>
    <n v="1.0580799999999999"/>
    <n v="174.02631578947367"/>
    <x v="2"/>
    <s v="wearables"/>
    <x v="643"/>
    <d v="2015-05-31T10:24:35"/>
    <d v="2015-04-06T10:24:35"/>
    <x v="0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x v="216"/>
    <x v="0"/>
    <x v="8"/>
    <n v="3.0011791999999997"/>
    <n v="73.486268364348675"/>
    <x v="2"/>
    <s v="wearables"/>
    <x v="644"/>
    <d v="2014-10-28T20:00:00"/>
    <d v="2014-09-16T10:58:59"/>
    <x v="3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x v="186"/>
    <x v="0"/>
    <x v="8"/>
    <n v="2.7869999999999999"/>
    <n v="23.518987341772153"/>
    <x v="2"/>
    <s v="wearables"/>
    <x v="645"/>
    <d v="2016-08-11T19:37:54"/>
    <d v="2016-07-12T19:37:54"/>
    <x v="2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x v="74"/>
    <x v="0"/>
    <x v="8"/>
    <n v="1.3187625000000001"/>
    <n v="39.074444444444445"/>
    <x v="2"/>
    <s v="wearables"/>
    <x v="646"/>
    <d v="2014-08-11T15:27:47"/>
    <d v="2014-07-12T15:27:47"/>
    <x v="3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x v="57"/>
    <x v="0"/>
    <x v="8"/>
    <n v="1.0705"/>
    <n v="125.94117647058823"/>
    <x v="2"/>
    <s v="wearables"/>
    <x v="647"/>
    <d v="2016-03-17T12:25:49"/>
    <d v="2016-02-16T13:25:49"/>
    <x v="2"/>
  </r>
  <r>
    <x v="648"/>
    <s v="Audio Jacket"/>
    <s v="Get ready for the next product that you canâ€™t live without"/>
    <n v="35000"/>
    <n v="44388"/>
    <x v="0"/>
    <x v="0"/>
    <s v="USD"/>
    <n v="1413304708"/>
    <n v="1410280708"/>
    <x v="0"/>
    <x v="74"/>
    <x v="0"/>
    <x v="8"/>
    <n v="1.2682285714285715"/>
    <n v="1644"/>
    <x v="2"/>
    <s v="wearables"/>
    <x v="648"/>
    <d v="2014-10-14T11:38:28"/>
    <d v="2014-09-09T11:38:28"/>
    <x v="3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x v="141"/>
    <x v="0"/>
    <x v="8"/>
    <n v="1.3996"/>
    <n v="42.670731707317074"/>
    <x v="2"/>
    <s v="wearables"/>
    <x v="649"/>
    <d v="2014-09-16T16:53:33"/>
    <d v="2014-08-26T16:53:33"/>
    <x v="3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x v="53"/>
    <x v="0"/>
    <x v="8"/>
    <n v="1.1240000000000001"/>
    <n v="35.125"/>
    <x v="2"/>
    <s v="wearables"/>
    <x v="650"/>
    <d v="2014-12-18T20:53:04"/>
    <d v="2014-10-19T19:53:04"/>
    <x v="3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x v="217"/>
    <x v="0"/>
    <x v="8"/>
    <n v="1.00528"/>
    <n v="239.35238095238094"/>
    <x v="2"/>
    <s v="wearables"/>
    <x v="651"/>
    <d v="2014-12-12T19:25:11"/>
    <d v="2014-11-12T19:25:11"/>
    <x v="3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x v="33"/>
    <x v="0"/>
    <x v="8"/>
    <n v="1.0046666666666666"/>
    <n v="107.64285714285714"/>
    <x v="2"/>
    <s v="wearables"/>
    <x v="652"/>
    <d v="2016-12-01T12:34:10"/>
    <d v="2016-11-01T11:34:10"/>
    <x v="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x v="218"/>
    <x v="0"/>
    <x v="8"/>
    <n v="1.4144600000000001"/>
    <n v="95.830623306233065"/>
    <x v="2"/>
    <s v="wearables"/>
    <x v="653"/>
    <d v="2015-08-20T09:50:40"/>
    <d v="2015-07-14T09:50:40"/>
    <x v="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x v="219"/>
    <x v="0"/>
    <x v="8"/>
    <n v="2.6729166666666666"/>
    <n v="31.663376110562684"/>
    <x v="2"/>
    <s v="wearables"/>
    <x v="654"/>
    <d v="2015-07-08T17:58:33"/>
    <d v="2015-06-08T17:58:33"/>
    <x v="0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x v="220"/>
    <x v="0"/>
    <x v="8"/>
    <n v="1.4688749999999999"/>
    <n v="42.886861313868614"/>
    <x v="2"/>
    <s v="wearables"/>
    <x v="655"/>
    <d v="2015-03-12T16:58:32"/>
    <d v="2015-02-10T17:58:32"/>
    <x v="0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x v="45"/>
    <x v="0"/>
    <x v="8"/>
    <n v="2.1356000000000002"/>
    <n v="122.73563218390805"/>
    <x v="2"/>
    <s v="wearables"/>
    <x v="656"/>
    <d v="2016-04-17T13:18:39"/>
    <d v="2016-02-17T14:18:39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x v="221"/>
    <x v="0"/>
    <x v="8"/>
    <n v="1.2569999999999999"/>
    <n v="190.45454545454547"/>
    <x v="2"/>
    <s v="wearables"/>
    <x v="657"/>
    <d v="2015-12-23T15:17:52"/>
    <d v="2015-11-23T15:17:52"/>
    <x v="0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x v="222"/>
    <x v="0"/>
    <x v="8"/>
    <n v="1.0446206037108834"/>
    <n v="109.33695652173913"/>
    <x v="2"/>
    <s v="wearables"/>
    <x v="658"/>
    <d v="2015-07-26T13:00:00"/>
    <d v="2015-06-23T22:51:29"/>
    <x v="0"/>
  </r>
  <r>
    <x v="659"/>
    <s v="Lulu Watch Designs - Apple Watch"/>
    <s v="Sync up your lifestyle"/>
    <n v="3000"/>
    <n v="3017"/>
    <x v="0"/>
    <x v="0"/>
    <s v="USD"/>
    <n v="1440339295"/>
    <n v="1437747295"/>
    <x v="0"/>
    <x v="64"/>
    <x v="0"/>
    <x v="8"/>
    <n v="1.0056666666666667"/>
    <n v="143.66666666666666"/>
    <x v="2"/>
    <s v="wearables"/>
    <x v="659"/>
    <d v="2015-08-23T09:14:55"/>
    <d v="2015-07-24T09:14:55"/>
    <x v="0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x v="59"/>
    <x v="1"/>
    <x v="8"/>
    <n v="3.058E-2"/>
    <n v="84.944444444444443"/>
    <x v="2"/>
    <s v="wearables"/>
    <x v="660"/>
    <d v="2014-11-09T13:47:59"/>
    <d v="2014-10-10T12:47:59"/>
    <x v="3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x v="82"/>
    <x v="1"/>
    <x v="8"/>
    <n v="9.4999999999999998E-3"/>
    <n v="10.555555555555555"/>
    <x v="2"/>
    <s v="wearables"/>
    <x v="661"/>
    <d v="2016-10-23T10:29:19"/>
    <d v="2016-09-23T10:29:19"/>
    <x v="2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x v="80"/>
    <x v="1"/>
    <x v="8"/>
    <n v="4.0000000000000001E-3"/>
    <n v="39"/>
    <x v="2"/>
    <s v="wearables"/>
    <x v="662"/>
    <d v="2015-01-16T05:30:47"/>
    <d v="2014-12-17T05:30:47"/>
    <x v="3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x v="63"/>
    <x v="1"/>
    <x v="8"/>
    <n v="3.5000000000000001E-3"/>
    <n v="100"/>
    <x v="2"/>
    <s v="wearables"/>
    <x v="663"/>
    <d v="2015-07-18T15:14:16"/>
    <d v="2015-06-18T15:14:16"/>
    <x v="0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x v="60"/>
    <x v="1"/>
    <x v="8"/>
    <n v="7.5333333333333335E-2"/>
    <n v="31.172413793103448"/>
    <x v="2"/>
    <s v="wearables"/>
    <x v="664"/>
    <d v="2015-04-13T10:59:35"/>
    <d v="2015-03-14T10:59:35"/>
    <x v="0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x v="8"/>
    <x v="1"/>
    <x v="8"/>
    <n v="0.18640000000000001"/>
    <n v="155.33333333333334"/>
    <x v="2"/>
    <s v="wearables"/>
    <x v="665"/>
    <d v="2017-01-13T12:04:21"/>
    <d v="2016-11-14T12:04:21"/>
    <x v="2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x v="80"/>
    <x v="1"/>
    <x v="8"/>
    <n v="4.0000000000000003E-5"/>
    <n v="2"/>
    <x v="2"/>
    <s v="wearables"/>
    <x v="666"/>
    <d v="2014-08-17T14:58:18"/>
    <d v="2014-07-18T14:58:18"/>
    <x v="3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x v="33"/>
    <x v="1"/>
    <x v="8"/>
    <n v="0.1002"/>
    <n v="178.92857142857142"/>
    <x v="2"/>
    <s v="wearables"/>
    <x v="667"/>
    <d v="2016-10-29T03:57:43"/>
    <d v="2016-09-19T03:57:43"/>
    <x v="2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x v="20"/>
    <x v="1"/>
    <x v="8"/>
    <n v="4.5600000000000002E-2"/>
    <n v="27.36"/>
    <x v="2"/>
    <s v="wearables"/>
    <x v="668"/>
    <d v="2015-05-11T14:57:02"/>
    <d v="2015-03-27T14:57:02"/>
    <x v="0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x v="33"/>
    <x v="1"/>
    <x v="8"/>
    <n v="0.21507499999999999"/>
    <n v="1536.25"/>
    <x v="2"/>
    <s v="wearables"/>
    <x v="669"/>
    <d v="2016-07-06T10:00:58"/>
    <d v="2016-06-06T10:00:58"/>
    <x v="2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x v="223"/>
    <x v="1"/>
    <x v="8"/>
    <n v="0.29276666666666668"/>
    <n v="84.99677419354839"/>
    <x v="2"/>
    <s v="wearables"/>
    <x v="670"/>
    <d v="2016-06-19T03:10:00"/>
    <d v="2016-05-16T12:02:00"/>
    <x v="2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x v="41"/>
    <x v="1"/>
    <x v="8"/>
    <n v="0.39426666666666665"/>
    <n v="788.5333333333333"/>
    <x v="2"/>
    <s v="wearables"/>
    <x v="671"/>
    <d v="2015-01-13T23:00:00"/>
    <d v="2014-12-11T11:37:32"/>
    <x v="3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x v="224"/>
    <x v="1"/>
    <x v="8"/>
    <n v="0.21628"/>
    <n v="50.29767441860465"/>
    <x v="2"/>
    <s v="wearables"/>
    <x v="672"/>
    <d v="2014-12-31T23:59:00"/>
    <d v="2014-12-01T00:16:04"/>
    <x v="3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x v="83"/>
    <x v="1"/>
    <x v="8"/>
    <n v="2.0500000000000002E-3"/>
    <n v="68.333333333333329"/>
    <x v="2"/>
    <s v="wearables"/>
    <x v="673"/>
    <d v="2014-09-01T15:10:17"/>
    <d v="2014-07-18T15:10:17"/>
    <x v="3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x v="84"/>
    <x v="1"/>
    <x v="8"/>
    <n v="2.9999999999999997E-4"/>
    <n v="7.5"/>
    <x v="2"/>
    <s v="wearables"/>
    <x v="674"/>
    <d v="2014-08-11T21:47:07"/>
    <d v="2014-06-12T21:47:07"/>
    <x v="3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x v="55"/>
    <x v="1"/>
    <x v="8"/>
    <n v="0.14849999999999999"/>
    <n v="34.269230769230766"/>
    <x v="2"/>
    <s v="wearables"/>
    <x v="675"/>
    <d v="2015-01-01T01:59:00"/>
    <d v="2014-12-02T17:20:04"/>
    <x v="3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x v="54"/>
    <x v="1"/>
    <x v="8"/>
    <n v="1.4710000000000001E-2"/>
    <n v="61.291666666666664"/>
    <x v="2"/>
    <s v="wearables"/>
    <x v="676"/>
    <d v="2015-02-07T13:26:21"/>
    <d v="2015-01-08T13:26:21"/>
    <x v="0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x v="93"/>
    <x v="1"/>
    <x v="8"/>
    <n v="0.25584000000000001"/>
    <n v="133.25"/>
    <x v="2"/>
    <s v="wearables"/>
    <x v="677"/>
    <d v="2016-06-28T04:41:35"/>
    <d v="2016-05-14T04:41:35"/>
    <x v="2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x v="57"/>
    <x v="1"/>
    <x v="8"/>
    <n v="3.8206896551724136E-2"/>
    <n v="65.17647058823529"/>
    <x v="2"/>
    <s v="wearables"/>
    <x v="678"/>
    <d v="2016-05-21T04:02:18"/>
    <d v="2016-04-21T04:02:18"/>
    <x v="2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x v="225"/>
    <x v="1"/>
    <x v="8"/>
    <n v="0.15485964912280703"/>
    <n v="93.90425531914893"/>
    <x v="2"/>
    <s v="wearables"/>
    <x v="679"/>
    <d v="2016-09-03T11:41:49"/>
    <d v="2016-07-05T11:41:49"/>
    <x v="2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x v="135"/>
    <x v="1"/>
    <x v="8"/>
    <n v="0.25912000000000002"/>
    <n v="150.65116279069767"/>
    <x v="2"/>
    <s v="wearables"/>
    <x v="680"/>
    <d v="2014-09-17T07:02:11"/>
    <d v="2014-08-13T07:02:11"/>
    <x v="3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x v="29"/>
    <x v="1"/>
    <x v="8"/>
    <n v="4.0000000000000002E-4"/>
    <n v="1"/>
    <x v="2"/>
    <s v="wearables"/>
    <x v="681"/>
    <d v="2016-10-26T14:20:04"/>
    <d v="2016-09-26T14:20:04"/>
    <x v="2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x v="80"/>
    <x v="1"/>
    <x v="8"/>
    <n v="1.06E-3"/>
    <n v="13.25"/>
    <x v="2"/>
    <s v="wearables"/>
    <x v="682"/>
    <d v="2017-03-14T12:22:02"/>
    <d v="2017-02-12T13:22:02"/>
    <x v="1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x v="83"/>
    <x v="1"/>
    <x v="8"/>
    <n v="8.5142857142857138E-3"/>
    <n v="99.333333333333329"/>
    <x v="2"/>
    <s v="wearables"/>
    <x v="683"/>
    <d v="2016-10-31T16:36:04"/>
    <d v="2016-09-21T16:36:04"/>
    <x v="2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x v="0"/>
    <x v="125"/>
    <x v="1"/>
    <x v="8"/>
    <n v="7.4837500000000001E-2"/>
    <n v="177.39259259259259"/>
    <x v="2"/>
    <s v="wearables"/>
    <x v="684"/>
    <d v="2014-07-24T22:00:00"/>
    <d v="2014-06-19T06:21:31"/>
    <x v="3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x v="73"/>
    <x v="1"/>
    <x v="8"/>
    <n v="0.27650000000000002"/>
    <n v="55.3"/>
    <x v="2"/>
    <s v="wearables"/>
    <x v="685"/>
    <d v="2015-01-12T15:47:52"/>
    <d v="2014-11-28T15:47:52"/>
    <x v="3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x v="78"/>
    <x v="1"/>
    <x v="8"/>
    <n v="0"/>
    <e v="#DIV/0!"/>
    <x v="2"/>
    <s v="wearables"/>
    <x v="686"/>
    <d v="2015-08-03T11:09:30"/>
    <d v="2015-07-04T11:09:30"/>
    <x v="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x v="79"/>
    <x v="1"/>
    <x v="8"/>
    <n v="3.5499999999999997E-2"/>
    <n v="591.66666666666663"/>
    <x v="2"/>
    <s v="wearables"/>
    <x v="687"/>
    <d v="2017-02-05T13:00:53"/>
    <d v="2016-12-07T13:00:53"/>
    <x v="2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x v="17"/>
    <x v="1"/>
    <x v="8"/>
    <n v="0.72989999999999999"/>
    <n v="405.5"/>
    <x v="2"/>
    <s v="wearables"/>
    <x v="688"/>
    <d v="2015-10-14T21:30:53"/>
    <d v="2015-09-14T21:30:53"/>
    <x v="0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x v="226"/>
    <x v="1"/>
    <x v="8"/>
    <n v="0.57648750000000004"/>
    <n v="343.14732142857144"/>
    <x v="2"/>
    <s v="wearables"/>
    <x v="689"/>
    <d v="2016-12-07T23:59:00"/>
    <d v="2016-11-01T11:01:37"/>
    <x v="2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x v="69"/>
    <x v="1"/>
    <x v="8"/>
    <n v="0.1234"/>
    <n v="72.588235294117652"/>
    <x v="2"/>
    <s v="wearables"/>
    <x v="690"/>
    <d v="2016-09-09T01:00:00"/>
    <d v="2016-07-28T10:14:01"/>
    <x v="2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x v="73"/>
    <x v="1"/>
    <x v="8"/>
    <n v="5.1999999999999998E-3"/>
    <n v="26"/>
    <x v="2"/>
    <s v="wearables"/>
    <x v="691"/>
    <d v="2015-06-30T19:40:46"/>
    <d v="2015-06-02T19:40:46"/>
    <x v="0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x v="227"/>
    <x v="1"/>
    <x v="8"/>
    <n v="6.5299999999999997E-2"/>
    <n v="6.4975124378109452"/>
    <x v="2"/>
    <s v="wearables"/>
    <x v="692"/>
    <d v="2016-12-22T04:01:03"/>
    <d v="2016-11-22T04:01:03"/>
    <x v="2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x v="228"/>
    <x v="1"/>
    <x v="8"/>
    <n v="0.35338000000000003"/>
    <n v="119.38513513513513"/>
    <x v="2"/>
    <s v="wearables"/>
    <x v="693"/>
    <d v="2015-04-30T14:23:47"/>
    <d v="2015-03-31T14:23:47"/>
    <x v="0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x v="63"/>
    <x v="1"/>
    <x v="8"/>
    <n v="3.933333333333333E-3"/>
    <n v="84.285714285714292"/>
    <x v="2"/>
    <s v="wearables"/>
    <x v="694"/>
    <d v="2017-02-01T10:55:59"/>
    <d v="2017-01-02T10:55:59"/>
    <x v="1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x v="63"/>
    <x v="1"/>
    <x v="8"/>
    <n v="1.06E-2"/>
    <n v="90.857142857142861"/>
    <x v="2"/>
    <s v="wearables"/>
    <x v="695"/>
    <d v="2014-10-31T07:30:20"/>
    <d v="2014-10-01T07:30:20"/>
    <x v="3"/>
  </r>
  <r>
    <x v="696"/>
    <s v="trustee"/>
    <s v="Show your fidelity by wearing the Trustee rings! Show where you are (at)!"/>
    <n v="175000"/>
    <n v="1"/>
    <x v="2"/>
    <x v="9"/>
    <s v="EUR"/>
    <n v="1406326502"/>
    <n v="1403734502"/>
    <x v="0"/>
    <x v="29"/>
    <x v="1"/>
    <x v="8"/>
    <n v="5.7142857142857145E-6"/>
    <n v="1"/>
    <x v="2"/>
    <s v="wearables"/>
    <x v="696"/>
    <d v="2014-07-25T17:15:02"/>
    <d v="2014-06-25T17:15:02"/>
    <x v="3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x v="229"/>
    <x v="1"/>
    <x v="8"/>
    <n v="0.46379999999999999"/>
    <n v="20.342105263157894"/>
    <x v="2"/>
    <s v="wearables"/>
    <x v="697"/>
    <d v="2016-02-03T07:33:09"/>
    <d v="2016-01-19T07:33:09"/>
    <x v="2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x v="60"/>
    <x v="1"/>
    <x v="8"/>
    <n v="0.15390000000000001"/>
    <n v="530.68965517241384"/>
    <x v="2"/>
    <s v="wearables"/>
    <x v="698"/>
    <d v="2014-09-17T21:00:00"/>
    <d v="2014-08-15T17:20:45"/>
    <x v="3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x v="230"/>
    <x v="1"/>
    <x v="8"/>
    <n v="0.824221076923077"/>
    <n v="120.39184269662923"/>
    <x v="2"/>
    <s v="wearables"/>
    <x v="699"/>
    <d v="2013-11-22T11:00:00"/>
    <d v="2013-10-16T06:39:08"/>
    <x v="4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x v="162"/>
    <x v="1"/>
    <x v="8"/>
    <n v="2.6866666666666667E-2"/>
    <n v="13"/>
    <x v="2"/>
    <s v="wearables"/>
    <x v="700"/>
    <d v="2017-01-10T11:31:21"/>
    <d v="2016-12-11T11:31:21"/>
    <x v="2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x v="64"/>
    <x v="1"/>
    <x v="8"/>
    <n v="0.26600000000000001"/>
    <n v="291.33333333333331"/>
    <x v="2"/>
    <s v="wearables"/>
    <x v="701"/>
    <d v="2014-07-23T10:54:40"/>
    <d v="2014-06-23T10:54:40"/>
    <x v="3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x v="77"/>
    <x v="1"/>
    <x v="8"/>
    <n v="0.30813400000000002"/>
    <n v="124.9191891891892"/>
    <x v="2"/>
    <s v="wearables"/>
    <x v="702"/>
    <d v="2016-11-24T13:26:27"/>
    <d v="2016-10-25T12:26:27"/>
    <x v="2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x v="63"/>
    <x v="1"/>
    <x v="8"/>
    <n v="5.5800000000000002E-2"/>
    <n v="119.57142857142857"/>
    <x v="2"/>
    <s v="wearables"/>
    <x v="703"/>
    <d v="2017-01-31T18:32:00"/>
    <d v="2016-12-07T17:49:09"/>
    <x v="2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x v="80"/>
    <x v="1"/>
    <x v="8"/>
    <n v="8.7454545454545458E-3"/>
    <n v="120.25"/>
    <x v="2"/>
    <s v="wearables"/>
    <x v="704"/>
    <d v="2017-02-19T23:37:48"/>
    <d v="2016-12-21T23:37:48"/>
    <x v="2"/>
  </r>
  <r>
    <x v="705"/>
    <s v="SomnoScope"/>
    <s v="The closest thing ever to the Holy Grail of wearables technology"/>
    <n v="100000"/>
    <n v="977"/>
    <x v="2"/>
    <x v="9"/>
    <s v="EUR"/>
    <n v="1484999278"/>
    <n v="1482407278"/>
    <x v="0"/>
    <x v="81"/>
    <x v="1"/>
    <x v="8"/>
    <n v="9.7699999999999992E-3"/>
    <n v="195.4"/>
    <x v="2"/>
    <s v="wearables"/>
    <x v="705"/>
    <d v="2017-01-21T06:47:58"/>
    <d v="2016-12-22T06:47:58"/>
    <x v="2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x v="78"/>
    <x v="1"/>
    <x v="8"/>
    <n v="0"/>
    <e v="#DIV/0!"/>
    <x v="2"/>
    <s v="wearables"/>
    <x v="706"/>
    <d v="2016-12-14T13:39:00"/>
    <d v="2016-11-02T18:53:03"/>
    <x v="2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x v="231"/>
    <x v="1"/>
    <x v="8"/>
    <n v="0.78927352941176465"/>
    <n v="117.69868421052631"/>
    <x v="2"/>
    <s v="wearables"/>
    <x v="707"/>
    <d v="2017-01-01T10:55:27"/>
    <d v="2016-11-22T10:55:27"/>
    <x v="2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x v="232"/>
    <x v="1"/>
    <x v="8"/>
    <n v="0.22092500000000001"/>
    <n v="23.948509485094849"/>
    <x v="2"/>
    <s v="wearables"/>
    <x v="708"/>
    <d v="2014-09-13T08:56:40"/>
    <d v="2014-07-15T08:56:40"/>
    <x v="3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x v="84"/>
    <x v="1"/>
    <x v="8"/>
    <n v="4.0666666666666663E-3"/>
    <n v="30.5"/>
    <x v="2"/>
    <s v="wearables"/>
    <x v="709"/>
    <d v="2014-12-04T19:59:19"/>
    <d v="2014-11-04T19:59:19"/>
    <x v="3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x v="78"/>
    <x v="1"/>
    <x v="8"/>
    <n v="0"/>
    <e v="#DIV/0!"/>
    <x v="2"/>
    <s v="wearables"/>
    <x v="710"/>
    <d v="2014-08-19T19:44:00"/>
    <d v="2014-07-17T18:38:22"/>
    <x v="3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x v="233"/>
    <x v="1"/>
    <x v="8"/>
    <n v="0.33790999999999999"/>
    <n v="99.973372781065095"/>
    <x v="2"/>
    <s v="wearables"/>
    <x v="711"/>
    <d v="2016-12-14T07:01:08"/>
    <d v="2016-11-04T06:01:08"/>
    <x v="2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x v="80"/>
    <x v="1"/>
    <x v="8"/>
    <n v="2.1649484536082476E-3"/>
    <n v="26.25"/>
    <x v="2"/>
    <s v="wearables"/>
    <x v="712"/>
    <d v="2016-02-14T11:20:32"/>
    <d v="2016-01-15T11:20:32"/>
    <x v="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x v="29"/>
    <x v="1"/>
    <x v="8"/>
    <n v="7.9600000000000001E-3"/>
    <n v="199"/>
    <x v="2"/>
    <s v="wearables"/>
    <x v="713"/>
    <d v="2016-06-05T07:42:12"/>
    <d v="2016-05-06T07:42:12"/>
    <x v="2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x v="33"/>
    <x v="1"/>
    <x v="8"/>
    <n v="0.14993333333333334"/>
    <n v="80.321428571428569"/>
    <x v="2"/>
    <s v="wearables"/>
    <x v="714"/>
    <d v="2017-02-28T13:54:42"/>
    <d v="2016-12-30T13:54:42"/>
    <x v="2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x v="8"/>
    <x v="1"/>
    <x v="8"/>
    <n v="5.0509090909090906E-2"/>
    <n v="115.75"/>
    <x v="2"/>
    <s v="wearables"/>
    <x v="715"/>
    <d v="2015-11-04T22:10:40"/>
    <d v="2015-09-25T21:10:40"/>
    <x v="0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x v="38"/>
    <x v="1"/>
    <x v="8"/>
    <n v="0.10214285714285715"/>
    <n v="44.6875"/>
    <x v="2"/>
    <s v="wearables"/>
    <x v="716"/>
    <d v="2014-11-30T19:00:00"/>
    <d v="2014-10-28T10:48:27"/>
    <x v="3"/>
  </r>
  <r>
    <x v="717"/>
    <s v="cool air belt"/>
    <s v="Cool air flowing under clothing keeps you cool."/>
    <n v="100000"/>
    <n v="305"/>
    <x v="2"/>
    <x v="0"/>
    <s v="USD"/>
    <n v="1409949002"/>
    <n v="1407357002"/>
    <x v="0"/>
    <x v="80"/>
    <x v="1"/>
    <x v="8"/>
    <n v="3.0500000000000002E-3"/>
    <n v="76.25"/>
    <x v="2"/>
    <s v="wearables"/>
    <x v="717"/>
    <d v="2014-09-05T15:30:02"/>
    <d v="2014-08-06T15:30:02"/>
    <x v="3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x v="80"/>
    <x v="1"/>
    <x v="8"/>
    <n v="7.4999999999999997E-3"/>
    <n v="22.5"/>
    <x v="2"/>
    <s v="wearables"/>
    <x v="718"/>
    <d v="2017-02-18T00:59:00"/>
    <d v="2017-01-17T15:17:27"/>
    <x v="1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x v="73"/>
    <x v="1"/>
    <x v="8"/>
    <n v="1.2933333333333333E-2"/>
    <n v="19.399999999999999"/>
    <x v="2"/>
    <s v="wearables"/>
    <x v="719"/>
    <d v="2016-02-22T19:57:56"/>
    <d v="2016-02-08T19:57:56"/>
    <x v="2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x v="14"/>
    <x v="0"/>
    <x v="9"/>
    <n v="1.4394736842105262"/>
    <n v="66.707317073170728"/>
    <x v="3"/>
    <s v="nonfiction"/>
    <x v="720"/>
    <d v="2012-01-29T10:34:51"/>
    <d v="2012-01-01T10:34:51"/>
    <x v="5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x v="46"/>
    <x v="0"/>
    <x v="9"/>
    <n v="1.2210975609756098"/>
    <n v="84.142857142857139"/>
    <x v="3"/>
    <s v="nonfiction"/>
    <x v="721"/>
    <d v="2014-08-01T08:43:27"/>
    <d v="2014-06-17T08:43:27"/>
    <x v="3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x v="234"/>
    <x v="0"/>
    <x v="9"/>
    <n v="1.3202400000000001"/>
    <n v="215.72549019607843"/>
    <x v="3"/>
    <s v="nonfiction"/>
    <x v="722"/>
    <d v="2012-04-08T13:19:38"/>
    <d v="2012-03-09T14:19:38"/>
    <x v="5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x v="61"/>
    <x v="0"/>
    <x v="9"/>
    <n v="1.0938000000000001"/>
    <n v="54.69"/>
    <x v="3"/>
    <s v="nonfiction"/>
    <x v="723"/>
    <d v="2015-07-29T22:59:00"/>
    <d v="2015-06-29T14:35:49"/>
    <x v="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x v="235"/>
    <x v="0"/>
    <x v="9"/>
    <n v="1.0547157142857144"/>
    <n v="51.62944055944056"/>
    <x v="3"/>
    <s v="nonfiction"/>
    <x v="724"/>
    <d v="2011-06-30T10:19:23"/>
    <d v="2011-05-31T10:19:23"/>
    <x v="6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x v="205"/>
    <x v="0"/>
    <x v="9"/>
    <n v="1.0035000000000001"/>
    <n v="143.35714285714286"/>
    <x v="3"/>
    <s v="nonfiction"/>
    <x v="725"/>
    <d v="2015-12-13T10:01:52"/>
    <d v="2015-11-13T10:01:52"/>
    <x v="0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x v="2"/>
    <x v="0"/>
    <x v="9"/>
    <n v="1.014"/>
    <n v="72.428571428571431"/>
    <x v="3"/>
    <s v="nonfiction"/>
    <x v="726"/>
    <d v="2013-04-11T20:01:27"/>
    <d v="2013-03-12T20:01:27"/>
    <x v="4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x v="184"/>
    <x v="0"/>
    <x v="9"/>
    <n v="1.5551428571428572"/>
    <n v="36.530201342281877"/>
    <x v="3"/>
    <s v="nonfiction"/>
    <x v="727"/>
    <d v="2013-01-14T16:20:00"/>
    <d v="2012-12-03T19:29:09"/>
    <x v="5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x v="208"/>
    <x v="0"/>
    <x v="9"/>
    <n v="1.05566"/>
    <n v="60.903461538461535"/>
    <x v="3"/>
    <s v="nonfiction"/>
    <x v="728"/>
    <d v="2011-08-21T15:05:57"/>
    <d v="2011-07-07T15:05:57"/>
    <x v="6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x v="148"/>
    <x v="0"/>
    <x v="9"/>
    <n v="1.3065"/>
    <n v="43.55"/>
    <x v="3"/>
    <s v="nonfiction"/>
    <x v="729"/>
    <d v="2012-09-18T23:27:41"/>
    <d v="2012-07-20T23:27:41"/>
    <x v="5"/>
  </r>
  <r>
    <x v="730"/>
    <s v="Encyclopedia of Surfing"/>
    <s v="A Massive but Cheerful Online Digital Archive of Surfing"/>
    <n v="20000"/>
    <n v="26438"/>
    <x v="0"/>
    <x v="0"/>
    <s v="USD"/>
    <n v="1323280391"/>
    <n v="1320688391"/>
    <x v="0"/>
    <x v="236"/>
    <x v="0"/>
    <x v="9"/>
    <n v="1.3219000000000001"/>
    <n v="99.766037735849054"/>
    <x v="3"/>
    <s v="nonfiction"/>
    <x v="730"/>
    <d v="2011-12-07T12:53:11"/>
    <d v="2011-11-07T12:53:11"/>
    <x v="6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x v="26"/>
    <x v="0"/>
    <x v="9"/>
    <n v="1.26"/>
    <n v="88.732394366197184"/>
    <x v="3"/>
    <s v="nonfiction"/>
    <x v="731"/>
    <d v="2012-01-22T01:00:00"/>
    <d v="2011-12-02T14:05:47"/>
    <x v="6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x v="62"/>
    <x v="0"/>
    <x v="9"/>
    <n v="1.6"/>
    <n v="4.9230769230769234"/>
    <x v="3"/>
    <s v="nonfiction"/>
    <x v="732"/>
    <d v="2013-09-29T05:11:01"/>
    <d v="2013-07-31T05:11:01"/>
    <x v="4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x v="39"/>
    <x v="0"/>
    <x v="9"/>
    <n v="1.2048000000000001"/>
    <n v="17.822485207100591"/>
    <x v="3"/>
    <s v="nonfiction"/>
    <x v="733"/>
    <d v="2013-12-20T05:04:52"/>
    <d v="2013-11-20T05:04:52"/>
    <x v="4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x v="7"/>
    <x v="0"/>
    <x v="9"/>
    <n v="1.2552941176470589"/>
    <n v="187.19298245614036"/>
    <x v="3"/>
    <s v="nonfiction"/>
    <x v="734"/>
    <d v="2015-05-09T00:00:00"/>
    <d v="2015-04-07T22:57:00"/>
    <x v="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x v="194"/>
    <x v="0"/>
    <x v="9"/>
    <n v="1.1440638297872341"/>
    <n v="234.80786026200875"/>
    <x v="3"/>
    <s v="nonfiction"/>
    <x v="735"/>
    <d v="2014-12-03T19:39:00"/>
    <d v="2014-11-02T19:42:26"/>
    <x v="3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x v="52"/>
    <x v="0"/>
    <x v="9"/>
    <n v="3.151388888888889"/>
    <n v="105.04629629629629"/>
    <x v="3"/>
    <s v="nonfiction"/>
    <x v="736"/>
    <d v="2013-11-20T23:59:00"/>
    <d v="2013-11-01T12:37:20"/>
    <x v="4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x v="52"/>
    <x v="0"/>
    <x v="9"/>
    <n v="1.224"/>
    <n v="56.666666666666664"/>
    <x v="3"/>
    <s v="nonfiction"/>
    <x v="737"/>
    <d v="2014-02-14T15:00:00"/>
    <d v="2014-01-28T01:36:27"/>
    <x v="3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x v="14"/>
    <x v="0"/>
    <x v="9"/>
    <n v="1.0673333333333332"/>
    <n v="39.048780487804876"/>
    <x v="3"/>
    <s v="nonfiction"/>
    <x v="738"/>
    <d v="2014-11-30T23:59:00"/>
    <d v="2014-10-31T09:29:54"/>
    <x v="3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x v="237"/>
    <x v="0"/>
    <x v="9"/>
    <n v="1.5833333333333333"/>
    <n v="68.345323741007192"/>
    <x v="3"/>
    <s v="nonfiction"/>
    <x v="739"/>
    <d v="2014-08-11T07:03:49"/>
    <d v="2014-07-09T07:03:49"/>
    <x v="3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x v="10"/>
    <x v="0"/>
    <x v="9"/>
    <n v="1.0740000000000001"/>
    <n v="169.57894736842104"/>
    <x v="3"/>
    <s v="nonfiction"/>
    <x v="740"/>
    <d v="2015-06-20T22:31:22"/>
    <d v="2015-06-06T22:31:22"/>
    <x v="0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x v="225"/>
    <x v="0"/>
    <x v="9"/>
    <n v="1.0226"/>
    <n v="141.42340425531913"/>
    <x v="3"/>
    <s v="nonfiction"/>
    <x v="741"/>
    <d v="2013-06-11T10:33:26"/>
    <d v="2013-05-07T10:33:26"/>
    <x v="4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x v="23"/>
    <x v="0"/>
    <x v="9"/>
    <n v="1.1071428571428572"/>
    <n v="67.391304347826093"/>
    <x v="3"/>
    <s v="nonfiction"/>
    <x v="742"/>
    <d v="2014-03-21T16:01:52"/>
    <d v="2014-02-19T17:01:52"/>
    <x v="3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x v="41"/>
    <x v="0"/>
    <x v="9"/>
    <n v="1.48"/>
    <n v="54.266666666666666"/>
    <x v="3"/>
    <s v="nonfiction"/>
    <x v="743"/>
    <d v="2012-04-16T16:00:00"/>
    <d v="2012-03-22T12:01:25"/>
    <x v="5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x v="95"/>
    <x v="0"/>
    <x v="9"/>
    <n v="1.0232000000000001"/>
    <n v="82.516129032258064"/>
    <x v="3"/>
    <s v="nonfiction"/>
    <x v="744"/>
    <d v="2012-12-13T17:58:23"/>
    <d v="2012-11-13T17:58:23"/>
    <x v="5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x v="142"/>
    <x v="0"/>
    <x v="9"/>
    <n v="1.7909909909909909"/>
    <n v="53.729729729729726"/>
    <x v="3"/>
    <s v="nonfiction"/>
    <x v="745"/>
    <d v="2013-05-03T08:44:05"/>
    <d v="2013-04-03T08:44:05"/>
    <x v="4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x v="0"/>
    <x v="174"/>
    <x v="0"/>
    <x v="9"/>
    <n v="1.1108135252761968"/>
    <n v="34.206185567010309"/>
    <x v="3"/>
    <s v="nonfiction"/>
    <x v="746"/>
    <d v="2012-09-22T22:59:00"/>
    <d v="2012-09-04T20:01:49"/>
    <x v="5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x v="165"/>
    <x v="0"/>
    <x v="9"/>
    <n v="1.0004285714285714"/>
    <n v="127.32727272727273"/>
    <x v="3"/>
    <s v="nonfiction"/>
    <x v="747"/>
    <d v="2015-01-15T05:54:00"/>
    <d v="2014-12-15T08:10:19"/>
    <x v="3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x v="34"/>
    <x v="0"/>
    <x v="9"/>
    <n v="1.0024999999999999"/>
    <n v="45.56818181818182"/>
    <x v="3"/>
    <s v="nonfiction"/>
    <x v="748"/>
    <d v="2014-08-10T15:19:26"/>
    <d v="2014-07-11T15:19:26"/>
    <x v="3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x v="238"/>
    <x v="0"/>
    <x v="9"/>
    <n v="1.0556000000000001"/>
    <n v="95.963636363636368"/>
    <x v="3"/>
    <s v="nonfiction"/>
    <x v="749"/>
    <d v="2017-01-28T17:35:30"/>
    <d v="2016-12-29T17:35:30"/>
    <x v="2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x v="211"/>
    <x v="0"/>
    <x v="9"/>
    <n v="1.0258775877587758"/>
    <n v="77.271186440677965"/>
    <x v="3"/>
    <s v="nonfiction"/>
    <x v="750"/>
    <d v="2013-02-24T16:04:32"/>
    <d v="2013-01-25T16:04:32"/>
    <x v="4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x v="95"/>
    <x v="0"/>
    <x v="9"/>
    <n v="1.1850000000000001"/>
    <n v="57.338709677419352"/>
    <x v="3"/>
    <s v="nonfiction"/>
    <x v="751"/>
    <d v="2011-08-04T10:07:55"/>
    <d v="2011-06-19T10:07:55"/>
    <x v="6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x v="217"/>
    <x v="0"/>
    <x v="9"/>
    <n v="1.117"/>
    <n v="53.19047619047619"/>
    <x v="3"/>
    <s v="nonfiction"/>
    <x v="752"/>
    <d v="2016-10-16T06:00:00"/>
    <d v="2016-09-26T05:06:57"/>
    <x v="2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x v="55"/>
    <x v="0"/>
    <x v="9"/>
    <n v="1.28"/>
    <n v="492.30769230769232"/>
    <x v="3"/>
    <s v="nonfiction"/>
    <x v="753"/>
    <d v="2015-02-14T09:09:51"/>
    <d v="2015-01-15T09:09:51"/>
    <x v="0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x v="72"/>
    <x v="0"/>
    <x v="9"/>
    <n v="1.0375000000000001"/>
    <n v="42.346938775510203"/>
    <x v="3"/>
    <s v="nonfiction"/>
    <x v="754"/>
    <d v="2013-01-05T12:58:41"/>
    <d v="2012-12-06T12:58:41"/>
    <x v="5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x v="32"/>
    <x v="0"/>
    <x v="9"/>
    <n v="1.0190760000000001"/>
    <n v="37.466029411764708"/>
    <x v="3"/>
    <s v="nonfiction"/>
    <x v="755"/>
    <d v="2013-05-19T19:41:00"/>
    <d v="2013-04-19T09:31:17"/>
    <x v="4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x v="19"/>
    <x v="0"/>
    <x v="9"/>
    <n v="1.177142857142857"/>
    <n v="37.454545454545453"/>
    <x v="3"/>
    <s v="nonfiction"/>
    <x v="756"/>
    <d v="2011-04-18T12:24:19"/>
    <d v="2011-02-16T13:24:19"/>
    <x v="6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x v="59"/>
    <x v="0"/>
    <x v="9"/>
    <n v="2.38"/>
    <n v="33.055555555555557"/>
    <x v="3"/>
    <s v="nonfiction"/>
    <x v="757"/>
    <d v="2012-12-05T20:18:34"/>
    <d v="2012-11-21T20:18:34"/>
    <x v="5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x v="10"/>
    <x v="0"/>
    <x v="9"/>
    <n v="1.02"/>
    <n v="134.21052631578948"/>
    <x v="3"/>
    <s v="nonfiction"/>
    <x v="758"/>
    <d v="2010-10-08T15:04:28"/>
    <d v="2010-09-08T15:04:28"/>
    <x v="7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x v="221"/>
    <x v="0"/>
    <x v="9"/>
    <n v="1.0192000000000001"/>
    <n v="51.474747474747474"/>
    <x v="3"/>
    <s v="nonfiction"/>
    <x v="759"/>
    <d v="2014-07-09T02:55:39"/>
    <d v="2014-05-30T02:55:39"/>
    <x v="3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x v="78"/>
    <x v="1"/>
    <x v="10"/>
    <n v="0"/>
    <e v="#DIV/0!"/>
    <x v="3"/>
    <s v="fiction"/>
    <x v="760"/>
    <d v="2016-11-26T14:20:13"/>
    <d v="2016-10-27T13:20:13"/>
    <x v="2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x v="79"/>
    <x v="1"/>
    <x v="10"/>
    <n v="4.7E-2"/>
    <n v="39.166666666666664"/>
    <x v="3"/>
    <s v="fiction"/>
    <x v="761"/>
    <d v="2014-02-02T13:02:06"/>
    <d v="2014-01-03T13:02:06"/>
    <x v="3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x v="78"/>
    <x v="1"/>
    <x v="10"/>
    <n v="0"/>
    <e v="#DIV/0!"/>
    <x v="3"/>
    <s v="fiction"/>
    <x v="762"/>
    <d v="2016-12-04T01:00:00"/>
    <d v="2016-11-16T15:36:10"/>
    <x v="2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x v="29"/>
    <x v="1"/>
    <x v="10"/>
    <n v="1.1655011655011655E-3"/>
    <n v="5"/>
    <x v="3"/>
    <s v="fiction"/>
    <x v="763"/>
    <d v="2013-08-15T05:43:28"/>
    <d v="2013-07-16T05:43:28"/>
    <x v="4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x v="78"/>
    <x v="1"/>
    <x v="10"/>
    <n v="0"/>
    <e v="#DIV/0!"/>
    <x v="3"/>
    <s v="fiction"/>
    <x v="764"/>
    <d v="2015-09-09T23:09:21"/>
    <d v="2015-08-10T23:09:21"/>
    <x v="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x v="34"/>
    <x v="1"/>
    <x v="10"/>
    <n v="0.36014285714285715"/>
    <n v="57.295454545454547"/>
    <x v="3"/>
    <s v="fiction"/>
    <x v="765"/>
    <d v="2014-10-19T08:01:24"/>
    <d v="2014-09-19T08:01:24"/>
    <x v="3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x v="78"/>
    <x v="1"/>
    <x v="10"/>
    <n v="0"/>
    <e v="#DIV/0!"/>
    <x v="3"/>
    <s v="fiction"/>
    <x v="766"/>
    <d v="2015-02-16T13:48:03"/>
    <d v="2015-01-17T13:48:03"/>
    <x v="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x v="83"/>
    <x v="1"/>
    <x v="10"/>
    <n v="3.5400000000000001E-2"/>
    <n v="59"/>
    <x v="3"/>
    <s v="fiction"/>
    <x v="767"/>
    <d v="2015-05-20T22:26:50"/>
    <d v="2015-04-20T22:26:50"/>
    <x v="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x v="78"/>
    <x v="1"/>
    <x v="10"/>
    <n v="0"/>
    <e v="#DIV/0!"/>
    <x v="3"/>
    <s v="fiction"/>
    <x v="768"/>
    <d v="2013-12-15T23:58:10"/>
    <d v="2013-11-15T23:58:10"/>
    <x v="4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x v="47"/>
    <x v="1"/>
    <x v="10"/>
    <n v="0.41399999999999998"/>
    <n v="31.846153846153847"/>
    <x v="3"/>
    <s v="fiction"/>
    <x v="769"/>
    <d v="2013-12-26T18:54:54"/>
    <d v="2013-11-26T18:54:54"/>
    <x v="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x v="78"/>
    <x v="1"/>
    <x v="10"/>
    <n v="0"/>
    <e v="#DIV/0!"/>
    <x v="3"/>
    <s v="fiction"/>
    <x v="770"/>
    <d v="2013-02-24T18:59:29"/>
    <d v="2013-01-15T18:59:29"/>
    <x v="4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x v="29"/>
    <x v="1"/>
    <x v="10"/>
    <n v="2.631578947368421E-4"/>
    <n v="10"/>
    <x v="3"/>
    <s v="fiction"/>
    <x v="771"/>
    <d v="2016-01-30T14:46:42"/>
    <d v="2015-12-11T14:46:42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x v="29"/>
    <x v="1"/>
    <x v="10"/>
    <n v="3.3333333333333333E-2"/>
    <n v="50"/>
    <x v="3"/>
    <s v="fiction"/>
    <x v="772"/>
    <d v="2009-10-31T22:59:00"/>
    <d v="2009-09-11T20:21:59"/>
    <x v="8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x v="84"/>
    <x v="1"/>
    <x v="10"/>
    <n v="8.5129023676509714E-3"/>
    <n v="16"/>
    <x v="3"/>
    <s v="fiction"/>
    <x v="773"/>
    <d v="2015-05-10T18:01:00"/>
    <d v="2015-04-06T12:39:45"/>
    <x v="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x v="82"/>
    <x v="1"/>
    <x v="10"/>
    <n v="0.70199999999999996"/>
    <n v="39"/>
    <x v="3"/>
    <s v="fiction"/>
    <x v="774"/>
    <d v="2014-02-23T13:43:38"/>
    <d v="2014-01-24T13:43:38"/>
    <x v="3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x v="81"/>
    <x v="1"/>
    <x v="10"/>
    <n v="1.7000000000000001E-2"/>
    <n v="34"/>
    <x v="3"/>
    <s v="fiction"/>
    <x v="775"/>
    <d v="2011-12-15T20:26:35"/>
    <d v="2011-11-15T20:26:35"/>
    <x v="6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x v="7"/>
    <x v="1"/>
    <x v="10"/>
    <n v="0.51400000000000001"/>
    <n v="63.122807017543863"/>
    <x v="3"/>
    <s v="fiction"/>
    <x v="776"/>
    <d v="2015-10-11T00:00:00"/>
    <d v="2015-09-03T11:27:25"/>
    <x v="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x v="83"/>
    <x v="1"/>
    <x v="10"/>
    <n v="7.0000000000000001E-3"/>
    <n v="7"/>
    <x v="3"/>
    <s v="fiction"/>
    <x v="777"/>
    <d v="2013-07-31T18:32:57"/>
    <d v="2013-07-01T18:32:57"/>
    <x v="4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x v="29"/>
    <x v="1"/>
    <x v="10"/>
    <n v="4.0000000000000001E-3"/>
    <n v="2"/>
    <x v="3"/>
    <s v="fiction"/>
    <x v="778"/>
    <d v="2014-04-30T11:51:20"/>
    <d v="2014-03-31T11:51:20"/>
    <x v="3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x v="79"/>
    <x v="1"/>
    <x v="10"/>
    <n v="2.6666666666666668E-2"/>
    <n v="66.666666666666671"/>
    <x v="3"/>
    <s v="fiction"/>
    <x v="779"/>
    <d v="2010-10-14T23:00:00"/>
    <d v="2010-09-15T11:25:05"/>
    <x v="7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x v="74"/>
    <x v="0"/>
    <x v="11"/>
    <n v="1.04"/>
    <n v="38.518518518518519"/>
    <x v="4"/>
    <s v="rock"/>
    <x v="780"/>
    <d v="2011-05-03T11:10:25"/>
    <d v="2011-04-03T11:10:25"/>
    <x v="6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x v="20"/>
    <x v="0"/>
    <x v="11"/>
    <n v="1.3315375"/>
    <n v="42.609200000000001"/>
    <x v="4"/>
    <s v="rock"/>
    <x v="781"/>
    <d v="2013-06-07T19:01:14"/>
    <d v="2013-05-08T19:01:14"/>
    <x v="4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x v="25"/>
    <x v="0"/>
    <x v="11"/>
    <n v="1"/>
    <n v="50"/>
    <x v="4"/>
    <s v="rock"/>
    <x v="782"/>
    <d v="2012-08-25T13:11:42"/>
    <d v="2012-07-26T13:11:42"/>
    <x v="5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x v="2"/>
    <x v="0"/>
    <x v="11"/>
    <n v="1.4813333333333334"/>
    <n v="63.485714285714288"/>
    <x v="4"/>
    <s v="rock"/>
    <x v="783"/>
    <d v="2012-04-27T17:00:00"/>
    <d v="2012-03-19T13:34:09"/>
    <x v="5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x v="73"/>
    <x v="0"/>
    <x v="11"/>
    <n v="1.0249999999999999"/>
    <n v="102.5"/>
    <x v="4"/>
    <s v="rock"/>
    <x v="784"/>
    <d v="2014-03-16T21:35:19"/>
    <d v="2014-02-04T22:35:19"/>
    <x v="3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x v="60"/>
    <x v="0"/>
    <x v="11"/>
    <n v="1.8062799999999999"/>
    <n v="31.142758620689655"/>
    <x v="4"/>
    <s v="rock"/>
    <x v="785"/>
    <d v="2013-02-28T09:15:15"/>
    <d v="2013-01-29T09:15:15"/>
    <x v="4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x v="34"/>
    <x v="0"/>
    <x v="11"/>
    <n v="1.4279999999999999"/>
    <n v="162.27272727272728"/>
    <x v="4"/>
    <s v="rock"/>
    <x v="786"/>
    <d v="2012-05-11T10:47:00"/>
    <d v="2012-03-14T20:20:34"/>
    <x v="5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x v="57"/>
    <x v="0"/>
    <x v="11"/>
    <n v="1.1416666666666666"/>
    <n v="80.588235294117652"/>
    <x v="4"/>
    <s v="rock"/>
    <x v="787"/>
    <d v="2013-11-01T10:03:46"/>
    <d v="2013-10-02T10:03:46"/>
    <x v="4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x v="69"/>
    <x v="0"/>
    <x v="11"/>
    <n v="2.03505"/>
    <n v="59.85441176470588"/>
    <x v="4"/>
    <s v="rock"/>
    <x v="788"/>
    <d v="2012-07-06T22:59:00"/>
    <d v="2012-05-29T19:09:48"/>
    <x v="5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x v="25"/>
    <x v="0"/>
    <x v="11"/>
    <n v="1.0941176470588236"/>
    <n v="132.85714285714286"/>
    <x v="4"/>
    <s v="rock"/>
    <x v="789"/>
    <d v="2013-01-21T02:59:00"/>
    <d v="2013-01-02T23:28:00"/>
    <x v="4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x v="239"/>
    <x v="0"/>
    <x v="11"/>
    <n v="1.443746"/>
    <n v="92.547820512820508"/>
    <x v="4"/>
    <s v="rock"/>
    <x v="790"/>
    <d v="2013-01-31T20:08:59"/>
    <d v="2013-01-01T20:08:59"/>
    <x v="4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x v="130"/>
    <x v="0"/>
    <x v="11"/>
    <n v="1.0386666666666666"/>
    <n v="60.859375"/>
    <x v="4"/>
    <s v="rock"/>
    <x v="791"/>
    <d v="2013-11-13T00:59:00"/>
    <d v="2013-10-10T13:44:06"/>
    <x v="4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x v="65"/>
    <x v="0"/>
    <x v="11"/>
    <n v="1.0044440000000001"/>
    <n v="41.851833333333339"/>
    <x v="4"/>
    <s v="rock"/>
    <x v="792"/>
    <d v="2013-11-07T16:58:03"/>
    <d v="2013-10-08T15:58:03"/>
    <x v="4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x v="58"/>
    <x v="0"/>
    <x v="11"/>
    <n v="1.0277927272727272"/>
    <n v="88.325937499999995"/>
    <x v="4"/>
    <s v="rock"/>
    <x v="793"/>
    <d v="2013-07-02T23:59:00"/>
    <d v="2013-06-17T12:47:24"/>
    <x v="4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x v="28"/>
    <x v="0"/>
    <x v="11"/>
    <n v="1.0531250000000001"/>
    <n v="158.96226415094338"/>
    <x v="4"/>
    <s v="rock"/>
    <x v="794"/>
    <d v="2011-09-05T12:06:00"/>
    <d v="2011-07-11T21:45:37"/>
    <x v="6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x v="192"/>
    <x v="0"/>
    <x v="11"/>
    <n v="1.1178571428571429"/>
    <n v="85.054347826086953"/>
    <x v="4"/>
    <s v="rock"/>
    <x v="795"/>
    <d v="2012-04-06T23:59:00"/>
    <d v="2012-02-24T09:42:46"/>
    <x v="5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x v="240"/>
    <x v="0"/>
    <x v="11"/>
    <n v="1.0135000000000001"/>
    <n v="112.61111111111111"/>
    <x v="4"/>
    <s v="rock"/>
    <x v="796"/>
    <d v="2013-09-15T16:10:00"/>
    <d v="2013-08-16T16:11:25"/>
    <x v="4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x v="26"/>
    <x v="0"/>
    <x v="11"/>
    <n v="1.0753333333333333"/>
    <n v="45.436619718309856"/>
    <x v="4"/>
    <s v="rock"/>
    <x v="797"/>
    <d v="2012-04-28T23:00:00"/>
    <d v="2012-03-28T18:51:28"/>
    <x v="5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x v="45"/>
    <x v="0"/>
    <x v="11"/>
    <n v="1.1488571428571428"/>
    <n v="46.218390804597703"/>
    <x v="4"/>
    <s v="rock"/>
    <x v="798"/>
    <d v="2014-09-30T09:09:47"/>
    <d v="2014-08-31T09:09:47"/>
    <x v="3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x v="33"/>
    <x v="0"/>
    <x v="11"/>
    <n v="1.0002"/>
    <n v="178.60714285714286"/>
    <x v="4"/>
    <s v="rock"/>
    <x v="799"/>
    <d v="2012-04-27T11:00:46"/>
    <d v="2012-03-28T11:00:46"/>
    <x v="5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x v="66"/>
    <x v="0"/>
    <x v="11"/>
    <n v="1.5213333333333334"/>
    <n v="40.75"/>
    <x v="4"/>
    <s v="rock"/>
    <x v="800"/>
    <d v="2014-09-11T05:24:14"/>
    <d v="2014-08-12T05:24:14"/>
    <x v="3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x v="13"/>
    <x v="0"/>
    <x v="11"/>
    <n v="1.1152149999999998"/>
    <n v="43.733921568627444"/>
    <x v="4"/>
    <s v="rock"/>
    <x v="801"/>
    <d v="2011-07-01T14:05:20"/>
    <d v="2011-06-01T14:05:20"/>
    <x v="6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x v="11"/>
    <x v="0"/>
    <x v="11"/>
    <n v="1.0133333333333334"/>
    <n v="81.066666666666663"/>
    <x v="4"/>
    <s v="rock"/>
    <x v="802"/>
    <d v="2012-09-16T23:05:00"/>
    <d v="2012-08-01T19:32:04"/>
    <x v="5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x v="44"/>
    <x v="0"/>
    <x v="11"/>
    <n v="1.232608695652174"/>
    <n v="74.60526315789474"/>
    <x v="4"/>
    <s v="rock"/>
    <x v="803"/>
    <d v="2011-05-28T20:00:00"/>
    <d v="2011-05-02T17:47:58"/>
    <x v="6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x v="59"/>
    <x v="0"/>
    <x v="11"/>
    <n v="1"/>
    <n v="305.55555555555554"/>
    <x v="4"/>
    <s v="rock"/>
    <x v="804"/>
    <d v="2011-07-22T22:59:00"/>
    <d v="2011-07-05T21:32:06"/>
    <x v="6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x v="241"/>
    <x v="0"/>
    <x v="11"/>
    <n v="1.05"/>
    <n v="58.333333333333336"/>
    <x v="4"/>
    <s v="rock"/>
    <x v="805"/>
    <d v="2011-07-16T18:00:00"/>
    <d v="2011-05-27T14:45:12"/>
    <x v="6"/>
  </r>
  <r>
    <x v="806"/>
    <s v="Golden Animals NEW Album!"/>
    <s v="Help Golden Animals finish their NEW Album!"/>
    <n v="8000"/>
    <n v="8355"/>
    <x v="0"/>
    <x v="0"/>
    <s v="USD"/>
    <n v="1315413339"/>
    <n v="1312821339"/>
    <x v="0"/>
    <x v="26"/>
    <x v="0"/>
    <x v="11"/>
    <n v="1.0443750000000001"/>
    <n v="117.67605633802818"/>
    <x v="4"/>
    <s v="rock"/>
    <x v="806"/>
    <d v="2011-09-07T11:35:39"/>
    <d v="2011-08-08T11:35:39"/>
    <x v="6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x v="7"/>
    <x v="0"/>
    <x v="11"/>
    <n v="1.05125"/>
    <n v="73.771929824561397"/>
    <x v="4"/>
    <s v="rock"/>
    <x v="807"/>
    <d v="2017-02-28T21:00:00"/>
    <d v="2017-01-24T10:05:11"/>
    <x v="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x v="68"/>
    <x v="0"/>
    <x v="11"/>
    <n v="1"/>
    <n v="104.65116279069767"/>
    <x v="4"/>
    <s v="rock"/>
    <x v="808"/>
    <d v="2014-12-21T23:59:00"/>
    <d v="2014-11-18T21:24:46"/>
    <x v="3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x v="47"/>
    <x v="0"/>
    <x v="11"/>
    <n v="1.03775"/>
    <n v="79.82692307692308"/>
    <x v="4"/>
    <s v="rock"/>
    <x v="809"/>
    <d v="2014-01-19T15:00:30"/>
    <d v="2013-12-20T15:00:30"/>
    <x v="4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x v="74"/>
    <x v="0"/>
    <x v="11"/>
    <n v="1.05"/>
    <n v="58.333333333333336"/>
    <x v="4"/>
    <s v="rock"/>
    <x v="810"/>
    <d v="2012-08-31T20:21:02"/>
    <d v="2012-08-01T20:21:02"/>
    <x v="5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x v="8"/>
    <x v="0"/>
    <x v="11"/>
    <n v="1.04"/>
    <n v="86.666666666666671"/>
    <x v="4"/>
    <s v="rock"/>
    <x v="811"/>
    <d v="2013-07-10T11:52:00"/>
    <d v="2013-06-18T10:26:42"/>
    <x v="4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x v="51"/>
    <x v="0"/>
    <x v="11"/>
    <n v="1.5183333333333333"/>
    <n v="27.606060606060606"/>
    <x v="4"/>
    <s v="rock"/>
    <x v="812"/>
    <d v="2013-03-01T08:58:00"/>
    <d v="2013-01-07T19:25:52"/>
    <x v="4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x v="93"/>
    <x v="0"/>
    <x v="11"/>
    <n v="1.59996"/>
    <n v="24.999375000000001"/>
    <x v="4"/>
    <s v="rock"/>
    <x v="813"/>
    <d v="2012-07-20T18:02:45"/>
    <d v="2012-06-20T18:02:45"/>
    <x v="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x v="33"/>
    <x v="0"/>
    <x v="11"/>
    <n v="1.2729999999999999"/>
    <n v="45.464285714285715"/>
    <x v="4"/>
    <s v="rock"/>
    <x v="814"/>
    <d v="2011-05-31T13:04:00"/>
    <d v="2011-05-16T12:50:01"/>
    <x v="6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x v="68"/>
    <x v="0"/>
    <x v="11"/>
    <n v="1.07"/>
    <n v="99.534883720930239"/>
    <x v="4"/>
    <s v="rock"/>
    <x v="815"/>
    <d v="2014-11-01T17:01:43"/>
    <d v="2014-10-02T17:01:43"/>
    <x v="3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x v="242"/>
    <x v="0"/>
    <x v="11"/>
    <n v="1.1512214285714286"/>
    <n v="39.31"/>
    <x v="4"/>
    <s v="rock"/>
    <x v="816"/>
    <d v="2013-04-09T01:30:00"/>
    <d v="2013-03-08T15:54:03"/>
    <x v="4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x v="23"/>
    <x v="0"/>
    <x v="11"/>
    <n v="1.3711066666666665"/>
    <n v="89.419999999999987"/>
    <x v="4"/>
    <s v="rock"/>
    <x v="817"/>
    <d v="2012-03-10T23:59:00"/>
    <d v="2012-01-17T09:23:31"/>
    <x v="5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x v="10"/>
    <x v="0"/>
    <x v="11"/>
    <n v="1.5571428571428572"/>
    <n v="28.684210526315791"/>
    <x v="4"/>
    <s v="rock"/>
    <x v="818"/>
    <d v="2012-08-07T12:01:00"/>
    <d v="2012-07-30T16:11:21"/>
    <x v="5"/>
  </r>
  <r>
    <x v="819"/>
    <s v="Winter Tour"/>
    <s v="We are touring the Southeast in support of our new EP"/>
    <n v="400"/>
    <n v="435"/>
    <x v="0"/>
    <x v="0"/>
    <s v="USD"/>
    <n v="1387601040"/>
    <n v="1386806254"/>
    <x v="0"/>
    <x v="25"/>
    <x v="0"/>
    <x v="11"/>
    <n v="1.0874999999999999"/>
    <n v="31.071428571428573"/>
    <x v="4"/>
    <s v="rock"/>
    <x v="819"/>
    <d v="2013-12-20T23:44:00"/>
    <d v="2013-12-11T18:57:34"/>
    <x v="4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x v="44"/>
    <x v="0"/>
    <x v="11"/>
    <n v="1.3405"/>
    <n v="70.55263157894737"/>
    <x v="4"/>
    <s v="rock"/>
    <x v="820"/>
    <d v="2014-06-09T00:00:00"/>
    <d v="2014-05-09T15:12:22"/>
    <x v="3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x v="76"/>
    <x v="0"/>
    <x v="11"/>
    <n v="1"/>
    <n v="224.12820512820514"/>
    <x v="4"/>
    <s v="rock"/>
    <x v="821"/>
    <d v="2015-05-03T23:01:00"/>
    <d v="2015-03-30T17:07:45"/>
    <x v="0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x v="50"/>
    <x v="0"/>
    <x v="11"/>
    <n v="1.1916666666666667"/>
    <n v="51.811594202898547"/>
    <x v="4"/>
    <s v="rock"/>
    <x v="822"/>
    <d v="2012-10-05T17:44:10"/>
    <d v="2012-09-05T17:44:10"/>
    <x v="5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x v="51"/>
    <x v="0"/>
    <x v="11"/>
    <n v="1.7949999999999999"/>
    <n v="43.515151515151516"/>
    <x v="4"/>
    <s v="rock"/>
    <x v="823"/>
    <d v="2015-03-22T17:20:52"/>
    <d v="2015-02-20T18:20:52"/>
    <x v="0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x v="241"/>
    <x v="0"/>
    <x v="11"/>
    <n v="1.3438124999999999"/>
    <n v="39.816666666666663"/>
    <x v="4"/>
    <s v="rock"/>
    <x v="824"/>
    <d v="2010-04-18T01:59:00"/>
    <d v="2010-03-13T00:48:38"/>
    <x v="7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x v="221"/>
    <x v="0"/>
    <x v="11"/>
    <n v="1.0043200000000001"/>
    <n v="126.8080808080808"/>
    <x v="4"/>
    <s v="rock"/>
    <x v="825"/>
    <d v="2012-10-29T02:21:24"/>
    <d v="2012-10-04T02:21:24"/>
    <x v="5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x v="72"/>
    <x v="0"/>
    <x v="11"/>
    <n v="1.0145454545454546"/>
    <n v="113.87755102040816"/>
    <x v="4"/>
    <s v="rock"/>
    <x v="826"/>
    <d v="2012-03-25T18:55:30"/>
    <d v="2012-03-04T19:55:30"/>
    <x v="5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x v="202"/>
    <x v="0"/>
    <x v="11"/>
    <n v="1.0333333333333334"/>
    <n v="28.181818181818183"/>
    <x v="4"/>
    <s v="rock"/>
    <x v="827"/>
    <d v="2012-02-14T14:49:00"/>
    <d v="2012-01-19T06:21:47"/>
    <x v="5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x v="44"/>
    <x v="0"/>
    <x v="11"/>
    <n v="1.07"/>
    <n v="36.60526315789474"/>
    <x v="4"/>
    <s v="rock"/>
    <x v="828"/>
    <d v="2012-06-25T11:24:00"/>
    <d v="2012-06-12T20:13:02"/>
    <x v="5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x v="38"/>
    <x v="0"/>
    <x v="11"/>
    <n v="1.04"/>
    <n v="32.5"/>
    <x v="4"/>
    <s v="rock"/>
    <x v="829"/>
    <d v="2016-07-13T14:14:00"/>
    <d v="2016-05-14T14:14:00"/>
    <x v="2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x v="58"/>
    <x v="0"/>
    <x v="11"/>
    <n v="1.0783333333333334"/>
    <n v="60.65625"/>
    <x v="4"/>
    <s v="rock"/>
    <x v="830"/>
    <d v="2013-03-22T06:37:05"/>
    <d v="2013-02-20T07:37:05"/>
    <x v="4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x v="9"/>
    <x v="0"/>
    <x v="11"/>
    <n v="2.3333333333333335"/>
    <n v="175"/>
    <x v="4"/>
    <s v="rock"/>
    <x v="831"/>
    <d v="2012-04-27T10:31:34"/>
    <d v="2012-03-28T10:31:34"/>
    <x v="5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x v="243"/>
    <x v="0"/>
    <x v="11"/>
    <n v="1.0060706666666666"/>
    <n v="97.993896103896105"/>
    <x v="4"/>
    <s v="rock"/>
    <x v="832"/>
    <d v="2012-01-21T03:13:00"/>
    <d v="2011-11-22T11:12:15"/>
    <x v="6"/>
  </r>
  <r>
    <x v="833"/>
    <s v="Ragman Rolls"/>
    <s v="This is an American rock album."/>
    <n v="6000"/>
    <n v="6100"/>
    <x v="0"/>
    <x v="0"/>
    <s v="USD"/>
    <n v="1397941475"/>
    <n v="1395349475"/>
    <x v="0"/>
    <x v="14"/>
    <x v="0"/>
    <x v="11"/>
    <n v="1.0166666666666666"/>
    <n v="148.78048780487805"/>
    <x v="4"/>
    <s v="rock"/>
    <x v="833"/>
    <d v="2014-04-19T16:04:35"/>
    <d v="2014-03-20T16:04:35"/>
    <x v="3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x v="11"/>
    <x v="0"/>
    <x v="11"/>
    <n v="1.3101818181818181"/>
    <n v="96.08"/>
    <x v="4"/>
    <s v="rock"/>
    <x v="834"/>
    <d v="2013-06-30T22:59:00"/>
    <d v="2013-05-28T14:44:52"/>
    <x v="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x v="244"/>
    <x v="0"/>
    <x v="11"/>
    <n v="1.1725000000000001"/>
    <n v="58.625"/>
    <x v="4"/>
    <s v="rock"/>
    <x v="835"/>
    <d v="2012-05-18T22:00:00"/>
    <d v="2012-04-06T05:59:18"/>
    <x v="5"/>
  </r>
  <r>
    <x v="836"/>
    <s v="DESMADRE Full Album + Press Kit"/>
    <s v="An album you can bring home to mom."/>
    <n v="5000"/>
    <n v="5046.5200000000004"/>
    <x v="0"/>
    <x v="0"/>
    <s v="USD"/>
    <n v="1381108918"/>
    <n v="1378516918"/>
    <x v="0"/>
    <x v="67"/>
    <x v="0"/>
    <x v="11"/>
    <n v="1.009304"/>
    <n v="109.70695652173914"/>
    <x v="4"/>
    <s v="rock"/>
    <x v="836"/>
    <d v="2013-10-06T20:21:58"/>
    <d v="2013-09-06T20:21:58"/>
    <x v="4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x v="95"/>
    <x v="0"/>
    <x v="11"/>
    <n v="1.218"/>
    <n v="49.112903225806448"/>
    <x v="4"/>
    <s v="rock"/>
    <x v="837"/>
    <d v="2014-05-01T18:57:42"/>
    <d v="2014-04-01T18:57:42"/>
    <x v="3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x v="42"/>
    <x v="0"/>
    <x v="11"/>
    <n v="1.454"/>
    <n v="47.672131147540981"/>
    <x v="4"/>
    <s v="rock"/>
    <x v="838"/>
    <d v="2012-01-17T16:33:05"/>
    <d v="2011-12-18T16:33:05"/>
    <x v="6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x v="93"/>
    <x v="0"/>
    <x v="11"/>
    <n v="1.166166"/>
    <n v="60.737812499999997"/>
    <x v="4"/>
    <s v="rock"/>
    <x v="839"/>
    <d v="2012-09-22T13:19:16"/>
    <d v="2012-08-23T13:19:16"/>
    <x v="5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x v="245"/>
    <x v="0"/>
    <x v="12"/>
    <n v="1.2041660000000001"/>
    <n v="63.37715789473684"/>
    <x v="4"/>
    <s v="metal"/>
    <x v="840"/>
    <d v="2016-09-24T00:26:27"/>
    <d v="2016-08-25T00:26:27"/>
    <x v="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x v="225"/>
    <x v="0"/>
    <x v="12"/>
    <n v="1.0132000000000001"/>
    <n v="53.893617021276597"/>
    <x v="4"/>
    <s v="metal"/>
    <x v="841"/>
    <d v="2014-11-10T16:07:43"/>
    <d v="2014-10-11T15:07:43"/>
    <x v="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x v="70"/>
    <x v="0"/>
    <x v="12"/>
    <n v="1.0431999999999999"/>
    <n v="66.871794871794876"/>
    <x v="4"/>
    <s v="metal"/>
    <x v="842"/>
    <d v="2013-10-13T22:59:00"/>
    <d v="2013-09-09T09:13:03"/>
    <x v="4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x v="246"/>
    <x v="0"/>
    <x v="12"/>
    <n v="2.6713333333333331"/>
    <n v="63.102362204724407"/>
    <x v="4"/>
    <s v="metal"/>
    <x v="843"/>
    <d v="2016-12-08T03:00:00"/>
    <d v="2016-11-21T01:11:20"/>
    <x v="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x v="180"/>
    <x v="0"/>
    <x v="12"/>
    <n v="1.9413333333333334"/>
    <n v="36.628930817610062"/>
    <x v="4"/>
    <s v="metal"/>
    <x v="844"/>
    <d v="2014-10-31T23:59:00"/>
    <d v="2014-09-23T11:25:52"/>
    <x v="3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x v="247"/>
    <x v="0"/>
    <x v="12"/>
    <n v="1.203802"/>
    <n v="34.005706214689269"/>
    <x v="4"/>
    <s v="metal"/>
    <x v="845"/>
    <d v="2016-09-04T22:59:00"/>
    <d v="2016-07-26T23:56:36"/>
    <x v="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x v="5"/>
    <x v="0"/>
    <x v="12"/>
    <n v="1.2200090909090908"/>
    <n v="28.553404255319148"/>
    <x v="4"/>
    <s v="metal"/>
    <x v="846"/>
    <d v="2014-03-10T09:00:00"/>
    <d v="2014-02-24T04:24:15"/>
    <x v="3"/>
  </r>
  <r>
    <x v="847"/>
    <s v="CENTROPYMUSIC"/>
    <s v="MUSIC WITH MEANING!  MUSIC THAT MATTERS!!!"/>
    <n v="10"/>
    <n v="10"/>
    <x v="0"/>
    <x v="0"/>
    <s v="USD"/>
    <n v="1436555376"/>
    <n v="1433963376"/>
    <x v="0"/>
    <x v="29"/>
    <x v="0"/>
    <x v="12"/>
    <n v="1"/>
    <n v="10"/>
    <x v="4"/>
    <s v="metal"/>
    <x v="847"/>
    <d v="2015-07-10T14:09:36"/>
    <d v="2015-06-10T14:09:36"/>
    <x v="0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x v="38"/>
    <x v="0"/>
    <x v="12"/>
    <n v="1"/>
    <n v="18.75"/>
    <x v="4"/>
    <s v="metal"/>
    <x v="848"/>
    <d v="2015-04-14T14:00:33"/>
    <d v="2015-03-15T14:00:33"/>
    <x v="0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x v="248"/>
    <x v="0"/>
    <x v="12"/>
    <n v="1.1990000000000001"/>
    <n v="41.704347826086959"/>
    <x v="4"/>
    <s v="metal"/>
    <x v="849"/>
    <d v="2015-03-15T21:34:24"/>
    <d v="2015-02-15T22:34:24"/>
    <x v="0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x v="182"/>
    <x v="0"/>
    <x v="12"/>
    <n v="1.55175"/>
    <n v="46.669172932330824"/>
    <x v="4"/>
    <s v="metal"/>
    <x v="850"/>
    <d v="2016-04-24T23:59:00"/>
    <d v="2016-03-23T14:51:57"/>
    <x v="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x v="16"/>
    <x v="0"/>
    <x v="12"/>
    <n v="1.3045"/>
    <n v="37.271428571428572"/>
    <x v="4"/>
    <s v="metal"/>
    <x v="851"/>
    <d v="2016-07-31T14:45:00"/>
    <d v="2016-06-01T16:07:33"/>
    <x v="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x v="95"/>
    <x v="0"/>
    <x v="12"/>
    <n v="1.0497142857142858"/>
    <n v="59.258064516129032"/>
    <x v="4"/>
    <s v="metal"/>
    <x v="852"/>
    <d v="2016-10-24T16:00:00"/>
    <d v="2016-10-13T14:19:55"/>
    <x v="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x v="73"/>
    <x v="0"/>
    <x v="12"/>
    <n v="1"/>
    <n v="30"/>
    <x v="4"/>
    <s v="metal"/>
    <x v="853"/>
    <d v="2015-02-16T14:58:29"/>
    <d v="2015-01-17T14:58:29"/>
    <x v="0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x v="249"/>
    <x v="0"/>
    <x v="12"/>
    <n v="1.1822050359712231"/>
    <n v="65.8623246492986"/>
    <x v="4"/>
    <s v="metal"/>
    <x v="854"/>
    <d v="2016-12-28T00:05:46"/>
    <d v="2016-11-28T00:05:46"/>
    <x v="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x v="5"/>
    <x v="0"/>
    <x v="12"/>
    <n v="1.0344827586206897"/>
    <n v="31.914893617021278"/>
    <x v="4"/>
    <s v="metal"/>
    <x v="855"/>
    <d v="2016-07-23T22:00:17"/>
    <d v="2016-06-23T22:00:17"/>
    <x v="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x v="33"/>
    <x v="0"/>
    <x v="12"/>
    <n v="2.1800000000000002"/>
    <n v="19.464285714285715"/>
    <x v="4"/>
    <s v="metal"/>
    <x v="856"/>
    <d v="2016-10-25T14:00:00"/>
    <d v="2016-08-27T02:29:16"/>
    <x v="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x v="54"/>
    <x v="0"/>
    <x v="12"/>
    <n v="1"/>
    <n v="50"/>
    <x v="4"/>
    <s v="metal"/>
    <x v="857"/>
    <d v="2015-11-25T09:57:11"/>
    <d v="2015-10-14T08:57:11"/>
    <x v="0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x v="88"/>
    <x v="0"/>
    <x v="12"/>
    <n v="1.4400583333333332"/>
    <n v="22.737763157894737"/>
    <x v="4"/>
    <s v="metal"/>
    <x v="858"/>
    <d v="2015-04-15T17:59:00"/>
    <d v="2015-03-16T12:53:38"/>
    <x v="0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x v="15"/>
    <x v="0"/>
    <x v="12"/>
    <n v="1.0467500000000001"/>
    <n v="42.724489795918366"/>
    <x v="4"/>
    <s v="metal"/>
    <x v="859"/>
    <d v="2015-06-03T19:00:00"/>
    <d v="2015-05-04T14:41:08"/>
    <x v="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x v="53"/>
    <x v="1"/>
    <x v="13"/>
    <n v="0.18142857142857144"/>
    <n v="52.916666666666664"/>
    <x v="4"/>
    <s v="jazz"/>
    <x v="860"/>
    <d v="2013-11-22T07:35:13"/>
    <d v="2013-10-23T06:35:13"/>
    <x v="4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x v="84"/>
    <x v="1"/>
    <x v="13"/>
    <n v="2.2444444444444444E-2"/>
    <n v="50.5"/>
    <x v="4"/>
    <s v="jazz"/>
    <x v="861"/>
    <d v="2016-09-16T18:10:04"/>
    <d v="2016-08-17T18:10:04"/>
    <x v="2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x v="80"/>
    <x v="1"/>
    <x v="13"/>
    <n v="3.3999999999999998E-3"/>
    <n v="42.5"/>
    <x v="4"/>
    <s v="jazz"/>
    <x v="862"/>
    <d v="2013-11-11T09:19:08"/>
    <d v="2013-10-12T08:19:08"/>
    <x v="4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x v="81"/>
    <x v="1"/>
    <x v="13"/>
    <n v="4.4999999999999998E-2"/>
    <n v="18"/>
    <x v="4"/>
    <s v="jazz"/>
    <x v="863"/>
    <d v="2012-02-11T21:49:26"/>
    <d v="2012-01-12T21:49:26"/>
    <x v="5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x v="1"/>
    <x v="1"/>
    <x v="13"/>
    <n v="0.41538461538461541"/>
    <n v="34.177215189873415"/>
    <x v="4"/>
    <s v="jazz"/>
    <x v="864"/>
    <d v="2013-10-16T04:59:00"/>
    <d v="2013-09-23T21:33:58"/>
    <x v="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x v="84"/>
    <x v="1"/>
    <x v="13"/>
    <n v="2.0454545454545454E-2"/>
    <n v="22.5"/>
    <x v="4"/>
    <s v="jazz"/>
    <x v="865"/>
    <d v="2013-01-16T13:33:17"/>
    <d v="2012-11-17T13:33:17"/>
    <x v="5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x v="202"/>
    <x v="1"/>
    <x v="13"/>
    <n v="0.18285714285714286"/>
    <n v="58.18181818181818"/>
    <x v="4"/>
    <s v="jazz"/>
    <x v="866"/>
    <d v="2015-02-28T10:10:00"/>
    <d v="2015-01-21T10:18:38"/>
    <x v="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x v="202"/>
    <x v="1"/>
    <x v="13"/>
    <n v="0.2402"/>
    <n v="109.18181818181819"/>
    <x v="4"/>
    <s v="jazz"/>
    <x v="867"/>
    <d v="2009-11-30T23:59:00"/>
    <d v="2009-10-01T21:31:46"/>
    <x v="8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x v="29"/>
    <x v="1"/>
    <x v="13"/>
    <n v="1.1111111111111111E-3"/>
    <n v="50"/>
    <x v="4"/>
    <s v="jazz"/>
    <x v="868"/>
    <d v="2014-01-06T19:39:58"/>
    <d v="2013-12-07T19:39:58"/>
    <x v="4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x v="83"/>
    <x v="1"/>
    <x v="13"/>
    <n v="0.11818181818181818"/>
    <n v="346.66666666666669"/>
    <x v="4"/>
    <s v="jazz"/>
    <x v="869"/>
    <d v="2013-04-08T14:17:37"/>
    <d v="2013-03-09T15:17:37"/>
    <x v="4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x v="81"/>
    <x v="1"/>
    <x v="13"/>
    <n v="3.0999999999999999E-3"/>
    <n v="12.4"/>
    <x v="4"/>
    <s v="jazz"/>
    <x v="870"/>
    <d v="2013-08-31T19:32:03"/>
    <d v="2013-08-01T19:32:03"/>
    <x v="4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x v="8"/>
    <x v="1"/>
    <x v="13"/>
    <n v="5.4166666666666669E-2"/>
    <n v="27.083333333333332"/>
    <x v="4"/>
    <s v="jazz"/>
    <x v="871"/>
    <d v="2013-11-29T09:28:15"/>
    <d v="2013-10-30T08:28:15"/>
    <x v="4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x v="84"/>
    <x v="1"/>
    <x v="13"/>
    <n v="8.1250000000000003E-3"/>
    <n v="32.5"/>
    <x v="4"/>
    <s v="jazz"/>
    <x v="872"/>
    <d v="2011-03-10T14:48:47"/>
    <d v="2011-01-24T14:48:47"/>
    <x v="6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x v="81"/>
    <x v="1"/>
    <x v="13"/>
    <n v="1.2857142857142857E-2"/>
    <n v="9"/>
    <x v="4"/>
    <s v="jazz"/>
    <x v="873"/>
    <d v="2012-11-11T00:00:40"/>
    <d v="2012-10-01T23:00:40"/>
    <x v="5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x v="64"/>
    <x v="1"/>
    <x v="13"/>
    <n v="0.24333333333333335"/>
    <n v="34.761904761904759"/>
    <x v="4"/>
    <s v="jazz"/>
    <x v="874"/>
    <d v="2013-05-04T09:00:34"/>
    <d v="2013-04-04T09:00:34"/>
    <x v="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x v="78"/>
    <x v="1"/>
    <x v="13"/>
    <n v="0"/>
    <e v="#DIV/0!"/>
    <x v="4"/>
    <s v="jazz"/>
    <x v="875"/>
    <d v="2015-09-21T12:22:11"/>
    <d v="2015-09-01T12:22:11"/>
    <x v="0"/>
  </r>
  <r>
    <x v="876"/>
    <s v="Sound Of Dobells"/>
    <s v="What was the greatest record shop ever?  DOBELLS!"/>
    <n v="3152"/>
    <n v="1286"/>
    <x v="2"/>
    <x v="1"/>
    <s v="GBP"/>
    <n v="1359978927"/>
    <n v="1357127727"/>
    <x v="0"/>
    <x v="43"/>
    <x v="1"/>
    <x v="13"/>
    <n v="0.40799492385786801"/>
    <n v="28.577777777777779"/>
    <x v="4"/>
    <s v="jazz"/>
    <x v="876"/>
    <d v="2013-02-04T06:55:27"/>
    <d v="2013-01-02T06:55:27"/>
    <x v="4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x v="60"/>
    <x v="1"/>
    <x v="13"/>
    <n v="0.67549999999999999"/>
    <n v="46.586206896551722"/>
    <x v="4"/>
    <s v="jazz"/>
    <x v="877"/>
    <d v="2013-12-19T13:56:00"/>
    <d v="2013-11-19T13:56:00"/>
    <x v="4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x v="84"/>
    <x v="1"/>
    <x v="13"/>
    <n v="1.2999999999999999E-2"/>
    <n v="32.5"/>
    <x v="4"/>
    <s v="jazz"/>
    <x v="878"/>
    <d v="2010-12-23T00:35:24"/>
    <d v="2010-11-23T00:35:24"/>
    <x v="7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x v="209"/>
    <x v="1"/>
    <x v="13"/>
    <n v="0.30666666666666664"/>
    <n v="21.466666666666665"/>
    <x v="4"/>
    <s v="jazz"/>
    <x v="879"/>
    <d v="2012-05-29T14:55:05"/>
    <d v="2012-05-08T14:55:05"/>
    <x v="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x v="22"/>
    <x v="1"/>
    <x v="14"/>
    <n v="2.9894179894179893E-2"/>
    <n v="14.125"/>
    <x v="4"/>
    <s v="indie rock"/>
    <x v="880"/>
    <d v="2012-10-30T02:42:18"/>
    <d v="2012-09-27T02:42:18"/>
    <x v="5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x v="29"/>
    <x v="1"/>
    <x v="14"/>
    <n v="8.0000000000000002E-3"/>
    <n v="30"/>
    <x v="4"/>
    <s v="indie rock"/>
    <x v="881"/>
    <d v="2012-01-14T01:01:26"/>
    <d v="2011-11-30T01:01:26"/>
    <x v="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x v="25"/>
    <x v="1"/>
    <x v="14"/>
    <n v="0.20133333333333334"/>
    <n v="21.571428571428573"/>
    <x v="4"/>
    <s v="indie rock"/>
    <x v="882"/>
    <d v="2011-09-06T15:39:10"/>
    <d v="2011-08-04T15:39:10"/>
    <x v="6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x v="54"/>
    <x v="1"/>
    <x v="14"/>
    <n v="0.4002"/>
    <n v="83.375"/>
    <x v="4"/>
    <s v="indie rock"/>
    <x v="883"/>
    <d v="2016-03-02T17:27:15"/>
    <d v="2016-01-02T17:27:15"/>
    <x v="2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x v="84"/>
    <x v="1"/>
    <x v="14"/>
    <n v="0.01"/>
    <n v="10"/>
    <x v="4"/>
    <s v="indie rock"/>
    <x v="884"/>
    <d v="2012-05-11T21:31:00"/>
    <d v="2012-03-13T14:15:46"/>
    <x v="5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x v="64"/>
    <x v="1"/>
    <x v="14"/>
    <n v="0.75"/>
    <n v="35.714285714285715"/>
    <x v="4"/>
    <s v="indie rock"/>
    <x v="885"/>
    <d v="2016-12-30T17:35:11"/>
    <d v="2016-12-09T17:35:11"/>
    <x v="2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x v="63"/>
    <x v="1"/>
    <x v="14"/>
    <n v="0.41"/>
    <n v="29.285714285714285"/>
    <x v="4"/>
    <s v="indie rock"/>
    <x v="886"/>
    <d v="2016-09-15T15:53:33"/>
    <d v="2016-08-21T15:53:33"/>
    <x v="2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x v="78"/>
    <x v="1"/>
    <x v="14"/>
    <n v="0"/>
    <e v="#DIV/0!"/>
    <x v="4"/>
    <s v="indie rock"/>
    <x v="887"/>
    <d v="2012-05-27T18:00:55"/>
    <d v="2012-04-27T18:00:55"/>
    <x v="5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x v="80"/>
    <x v="1"/>
    <x v="14"/>
    <n v="7.1999999999999995E-2"/>
    <n v="18"/>
    <x v="4"/>
    <s v="indie rock"/>
    <x v="888"/>
    <d v="2011-09-01T01:00:00"/>
    <d v="2011-07-27T13:04:45"/>
    <x v="6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x v="58"/>
    <x v="1"/>
    <x v="14"/>
    <n v="9.4412800000000005E-2"/>
    <n v="73.760000000000005"/>
    <x v="4"/>
    <s v="indie rock"/>
    <x v="889"/>
    <d v="2014-10-05T13:49:03"/>
    <d v="2014-09-05T13:49:03"/>
    <x v="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x v="80"/>
    <x v="1"/>
    <x v="14"/>
    <n v="4.1666666666666664E-2"/>
    <n v="31.25"/>
    <x v="4"/>
    <s v="indie rock"/>
    <x v="890"/>
    <d v="2013-11-21T12:46:19"/>
    <d v="2013-10-22T11:46:19"/>
    <x v="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x v="82"/>
    <x v="1"/>
    <x v="14"/>
    <n v="3.2500000000000001E-2"/>
    <n v="28.888888888888889"/>
    <x v="4"/>
    <s v="indie rock"/>
    <x v="891"/>
    <d v="2014-08-20T19:45:30"/>
    <d v="2014-07-21T19:45:30"/>
    <x v="3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x v="57"/>
    <x v="1"/>
    <x v="14"/>
    <n v="0.40749999999999997"/>
    <n v="143.8235294117647"/>
    <x v="4"/>
    <s v="indie rock"/>
    <x v="892"/>
    <d v="2010-07-31T23:00:00"/>
    <d v="2010-05-05T23:48:03"/>
    <x v="7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x v="81"/>
    <x v="1"/>
    <x v="14"/>
    <n v="0.1"/>
    <n v="40"/>
    <x v="4"/>
    <s v="indie rock"/>
    <x v="893"/>
    <d v="2015-04-01T15:32:43"/>
    <d v="2015-03-02T16:32:43"/>
    <x v="0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x v="28"/>
    <x v="1"/>
    <x v="14"/>
    <n v="0.39169999999999999"/>
    <n v="147.81132075471697"/>
    <x v="4"/>
    <s v="indie rock"/>
    <x v="894"/>
    <d v="2016-06-05T18:33:30"/>
    <d v="2016-05-06T18:33:30"/>
    <x v="2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x v="63"/>
    <x v="1"/>
    <x v="14"/>
    <n v="2.4375000000000001E-2"/>
    <n v="27.857142857142858"/>
    <x v="4"/>
    <s v="indie rock"/>
    <x v="895"/>
    <d v="2010-10-24T22:03:49"/>
    <d v="2010-09-09T22:03:49"/>
    <x v="7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x v="250"/>
    <x v="1"/>
    <x v="14"/>
    <n v="0.4"/>
    <n v="44.444444444444443"/>
    <x v="4"/>
    <s v="indie rock"/>
    <x v="896"/>
    <d v="2015-08-27T23:00:00"/>
    <d v="2015-08-02T15:57:06"/>
    <x v="0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x v="78"/>
    <x v="1"/>
    <x v="14"/>
    <n v="0"/>
    <e v="#DIV/0!"/>
    <x v="4"/>
    <s v="indie rock"/>
    <x v="897"/>
    <d v="2012-11-28T12:31:48"/>
    <d v="2012-10-29T11:31:48"/>
    <x v="5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x v="84"/>
    <x v="1"/>
    <x v="14"/>
    <n v="2.8000000000000001E-2"/>
    <n v="35"/>
    <x v="4"/>
    <s v="indie rock"/>
    <x v="898"/>
    <d v="2012-01-15T13:11:50"/>
    <d v="2011-12-01T13:11:50"/>
    <x v="6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x v="22"/>
    <x v="1"/>
    <x v="14"/>
    <n v="0.37333333333333335"/>
    <n v="35"/>
    <x v="4"/>
    <s v="indie rock"/>
    <x v="899"/>
    <d v="2011-05-27T21:22:42"/>
    <d v="2011-04-12T21:22:42"/>
    <x v="6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x v="84"/>
    <x v="1"/>
    <x v="13"/>
    <n v="4.1999999999999997E-3"/>
    <n v="10.5"/>
    <x v="4"/>
    <s v="jazz"/>
    <x v="900"/>
    <d v="2016-03-30T14:23:22"/>
    <d v="2016-02-29T15:23:22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x v="78"/>
    <x v="1"/>
    <x v="13"/>
    <n v="0"/>
    <e v="#DIV/0!"/>
    <x v="4"/>
    <s v="jazz"/>
    <x v="901"/>
    <d v="2010-06-08T14:11:00"/>
    <d v="2010-04-23T14:28:34"/>
    <x v="7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x v="83"/>
    <x v="1"/>
    <x v="13"/>
    <n v="3.0000000000000001E-3"/>
    <n v="30"/>
    <x v="4"/>
    <s v="jazz"/>
    <x v="902"/>
    <d v="2014-08-30T10:30:00"/>
    <d v="2014-07-09T18:10:22"/>
    <x v="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x v="80"/>
    <x v="1"/>
    <x v="13"/>
    <n v="3.2000000000000001E-2"/>
    <n v="40"/>
    <x v="4"/>
    <s v="jazz"/>
    <x v="903"/>
    <d v="2012-09-22T21:25:00"/>
    <d v="2012-08-28T14:06:20"/>
    <x v="5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x v="83"/>
    <x v="1"/>
    <x v="13"/>
    <n v="3.0200000000000001E-3"/>
    <n v="50.333333333333336"/>
    <x v="4"/>
    <s v="jazz"/>
    <x v="904"/>
    <d v="2016-01-02T20:55:37"/>
    <d v="2015-12-03T20:55:37"/>
    <x v="0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x v="79"/>
    <x v="1"/>
    <x v="13"/>
    <n v="3.0153846153846153E-2"/>
    <n v="32.666666666666664"/>
    <x v="4"/>
    <s v="jazz"/>
    <x v="905"/>
    <d v="2011-01-24T00:45:26"/>
    <d v="2010-11-25T00:45:26"/>
    <x v="7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x v="78"/>
    <x v="1"/>
    <x v="13"/>
    <n v="0"/>
    <e v="#DIV/0!"/>
    <x v="4"/>
    <s v="jazz"/>
    <x v="906"/>
    <d v="2014-03-12T22:33:10"/>
    <d v="2014-02-10T23:33:10"/>
    <x v="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x v="78"/>
    <x v="1"/>
    <x v="13"/>
    <n v="0"/>
    <e v="#DIV/0!"/>
    <x v="4"/>
    <s v="jazz"/>
    <x v="907"/>
    <d v="2011-09-10T23:37:03"/>
    <d v="2011-08-11T23:37:03"/>
    <x v="6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x v="78"/>
    <x v="1"/>
    <x v="13"/>
    <n v="0"/>
    <e v="#DIV/0!"/>
    <x v="4"/>
    <s v="jazz"/>
    <x v="908"/>
    <d v="2010-07-26T23:59:00"/>
    <d v="2010-06-11T14:14:15"/>
    <x v="7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x v="22"/>
    <x v="1"/>
    <x v="13"/>
    <n v="3.2500000000000001E-2"/>
    <n v="65"/>
    <x v="4"/>
    <s v="jazz"/>
    <x v="909"/>
    <d v="2012-07-22T23:00:00"/>
    <d v="2012-06-21T11:34:00"/>
    <x v="5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x v="81"/>
    <x v="1"/>
    <x v="13"/>
    <n v="0.22363636363636363"/>
    <n v="24.6"/>
    <x v="4"/>
    <s v="jazz"/>
    <x v="910"/>
    <d v="2017-03-03T08:05:19"/>
    <d v="2017-01-02T08:05:19"/>
    <x v="1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x v="78"/>
    <x v="1"/>
    <x v="13"/>
    <n v="0"/>
    <e v="#DIV/0!"/>
    <x v="4"/>
    <s v="jazz"/>
    <x v="911"/>
    <d v="2014-01-23T19:07:25"/>
    <d v="2014-01-02T19:07:25"/>
    <x v="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x v="84"/>
    <x v="1"/>
    <x v="13"/>
    <n v="8.5714285714285719E-3"/>
    <n v="15"/>
    <x v="4"/>
    <s v="jazz"/>
    <x v="912"/>
    <d v="2012-12-10T22:37:27"/>
    <d v="2012-10-11T21:37:27"/>
    <x v="5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x v="54"/>
    <x v="1"/>
    <x v="13"/>
    <n v="6.6066666666666662E-2"/>
    <n v="82.583333333333329"/>
    <x v="4"/>
    <s v="jazz"/>
    <x v="913"/>
    <d v="2012-05-04T22:20:19"/>
    <d v="2012-04-04T22:20:19"/>
    <x v="5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x v="78"/>
    <x v="1"/>
    <x v="13"/>
    <n v="0"/>
    <e v="#DIV/0!"/>
    <x v="4"/>
    <s v="jazz"/>
    <x v="914"/>
    <d v="2012-08-25T13:19:07"/>
    <d v="2012-07-26T13:19:07"/>
    <x v="5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x v="82"/>
    <x v="1"/>
    <x v="13"/>
    <n v="5.7692307692307696E-2"/>
    <n v="41.666666666666664"/>
    <x v="4"/>
    <s v="jazz"/>
    <x v="915"/>
    <d v="2012-02-29T23:59:00"/>
    <d v="2012-01-29T11:18:34"/>
    <x v="5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x v="78"/>
    <x v="1"/>
    <x v="13"/>
    <n v="0"/>
    <e v="#DIV/0!"/>
    <x v="4"/>
    <s v="jazz"/>
    <x v="916"/>
    <d v="2010-10-22T00:00:00"/>
    <d v="2010-09-13T15:28:54"/>
    <x v="7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x v="29"/>
    <x v="1"/>
    <x v="13"/>
    <n v="6.0000000000000001E-3"/>
    <n v="30"/>
    <x v="4"/>
    <s v="jazz"/>
    <x v="917"/>
    <d v="2014-07-13T21:30:00"/>
    <d v="2014-06-12T17:38:50"/>
    <x v="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x v="73"/>
    <x v="1"/>
    <x v="13"/>
    <n v="5.0256410256410255E-2"/>
    <n v="19.600000000000001"/>
    <x v="4"/>
    <s v="jazz"/>
    <x v="918"/>
    <d v="2014-12-01T17:59:21"/>
    <d v="2014-11-01T16:59:21"/>
    <x v="3"/>
  </r>
  <r>
    <x v="919"/>
    <s v="Jazz CD:  Out of The Blue"/>
    <s v="Cool jazz with a New Orleans flavor."/>
    <n v="20000"/>
    <n v="100"/>
    <x v="2"/>
    <x v="0"/>
    <s v="USD"/>
    <n v="1355930645"/>
    <n v="1352906645"/>
    <x v="0"/>
    <x v="29"/>
    <x v="1"/>
    <x v="13"/>
    <n v="5.0000000000000001E-3"/>
    <n v="100"/>
    <x v="4"/>
    <s v="jazz"/>
    <x v="919"/>
    <d v="2012-12-19T10:24:05"/>
    <d v="2012-11-14T10:24:05"/>
    <x v="5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x v="78"/>
    <x v="1"/>
    <x v="13"/>
    <n v="0"/>
    <e v="#DIV/0!"/>
    <x v="4"/>
    <s v="jazz"/>
    <x v="920"/>
    <d v="2013-11-14T12:07:02"/>
    <d v="2013-10-15T11:07:02"/>
    <x v="4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x v="9"/>
    <x v="1"/>
    <x v="13"/>
    <n v="0.309"/>
    <n v="231.75"/>
    <x v="4"/>
    <s v="jazz"/>
    <x v="921"/>
    <d v="2011-12-12T00:06:16"/>
    <d v="2011-10-30T23:06:16"/>
    <x v="6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x v="209"/>
    <x v="1"/>
    <x v="13"/>
    <n v="0.21037037037037037"/>
    <n v="189.33333333333334"/>
    <x v="4"/>
    <s v="jazz"/>
    <x v="922"/>
    <d v="2014-10-01T07:43:13"/>
    <d v="2014-08-27T07:43:13"/>
    <x v="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x v="79"/>
    <x v="1"/>
    <x v="13"/>
    <n v="2.1999999999999999E-2"/>
    <n v="55"/>
    <x v="4"/>
    <s v="jazz"/>
    <x v="923"/>
    <d v="2014-11-21T19:02:03"/>
    <d v="2014-10-22T18:02:03"/>
    <x v="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x v="41"/>
    <x v="1"/>
    <x v="13"/>
    <n v="0.109"/>
    <n v="21.8"/>
    <x v="4"/>
    <s v="jazz"/>
    <x v="924"/>
    <d v="2013-02-13T17:37:49"/>
    <d v="2013-01-14T17:37:49"/>
    <x v="4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x v="81"/>
    <x v="1"/>
    <x v="13"/>
    <n v="2.6666666666666668E-2"/>
    <n v="32"/>
    <x v="4"/>
    <s v="jazz"/>
    <x v="925"/>
    <d v="2013-11-27T17:08:31"/>
    <d v="2013-10-28T16:08:31"/>
    <x v="4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x v="78"/>
    <x v="1"/>
    <x v="13"/>
    <n v="0"/>
    <e v="#DIV/0!"/>
    <x v="4"/>
    <s v="jazz"/>
    <x v="926"/>
    <d v="2010-07-08T17:40:00"/>
    <d v="2010-06-08T19:28:50"/>
    <x v="7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x v="78"/>
    <x v="1"/>
    <x v="13"/>
    <n v="0"/>
    <e v="#DIV/0!"/>
    <x v="4"/>
    <s v="jazz"/>
    <x v="927"/>
    <d v="2012-05-14T14:44:55"/>
    <d v="2012-04-14T14:44:55"/>
    <x v="5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x v="33"/>
    <x v="1"/>
    <x v="13"/>
    <n v="0.10862068965517241"/>
    <n v="56.25"/>
    <x v="4"/>
    <s v="jazz"/>
    <x v="928"/>
    <d v="2012-11-17T19:00:00"/>
    <d v="2012-09-28T15:41:53"/>
    <x v="5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x v="78"/>
    <x v="1"/>
    <x v="13"/>
    <n v="0"/>
    <e v="#DIV/0!"/>
    <x v="4"/>
    <s v="jazz"/>
    <x v="929"/>
    <d v="2012-04-08T23:42:49"/>
    <d v="2012-03-10T00:42:49"/>
    <x v="5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x v="81"/>
    <x v="1"/>
    <x v="13"/>
    <n v="0.38333333333333336"/>
    <n v="69"/>
    <x v="4"/>
    <s v="jazz"/>
    <x v="930"/>
    <d v="2010-06-25T16:32:00"/>
    <d v="2010-05-14T16:58:26"/>
    <x v="7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x v="63"/>
    <x v="1"/>
    <x v="13"/>
    <n v="6.5500000000000003E-2"/>
    <n v="18.714285714285715"/>
    <x v="4"/>
    <s v="jazz"/>
    <x v="931"/>
    <d v="2014-03-16T17:00:00"/>
    <d v="2014-02-10T03:38:22"/>
    <x v="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x v="209"/>
    <x v="1"/>
    <x v="13"/>
    <n v="0.14536842105263159"/>
    <n v="46.033333333333331"/>
    <x v="4"/>
    <s v="jazz"/>
    <x v="932"/>
    <d v="2013-03-22T17:15:45"/>
    <d v="2013-02-05T18:15:45"/>
    <x v="4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x v="84"/>
    <x v="1"/>
    <x v="13"/>
    <n v="0.06"/>
    <n v="60"/>
    <x v="4"/>
    <s v="jazz"/>
    <x v="933"/>
    <d v="2014-05-11T23:03:29"/>
    <d v="2014-03-12T23:03:29"/>
    <x v="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x v="209"/>
    <x v="1"/>
    <x v="13"/>
    <n v="0.30399999999999999"/>
    <n v="50.666666666666664"/>
    <x v="4"/>
    <s v="jazz"/>
    <x v="934"/>
    <d v="2014-05-04T01:00:00"/>
    <d v="2014-04-04T12:41:24"/>
    <x v="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x v="84"/>
    <x v="1"/>
    <x v="13"/>
    <n v="1.4285714285714285E-2"/>
    <n v="25"/>
    <x v="4"/>
    <s v="jazz"/>
    <x v="935"/>
    <d v="2016-01-29T03:00:29"/>
    <d v="2015-12-30T03:00:29"/>
    <x v="0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x v="78"/>
    <x v="1"/>
    <x v="13"/>
    <n v="0"/>
    <e v="#DIV/0!"/>
    <x v="4"/>
    <s v="jazz"/>
    <x v="936"/>
    <d v="2012-01-18T15:00:00"/>
    <d v="2011-12-05T19:34:49"/>
    <x v="6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x v="84"/>
    <x v="1"/>
    <x v="13"/>
    <n v="1.1428571428571429E-2"/>
    <n v="20"/>
    <x v="4"/>
    <s v="jazz"/>
    <x v="937"/>
    <d v="2013-11-03T15:09:17"/>
    <d v="2013-10-04T14:09:17"/>
    <x v="4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x v="29"/>
    <x v="1"/>
    <x v="13"/>
    <n v="3.5714285714285713E-3"/>
    <n v="25"/>
    <x v="4"/>
    <s v="jazz"/>
    <x v="938"/>
    <d v="2012-09-02T06:30:48"/>
    <d v="2012-08-03T06:30:48"/>
    <x v="5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x v="84"/>
    <x v="1"/>
    <x v="13"/>
    <n v="1.4545454545454545E-2"/>
    <n v="20"/>
    <x v="4"/>
    <s v="jazz"/>
    <x v="939"/>
    <d v="2013-06-30T14:58:00"/>
    <d v="2013-05-22T13:18:58"/>
    <x v="4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x v="25"/>
    <x v="1"/>
    <x v="8"/>
    <n v="0.17155555555555554"/>
    <n v="110.28571428571429"/>
    <x v="2"/>
    <s v="wearables"/>
    <x v="940"/>
    <d v="2015-08-10T19:12:06"/>
    <d v="2015-06-26T19:12:06"/>
    <x v="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x v="162"/>
    <x v="1"/>
    <x v="8"/>
    <n v="2.3220000000000001E-2"/>
    <n v="37.451612903225808"/>
    <x v="2"/>
    <s v="wearables"/>
    <x v="941"/>
    <d v="2017-02-09T21:19:05"/>
    <d v="2017-01-10T21:19:05"/>
    <x v="1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x v="38"/>
    <x v="1"/>
    <x v="8"/>
    <n v="8.9066666666666669E-2"/>
    <n v="41.75"/>
    <x v="2"/>
    <s v="wearables"/>
    <x v="942"/>
    <d v="2016-02-18T15:14:20"/>
    <d v="2016-01-13T15:14:20"/>
    <x v="2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x v="8"/>
    <x v="1"/>
    <x v="8"/>
    <n v="9.633333333333334E-2"/>
    <n v="24.083333333333332"/>
    <x v="2"/>
    <s v="wearables"/>
    <x v="943"/>
    <d v="2016-11-29T12:01:45"/>
    <d v="2016-10-30T11:01:45"/>
    <x v="2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x v="93"/>
    <x v="1"/>
    <x v="8"/>
    <n v="0.13325999999999999"/>
    <n v="69.40625"/>
    <x v="2"/>
    <s v="wearables"/>
    <x v="944"/>
    <d v="2016-04-18T09:00:00"/>
    <d v="2016-03-15T09:00:50"/>
    <x v="2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x v="38"/>
    <x v="1"/>
    <x v="8"/>
    <n v="2.4840000000000001E-2"/>
    <n v="155.25"/>
    <x v="2"/>
    <s v="wearables"/>
    <x v="945"/>
    <d v="2017-02-18T18:59:00"/>
    <d v="2016-12-28T15:57:06"/>
    <x v="2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x v="81"/>
    <x v="1"/>
    <x v="8"/>
    <n v="1.9066666666666666E-2"/>
    <n v="57.2"/>
    <x v="2"/>
    <s v="wearables"/>
    <x v="946"/>
    <d v="2016-09-09T13:00:48"/>
    <d v="2016-08-10T13:00:48"/>
    <x v="2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x v="78"/>
    <x v="1"/>
    <x v="8"/>
    <n v="0"/>
    <e v="#DIV/0!"/>
    <x v="2"/>
    <s v="wearables"/>
    <x v="947"/>
    <d v="2016-06-30T13:45:06"/>
    <d v="2016-05-01T13:45:06"/>
    <x v="2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x v="22"/>
    <x v="1"/>
    <x v="8"/>
    <n v="0.12"/>
    <n v="60"/>
    <x v="2"/>
    <s v="wearables"/>
    <x v="948"/>
    <d v="2016-03-12T14:52:44"/>
    <d v="2016-02-11T14:52:44"/>
    <x v="2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x v="63"/>
    <x v="1"/>
    <x v="8"/>
    <n v="1.3650000000000001E-2"/>
    <n v="39"/>
    <x v="2"/>
    <s v="wearables"/>
    <x v="949"/>
    <d v="2016-02-20T20:02:56"/>
    <d v="2015-12-22T20:02:56"/>
    <x v="0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x v="54"/>
    <x v="1"/>
    <x v="8"/>
    <n v="0.28039999999999998"/>
    <n v="58.416666666666664"/>
    <x v="2"/>
    <s v="wearables"/>
    <x v="950"/>
    <d v="2016-01-17T13:01:01"/>
    <d v="2015-12-18T13:01:01"/>
    <x v="0"/>
  </r>
  <r>
    <x v="951"/>
    <s v="Smart Harness"/>
    <s v="Revolutionizing the way we walk our dogs!"/>
    <n v="50000"/>
    <n v="19195"/>
    <x v="2"/>
    <x v="0"/>
    <s v="USD"/>
    <n v="1465054872"/>
    <n v="1461166872"/>
    <x v="0"/>
    <x v="212"/>
    <x v="1"/>
    <x v="8"/>
    <n v="0.38390000000000002"/>
    <n v="158.63636363636363"/>
    <x v="2"/>
    <s v="wearables"/>
    <x v="951"/>
    <d v="2016-06-04T10:41:12"/>
    <d v="2016-04-20T10:41:12"/>
    <x v="2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x v="193"/>
    <x v="1"/>
    <x v="8"/>
    <n v="0.39942857142857141"/>
    <n v="99.857142857142861"/>
    <x v="2"/>
    <s v="wearables"/>
    <x v="952"/>
    <d v="2016-11-18T10:43:32"/>
    <d v="2016-10-19T09:43:32"/>
    <x v="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x v="81"/>
    <x v="1"/>
    <x v="8"/>
    <n v="8.3999999999999995E-3"/>
    <n v="25.2"/>
    <x v="2"/>
    <s v="wearables"/>
    <x v="953"/>
    <d v="2015-01-24T22:56:39"/>
    <d v="2014-12-25T22:56:39"/>
    <x v="3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x v="196"/>
    <x v="1"/>
    <x v="8"/>
    <n v="0.43406666666666666"/>
    <n v="89.191780821917803"/>
    <x v="2"/>
    <s v="wearables"/>
    <x v="954"/>
    <d v="2015-08-20T15:00:39"/>
    <d v="2015-07-09T15:00:39"/>
    <x v="0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x v="251"/>
    <x v="1"/>
    <x v="8"/>
    <n v="5.6613333333333335E-2"/>
    <n v="182.6236559139785"/>
    <x v="2"/>
    <s v="wearables"/>
    <x v="955"/>
    <d v="2016-09-13T02:05:00"/>
    <d v="2016-08-04T02:05:00"/>
    <x v="2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x v="57"/>
    <x v="1"/>
    <x v="8"/>
    <n v="1.7219999999999999E-2"/>
    <n v="50.647058823529413"/>
    <x v="2"/>
    <s v="wearables"/>
    <x v="956"/>
    <d v="2015-04-26T15:55:59"/>
    <d v="2015-02-25T16:55:59"/>
    <x v="0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x v="63"/>
    <x v="1"/>
    <x v="8"/>
    <n v="1.9416666666666665E-2"/>
    <n v="33.285714285714285"/>
    <x v="2"/>
    <s v="wearables"/>
    <x v="957"/>
    <d v="2016-11-17T09:15:33"/>
    <d v="2016-10-17T08:15:33"/>
    <x v="2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x v="57"/>
    <x v="1"/>
    <x v="8"/>
    <n v="0.11328275684711328"/>
    <n v="51.823529411764703"/>
    <x v="2"/>
    <s v="wearables"/>
    <x v="958"/>
    <d v="2015-04-09T23:59:00"/>
    <d v="2015-03-19T14:16:03"/>
    <x v="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x v="199"/>
    <x v="1"/>
    <x v="8"/>
    <n v="0.3886"/>
    <n v="113.62573099415205"/>
    <x v="2"/>
    <s v="wearables"/>
    <x v="959"/>
    <d v="2015-01-18T23:11:05"/>
    <d v="2014-12-19T23:11:05"/>
    <x v="3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x v="101"/>
    <x v="1"/>
    <x v="8"/>
    <n v="0.46100628930817611"/>
    <n v="136.46276595744681"/>
    <x v="2"/>
    <s v="wearables"/>
    <x v="960"/>
    <d v="2017-03-14T09:02:35"/>
    <d v="2017-01-31T10:02:35"/>
    <x v="1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x v="238"/>
    <x v="1"/>
    <x v="8"/>
    <n v="0.42188421052631581"/>
    <n v="364.35454545454547"/>
    <x v="2"/>
    <s v="wearables"/>
    <x v="961"/>
    <d v="2017-02-20T14:00:00"/>
    <d v="2017-01-05T11:38:55"/>
    <x v="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x v="77"/>
    <x v="1"/>
    <x v="8"/>
    <n v="0.2848"/>
    <n v="19.243243243243242"/>
    <x v="2"/>
    <s v="wearables"/>
    <x v="962"/>
    <d v="2016-02-11T12:05:53"/>
    <d v="2016-01-04T12:05:53"/>
    <x v="2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x v="82"/>
    <x v="1"/>
    <x v="8"/>
    <n v="1.0771428571428571E-2"/>
    <n v="41.888888888888886"/>
    <x v="2"/>
    <s v="wearables"/>
    <x v="963"/>
    <d v="2016-10-17T10:15:19"/>
    <d v="2016-09-12T10:15:19"/>
    <x v="2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x v="60"/>
    <x v="1"/>
    <x v="8"/>
    <n v="7.9909090909090902E-3"/>
    <n v="30.310344827586206"/>
    <x v="2"/>
    <s v="wearables"/>
    <x v="964"/>
    <d v="2015-09-01T10:05:19"/>
    <d v="2015-07-23T10:05:19"/>
    <x v="0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x v="79"/>
    <x v="1"/>
    <x v="8"/>
    <n v="1.192E-2"/>
    <n v="49.666666666666664"/>
    <x v="2"/>
    <s v="wearables"/>
    <x v="965"/>
    <d v="2016-10-25T22:59:00"/>
    <d v="2016-09-23T19:24:06"/>
    <x v="2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x v="209"/>
    <x v="1"/>
    <x v="8"/>
    <n v="0.14799999999999999"/>
    <n v="59.2"/>
    <x v="2"/>
    <s v="wearables"/>
    <x v="966"/>
    <d v="2016-10-06T10:15:32"/>
    <d v="2016-09-06T10:15:32"/>
    <x v="2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x v="75"/>
    <x v="1"/>
    <x v="8"/>
    <n v="0.17810000000000001"/>
    <n v="43.97530864197531"/>
    <x v="2"/>
    <s v="wearables"/>
    <x v="967"/>
    <d v="2016-04-22T00:06:14"/>
    <d v="2016-02-22T01:06:14"/>
    <x v="2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x v="80"/>
    <x v="1"/>
    <x v="8"/>
    <n v="1.325E-2"/>
    <n v="26.5"/>
    <x v="2"/>
    <s v="wearables"/>
    <x v="968"/>
    <d v="2014-08-15T15:20:34"/>
    <d v="2014-07-16T15:20:34"/>
    <x v="3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x v="202"/>
    <x v="1"/>
    <x v="8"/>
    <n v="0.46666666666666667"/>
    <n v="1272.7272727272727"/>
    <x v="2"/>
    <s v="wearables"/>
    <x v="969"/>
    <d v="2017-02-09T02:16:47"/>
    <d v="2017-01-07T02:16:47"/>
    <x v="1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x v="25"/>
    <x v="1"/>
    <x v="8"/>
    <n v="0.4592"/>
    <n v="164"/>
    <x v="2"/>
    <s v="wearables"/>
    <x v="970"/>
    <d v="2017-01-22T23:59:00"/>
    <d v="2016-12-17T00:17:33"/>
    <x v="2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x v="81"/>
    <x v="1"/>
    <x v="8"/>
    <n v="2.2599999999999999E-3"/>
    <n v="45.2"/>
    <x v="2"/>
    <s v="wearables"/>
    <x v="971"/>
    <d v="2015-06-01T12:01:00"/>
    <d v="2015-04-17T12:01:00"/>
    <x v="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x v="43"/>
    <x v="1"/>
    <x v="8"/>
    <n v="0.34625"/>
    <n v="153.88888888888889"/>
    <x v="2"/>
    <s v="wearables"/>
    <x v="972"/>
    <d v="2014-09-04T01:59:00"/>
    <d v="2014-08-05T15:46:38"/>
    <x v="3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x v="22"/>
    <x v="1"/>
    <x v="8"/>
    <n v="2.0549999999999999E-2"/>
    <n v="51.375"/>
    <x v="2"/>
    <s v="wearables"/>
    <x v="973"/>
    <d v="2015-11-08T20:21:33"/>
    <d v="2015-09-09T19:21:33"/>
    <x v="0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x v="83"/>
    <x v="1"/>
    <x v="8"/>
    <n v="5.5999999999999999E-3"/>
    <n v="93.333333333333329"/>
    <x v="2"/>
    <s v="wearables"/>
    <x v="974"/>
    <d v="2016-03-25T11:59:16"/>
    <d v="2016-02-24T12:59:16"/>
    <x v="2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x v="54"/>
    <x v="1"/>
    <x v="8"/>
    <n v="2.6069999999999999E-2"/>
    <n v="108.625"/>
    <x v="2"/>
    <s v="wearables"/>
    <x v="975"/>
    <d v="2016-06-28T11:43:05"/>
    <d v="2016-04-29T11:43:05"/>
    <x v="2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x v="59"/>
    <x v="1"/>
    <x v="8"/>
    <n v="1.9259999999999999E-2"/>
    <n v="160.5"/>
    <x v="2"/>
    <s v="wearables"/>
    <x v="976"/>
    <d v="2015-08-13T20:24:57"/>
    <d v="2015-06-29T20:24:57"/>
    <x v="0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x v="8"/>
    <x v="1"/>
    <x v="8"/>
    <n v="0.33666666666666667"/>
    <n v="75.75"/>
    <x v="2"/>
    <s v="wearables"/>
    <x v="977"/>
    <d v="2016-02-21T17:36:37"/>
    <d v="2016-01-22T17:36:37"/>
    <x v="2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x v="252"/>
    <x v="1"/>
    <x v="8"/>
    <n v="0.5626326718299024"/>
    <n v="790.83739837398377"/>
    <x v="2"/>
    <s v="wearables"/>
    <x v="978"/>
    <d v="2016-02-25T02:25:01"/>
    <d v="2016-01-26T02:25:01"/>
    <x v="2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x v="93"/>
    <x v="1"/>
    <x v="8"/>
    <n v="0.82817600000000002"/>
    <n v="301.93916666666667"/>
    <x v="2"/>
    <s v="wearables"/>
    <x v="979"/>
    <d v="2016-06-20T13:59:00"/>
    <d v="2016-05-16T05:00:28"/>
    <x v="2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x v="162"/>
    <x v="1"/>
    <x v="8"/>
    <n v="0.14860000000000001"/>
    <n v="47.935483870967744"/>
    <x v="2"/>
    <s v="wearables"/>
    <x v="980"/>
    <d v="2014-11-30T17:42:02"/>
    <d v="2014-10-16T16:42:02"/>
    <x v="3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x v="80"/>
    <x v="1"/>
    <x v="8"/>
    <n v="1.2375123751237513E-4"/>
    <n v="2.75"/>
    <x v="2"/>
    <s v="wearables"/>
    <x v="981"/>
    <d v="2014-08-09T17:43:42"/>
    <d v="2014-07-10T17:43:42"/>
    <x v="3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x v="83"/>
    <x v="1"/>
    <x v="8"/>
    <n v="1.7142857142857143E-4"/>
    <n v="1"/>
    <x v="2"/>
    <s v="wearables"/>
    <x v="982"/>
    <d v="2016-10-02T13:04:46"/>
    <d v="2016-09-02T13:04:46"/>
    <x v="2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x v="122"/>
    <x v="1"/>
    <x v="8"/>
    <n v="0.2950613611721471"/>
    <n v="171.79329608938548"/>
    <x v="2"/>
    <s v="wearables"/>
    <x v="983"/>
    <d v="2016-08-23T15:54:00"/>
    <d v="2016-07-23T11:01:25"/>
    <x v="2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x v="83"/>
    <x v="1"/>
    <x v="8"/>
    <n v="1.06E-2"/>
    <n v="35.333333333333336"/>
    <x v="2"/>
    <s v="wearables"/>
    <x v="984"/>
    <d v="2015-03-27T20:46:48"/>
    <d v="2015-02-25T21:46:48"/>
    <x v="0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x v="23"/>
    <x v="1"/>
    <x v="8"/>
    <n v="6.2933333333333327E-2"/>
    <n v="82.086956521739125"/>
    <x v="2"/>
    <s v="wearables"/>
    <x v="985"/>
    <d v="2015-12-31T18:00:00"/>
    <d v="2015-12-01T18:13:30"/>
    <x v="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x v="23"/>
    <x v="1"/>
    <x v="8"/>
    <n v="0.1275"/>
    <n v="110.8695652173913"/>
    <x v="2"/>
    <s v="wearables"/>
    <x v="986"/>
    <d v="2016-01-09T19:00:00"/>
    <d v="2015-11-16T13:25:00"/>
    <x v="0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x v="14"/>
    <x v="1"/>
    <x v="8"/>
    <n v="0.13220000000000001"/>
    <n v="161.21951219512195"/>
    <x v="2"/>
    <s v="wearables"/>
    <x v="987"/>
    <d v="2014-06-23T02:04:10"/>
    <d v="2014-05-14T02:04:10"/>
    <x v="3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x v="78"/>
    <x v="1"/>
    <x v="8"/>
    <n v="0"/>
    <e v="#DIV/0!"/>
    <x v="2"/>
    <s v="wearables"/>
    <x v="988"/>
    <d v="2016-10-01T03:33:45"/>
    <d v="2016-09-01T03:33:45"/>
    <x v="2"/>
  </r>
  <r>
    <x v="989"/>
    <s v="Power Rope"/>
    <s v="The most useful phone charger you will ever buy"/>
    <n v="10000"/>
    <n v="1677"/>
    <x v="2"/>
    <x v="0"/>
    <s v="USD"/>
    <n v="1475101495"/>
    <n v="1472509495"/>
    <x v="0"/>
    <x v="58"/>
    <x v="1"/>
    <x v="8"/>
    <n v="0.16769999999999999"/>
    <n v="52.40625"/>
    <x v="2"/>
    <s v="wearables"/>
    <x v="989"/>
    <d v="2016-09-28T17:24:55"/>
    <d v="2016-08-29T17:24:55"/>
    <x v="2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x v="84"/>
    <x v="1"/>
    <x v="8"/>
    <n v="1.0399999999999999E-3"/>
    <n v="13"/>
    <x v="2"/>
    <s v="wearables"/>
    <x v="990"/>
    <d v="2014-09-03T13:49:24"/>
    <d v="2014-08-04T13:49:24"/>
    <x v="3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x v="63"/>
    <x v="1"/>
    <x v="8"/>
    <n v="4.24E-2"/>
    <n v="30.285714285714285"/>
    <x v="2"/>
    <s v="wearables"/>
    <x v="991"/>
    <d v="2016-07-12T13:51:00"/>
    <d v="2016-06-17T13:09:48"/>
    <x v="2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x v="80"/>
    <x v="1"/>
    <x v="8"/>
    <n v="4.6699999999999997E-3"/>
    <n v="116.75"/>
    <x v="2"/>
    <s v="wearables"/>
    <x v="992"/>
    <d v="2016-05-07T16:11:59"/>
    <d v="2016-03-08T17:11:59"/>
    <x v="2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x v="193"/>
    <x v="1"/>
    <x v="8"/>
    <n v="0.25087142857142858"/>
    <n v="89.59693877551021"/>
    <x v="2"/>
    <s v="wearables"/>
    <x v="993"/>
    <d v="2016-11-12T00:00:00"/>
    <d v="2016-10-09T18:09:28"/>
    <x v="2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x v="202"/>
    <x v="1"/>
    <x v="8"/>
    <n v="2.3345000000000001E-2"/>
    <n v="424.45454545454544"/>
    <x v="2"/>
    <s v="wearables"/>
    <x v="994"/>
    <d v="2014-11-30T17:59:00"/>
    <d v="2014-10-09T01:18:50"/>
    <x v="3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x v="82"/>
    <x v="1"/>
    <x v="8"/>
    <n v="7.2599999999999998E-2"/>
    <n v="80.666666666666671"/>
    <x v="2"/>
    <s v="wearables"/>
    <x v="995"/>
    <d v="2014-11-29T11:00:00"/>
    <d v="2014-11-04T17:34:40"/>
    <x v="3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x v="81"/>
    <x v="1"/>
    <x v="8"/>
    <n v="1.6250000000000001E-2"/>
    <n v="13"/>
    <x v="2"/>
    <s v="wearables"/>
    <x v="996"/>
    <d v="2014-07-27T10:27:00"/>
    <d v="2014-06-27T15:47:40"/>
    <x v="3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x v="0"/>
    <x v="22"/>
    <x v="1"/>
    <x v="8"/>
    <n v="1.2999999999999999E-2"/>
    <n v="8.125"/>
    <x v="2"/>
    <s v="wearables"/>
    <x v="997"/>
    <d v="2014-11-27T22:28:17"/>
    <d v="2014-10-28T21:28:17"/>
    <x v="3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x v="194"/>
    <x v="1"/>
    <x v="8"/>
    <n v="0.58558333333333334"/>
    <n v="153.42794759825327"/>
    <x v="2"/>
    <s v="wearables"/>
    <x v="998"/>
    <d v="2015-11-19T00:03:21"/>
    <d v="2015-10-04T23:03:21"/>
    <x v="0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x v="244"/>
    <x v="1"/>
    <x v="8"/>
    <n v="7.7886666666666673E-2"/>
    <n v="292.07499999999999"/>
    <x v="2"/>
    <s v="wearables"/>
    <x v="999"/>
    <d v="2014-11-13T03:02:00"/>
    <d v="2014-10-14T02:11:30"/>
    <x v="3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x v="79"/>
    <x v="1"/>
    <x v="8"/>
    <n v="2.2157147647256063E-2"/>
    <n v="3304"/>
    <x v="2"/>
    <s v="wearables"/>
    <x v="1000"/>
    <d v="2017-03-14T19:26:00"/>
    <d v="2017-01-13T20:26:00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x v="80"/>
    <x v="1"/>
    <x v="8"/>
    <n v="1.04"/>
    <n v="1300"/>
    <x v="2"/>
    <s v="wearables"/>
    <x v="1001"/>
    <d v="2017-01-30T12:16:53"/>
    <d v="2016-12-16T12:16:53"/>
    <x v="2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x v="19"/>
    <x v="1"/>
    <x v="8"/>
    <n v="0.29602960296029601"/>
    <n v="134.54545454545453"/>
    <x v="2"/>
    <s v="wearables"/>
    <x v="1002"/>
    <d v="2015-12-17T00:59:00"/>
    <d v="2015-11-17T11:25:14"/>
    <x v="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x v="41"/>
    <x v="1"/>
    <x v="8"/>
    <n v="0.16055"/>
    <n v="214.06666666666666"/>
    <x v="2"/>
    <s v="wearables"/>
    <x v="1003"/>
    <d v="2017-03-16T11:01:01"/>
    <d v="2017-02-14T12:01:01"/>
    <x v="1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x v="195"/>
    <x v="1"/>
    <x v="8"/>
    <n v="0.82208000000000003"/>
    <n v="216.33684210526314"/>
    <x v="2"/>
    <s v="wearables"/>
    <x v="1004"/>
    <d v="2016-02-18T12:00:27"/>
    <d v="2016-01-19T12:00:27"/>
    <x v="2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x v="253"/>
    <x v="1"/>
    <x v="8"/>
    <n v="0.75051000000000001"/>
    <n v="932.31055900621118"/>
    <x v="2"/>
    <s v="wearables"/>
    <x v="1005"/>
    <d v="2015-10-30T09:59:43"/>
    <d v="2015-09-29T09:59:43"/>
    <x v="0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x v="22"/>
    <x v="1"/>
    <x v="8"/>
    <n v="5.8500000000000003E-2"/>
    <n v="29.25"/>
    <x v="2"/>
    <s v="wearables"/>
    <x v="1006"/>
    <d v="2014-12-12T02:11:00"/>
    <d v="2014-12-03T19:57:52"/>
    <x v="3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x v="88"/>
    <x v="1"/>
    <x v="8"/>
    <n v="0.44319999999999998"/>
    <n v="174.94736842105263"/>
    <x v="2"/>
    <s v="wearables"/>
    <x v="1007"/>
    <d v="2016-12-14T10:00:23"/>
    <d v="2016-11-02T09:00:23"/>
    <x v="2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x v="29"/>
    <x v="1"/>
    <x v="8"/>
    <n v="2.6737967914438501E-3"/>
    <n v="250"/>
    <x v="2"/>
    <s v="wearables"/>
    <x v="1008"/>
    <d v="2016-12-28T14:25:15"/>
    <d v="2016-11-28T14:25:15"/>
    <x v="2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x v="21"/>
    <x v="1"/>
    <x v="8"/>
    <n v="0.1313"/>
    <n v="65"/>
    <x v="2"/>
    <s v="wearables"/>
    <x v="1009"/>
    <d v="2016-06-19T09:30:46"/>
    <d v="2016-05-20T09:30:46"/>
    <x v="2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x v="80"/>
    <x v="1"/>
    <x v="8"/>
    <n v="1.9088937093275488E-3"/>
    <n v="55"/>
    <x v="2"/>
    <s v="wearables"/>
    <x v="1010"/>
    <d v="2016-09-04T21:59:00"/>
    <d v="2016-07-10T14:54:22"/>
    <x v="2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x v="29"/>
    <x v="1"/>
    <x v="8"/>
    <n v="3.7499999999999999E-3"/>
    <n v="75"/>
    <x v="2"/>
    <s v="wearables"/>
    <x v="1011"/>
    <d v="2014-12-18T16:33:15"/>
    <d v="2014-11-03T16:33:15"/>
    <x v="3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x v="254"/>
    <x v="1"/>
    <x v="8"/>
    <n v="215.35021"/>
    <n v="1389.3561935483872"/>
    <x v="2"/>
    <s v="wearables"/>
    <x v="1012"/>
    <d v="2017-01-24T05:34:12"/>
    <d v="2016-12-10T05:34:12"/>
    <x v="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x v="240"/>
    <x v="1"/>
    <x v="8"/>
    <n v="0.34527999999999998"/>
    <n v="95.911111111111111"/>
    <x v="2"/>
    <s v="wearables"/>
    <x v="1013"/>
    <d v="2015-12-29T15:00:00"/>
    <d v="2015-12-01T15:00:56"/>
    <x v="0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x v="38"/>
    <x v="1"/>
    <x v="8"/>
    <n v="0.30599999999999999"/>
    <n v="191.25"/>
    <x v="2"/>
    <s v="wearables"/>
    <x v="1014"/>
    <d v="2014-12-31T19:03:35"/>
    <d v="2014-11-11T19:03:35"/>
    <x v="3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x v="79"/>
    <x v="1"/>
    <x v="8"/>
    <n v="2.6666666666666668E-2"/>
    <n v="40"/>
    <x v="2"/>
    <s v="wearables"/>
    <x v="1015"/>
    <d v="2015-11-25T17:04:55"/>
    <d v="2015-10-26T16:04:55"/>
    <x v="0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x v="44"/>
    <x v="1"/>
    <x v="8"/>
    <n v="2.8420000000000001E-2"/>
    <n v="74.78947368421052"/>
    <x v="2"/>
    <s v="wearables"/>
    <x v="1016"/>
    <d v="2016-04-06T20:34:16"/>
    <d v="2016-02-21T21:34:16"/>
    <x v="2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x v="255"/>
    <x v="1"/>
    <x v="8"/>
    <n v="0.22878799999999999"/>
    <n v="161.11830985915492"/>
    <x v="2"/>
    <s v="wearables"/>
    <x v="1017"/>
    <d v="2015-11-21T12:12:15"/>
    <d v="2015-10-12T11:12:15"/>
    <x v="0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x v="63"/>
    <x v="1"/>
    <x v="8"/>
    <n v="3.1050000000000001E-2"/>
    <n v="88.714285714285708"/>
    <x v="2"/>
    <s v="wearables"/>
    <x v="1018"/>
    <d v="2016-07-14T06:48:53"/>
    <d v="2016-06-14T06:48:53"/>
    <x v="2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x v="256"/>
    <x v="1"/>
    <x v="8"/>
    <n v="0.47333333333333333"/>
    <n v="53.25"/>
    <x v="2"/>
    <s v="wearables"/>
    <x v="1019"/>
    <d v="2015-02-04T18:22:29"/>
    <d v="2015-01-05T18:22:29"/>
    <x v="0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x v="209"/>
    <x v="0"/>
    <x v="15"/>
    <n v="2.0554838709677421"/>
    <n v="106.2"/>
    <x v="4"/>
    <s v="electronic music"/>
    <x v="1020"/>
    <d v="2015-06-01T19:47:00"/>
    <d v="2015-05-02T20:40:09"/>
    <x v="0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x v="257"/>
    <x v="0"/>
    <x v="15"/>
    <n v="3.5180366666666667"/>
    <n v="22.079728033472804"/>
    <x v="4"/>
    <s v="electronic music"/>
    <x v="1021"/>
    <d v="2015-10-16T23:00:00"/>
    <d v="2015-09-24T01:02:51"/>
    <x v="0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x v="142"/>
    <x v="0"/>
    <x v="15"/>
    <n v="1.149"/>
    <n v="31.054054054054053"/>
    <x v="4"/>
    <s v="electronic music"/>
    <x v="1022"/>
    <d v="2015-05-17T10:31:17"/>
    <d v="2015-04-17T10:31:17"/>
    <x v="0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x v="132"/>
    <x v="0"/>
    <x v="15"/>
    <n v="2.3715000000000002"/>
    <n v="36.206106870229007"/>
    <x v="4"/>
    <s v="electronic music"/>
    <x v="1023"/>
    <d v="2015-06-20T17:04:21"/>
    <d v="2015-05-21T17:04:21"/>
    <x v="0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x v="42"/>
    <x v="0"/>
    <x v="15"/>
    <n v="1.1863774999999999"/>
    <n v="388.9762295081967"/>
    <x v="4"/>
    <s v="electronic music"/>
    <x v="1024"/>
    <d v="2016-01-31T08:56:03"/>
    <d v="2016-01-01T08:56:03"/>
    <x v="2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x v="258"/>
    <x v="0"/>
    <x v="15"/>
    <n v="1.099283142857143"/>
    <n v="71.848571428571432"/>
    <x v="4"/>
    <s v="electronic music"/>
    <x v="1025"/>
    <d v="2015-03-16T14:00:37"/>
    <d v="2015-02-14T15:00:37"/>
    <x v="0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x v="259"/>
    <x v="0"/>
    <x v="15"/>
    <n v="1.0000828571428571"/>
    <n v="57.381803278688523"/>
    <x v="4"/>
    <s v="electronic music"/>
    <x v="1026"/>
    <d v="2016-03-31T03:46:56"/>
    <d v="2016-02-26T04:46:56"/>
    <x v="2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x v="112"/>
    <x v="0"/>
    <x v="15"/>
    <n v="1.0309292094387414"/>
    <n v="69.666666666666671"/>
    <x v="4"/>
    <s v="electronic music"/>
    <x v="1027"/>
    <d v="2014-10-22T19:49:07"/>
    <d v="2014-09-22T19:49:07"/>
    <x v="3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x v="260"/>
    <x v="0"/>
    <x v="15"/>
    <n v="1.1727000000000001"/>
    <n v="45.988235294117644"/>
    <x v="4"/>
    <s v="electronic music"/>
    <x v="1028"/>
    <d v="2017-03-06T15:00:00"/>
    <d v="2017-01-20T10:03:25"/>
    <x v="1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x v="261"/>
    <x v="0"/>
    <x v="15"/>
    <n v="1.1175999999999999"/>
    <n v="79.262411347517727"/>
    <x v="4"/>
    <s v="electronic music"/>
    <x v="1029"/>
    <d v="2015-04-04T16:59:00"/>
    <d v="2015-02-09T12:05:07"/>
    <x v="0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x v="0"/>
    <x v="180"/>
    <x v="0"/>
    <x v="15"/>
    <n v="3.4209999999999998"/>
    <n v="43.031446540880502"/>
    <x v="4"/>
    <s v="electronic music"/>
    <x v="1030"/>
    <d v="2016-09-12T06:35:49"/>
    <d v="2016-08-29T06:35:49"/>
    <x v="2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x v="221"/>
    <x v="0"/>
    <x v="15"/>
    <n v="1.0740000000000001"/>
    <n v="108.48484848484848"/>
    <x v="4"/>
    <s v="electronic music"/>
    <x v="1031"/>
    <d v="2015-12-16T13:20:10"/>
    <d v="2015-11-16T13:20:10"/>
    <x v="0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x v="0"/>
    <x v="93"/>
    <x v="0"/>
    <x v="15"/>
    <n v="1.0849703703703704"/>
    <n v="61.029583333333335"/>
    <x v="4"/>
    <s v="electronic music"/>
    <x v="1032"/>
    <d v="2016-06-23T11:00:25"/>
    <d v="2016-05-24T11:00:25"/>
    <x v="2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x v="74"/>
    <x v="0"/>
    <x v="15"/>
    <n v="1.0286144578313252"/>
    <n v="50.592592592592595"/>
    <x v="4"/>
    <s v="electronic music"/>
    <x v="1033"/>
    <d v="2016-12-12T12:34:40"/>
    <d v="2016-11-14T12:34:40"/>
    <x v="2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x v="262"/>
    <x v="0"/>
    <x v="15"/>
    <n v="1.3000180000000001"/>
    <n v="39.157168674698795"/>
    <x v="4"/>
    <s v="electronic music"/>
    <x v="1034"/>
    <d v="2016-08-04T22:59:00"/>
    <d v="2016-07-03T23:00:04"/>
    <x v="2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x v="88"/>
    <x v="0"/>
    <x v="15"/>
    <n v="1.0765217391304347"/>
    <n v="65.15789473684211"/>
    <x v="4"/>
    <s v="electronic music"/>
    <x v="1035"/>
    <d v="2015-02-11T10:23:40"/>
    <d v="2015-01-12T10:23:40"/>
    <x v="0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x v="263"/>
    <x v="0"/>
    <x v="15"/>
    <n v="1.1236044444444444"/>
    <n v="23.963127962085309"/>
    <x v="4"/>
    <s v="electronic music"/>
    <x v="1036"/>
    <d v="2013-01-07T03:00:00"/>
    <d v="2012-12-06T05:46:30"/>
    <x v="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x v="64"/>
    <x v="0"/>
    <x v="15"/>
    <n v="1.0209999999999999"/>
    <n v="48.61904761904762"/>
    <x v="4"/>
    <s v="electronic music"/>
    <x v="1037"/>
    <d v="2015-05-18T00:00:00"/>
    <d v="2015-04-25T14:44:22"/>
    <x v="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x v="42"/>
    <x v="0"/>
    <x v="15"/>
    <n v="1.4533333333333334"/>
    <n v="35.73770491803279"/>
    <x v="4"/>
    <s v="electronic music"/>
    <x v="1038"/>
    <d v="2016-03-18T23:33:43"/>
    <d v="2016-02-18T00:33:43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x v="209"/>
    <x v="0"/>
    <x v="15"/>
    <n v="1.282"/>
    <n v="21.366666666666667"/>
    <x v="4"/>
    <s v="electronic music"/>
    <x v="1039"/>
    <d v="2016-12-13T02:59:00"/>
    <d v="2016-11-17T21:37:26"/>
    <x v="2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x v="29"/>
    <x v="1"/>
    <x v="16"/>
    <n v="2.9411764705882353E-3"/>
    <n v="250"/>
    <x v="5"/>
    <s v="audio"/>
    <x v="1040"/>
    <d v="2016-08-27T12:00:09"/>
    <d v="2016-07-28T12:00:09"/>
    <x v="2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x v="78"/>
    <x v="1"/>
    <x v="16"/>
    <n v="0"/>
    <e v="#DIV/0!"/>
    <x v="5"/>
    <s v="audio"/>
    <x v="1041"/>
    <d v="2014-07-30T20:26:32"/>
    <d v="2014-07-10T20:26:32"/>
    <x v="3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x v="29"/>
    <x v="1"/>
    <x v="16"/>
    <n v="1.5384615384615385E-2"/>
    <n v="10"/>
    <x v="5"/>
    <s v="audio"/>
    <x v="1042"/>
    <d v="2014-09-12T05:00:00"/>
    <d v="2014-07-31T11:42:28"/>
    <x v="3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x v="264"/>
    <x v="1"/>
    <x v="16"/>
    <n v="8.5370000000000001E-2"/>
    <n v="29.236301369863014"/>
    <x v="5"/>
    <s v="audio"/>
    <x v="1043"/>
    <d v="2015-05-20T01:04:15"/>
    <d v="2015-04-20T01:04:15"/>
    <x v="0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x v="84"/>
    <x v="1"/>
    <x v="16"/>
    <n v="8.571428571428571E-4"/>
    <n v="3"/>
    <x v="5"/>
    <s v="audio"/>
    <x v="1044"/>
    <d v="2015-03-05T15:27:00"/>
    <d v="2015-01-07T17:13:21"/>
    <x v="0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x v="22"/>
    <x v="1"/>
    <x v="16"/>
    <n v="2.6599999999999999E-2"/>
    <n v="33.25"/>
    <x v="5"/>
    <s v="audio"/>
    <x v="1045"/>
    <d v="2014-08-23T15:59:10"/>
    <d v="2014-07-24T15:59:10"/>
    <x v="3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x v="78"/>
    <x v="1"/>
    <x v="16"/>
    <n v="0"/>
    <e v="#DIV/0!"/>
    <x v="5"/>
    <s v="audio"/>
    <x v="1046"/>
    <d v="2015-12-26T15:26:00"/>
    <d v="2015-11-11T15:26:00"/>
    <x v="0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x v="29"/>
    <x v="1"/>
    <x v="16"/>
    <n v="5.0000000000000001E-4"/>
    <n v="1"/>
    <x v="5"/>
    <s v="audio"/>
    <x v="1047"/>
    <d v="2014-11-05T15:38:35"/>
    <d v="2014-10-06T14:38:35"/>
    <x v="3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x v="80"/>
    <x v="1"/>
    <x v="16"/>
    <n v="1.4133333333333333E-2"/>
    <n v="53"/>
    <x v="5"/>
    <s v="audio"/>
    <x v="1048"/>
    <d v="2016-09-24T20:16:29"/>
    <d v="2016-08-15T20:16:29"/>
    <x v="2"/>
  </r>
  <r>
    <x v="1049"/>
    <s v="J1 (Canceled)"/>
    <s v="------"/>
    <n v="12000"/>
    <n v="0"/>
    <x v="1"/>
    <x v="0"/>
    <s v="USD"/>
    <n v="1455272445"/>
    <n v="1452680445"/>
    <x v="0"/>
    <x v="78"/>
    <x v="1"/>
    <x v="16"/>
    <n v="0"/>
    <e v="#DIV/0!"/>
    <x v="5"/>
    <s v="audio"/>
    <x v="1049"/>
    <d v="2016-02-12T05:20:45"/>
    <d v="2016-01-13T05:20:45"/>
    <x v="2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x v="78"/>
    <x v="1"/>
    <x v="16"/>
    <n v="0"/>
    <e v="#DIV/0!"/>
    <x v="5"/>
    <s v="audio"/>
    <x v="1050"/>
    <d v="2015-09-14T14:07:57"/>
    <d v="2015-08-15T14:07:57"/>
    <x v="0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x v="78"/>
    <x v="1"/>
    <x v="16"/>
    <n v="0"/>
    <e v="#DIV/0!"/>
    <x v="5"/>
    <s v="audio"/>
    <x v="1051"/>
    <d v="2014-08-26T19:20:25"/>
    <d v="2014-07-29T19:20:25"/>
    <x v="3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x v="78"/>
    <x v="1"/>
    <x v="16"/>
    <n v="0"/>
    <e v="#DIV/0!"/>
    <x v="5"/>
    <s v="audio"/>
    <x v="1052"/>
    <d v="2016-06-06T15:09:00"/>
    <d v="2016-04-23T14:08:15"/>
    <x v="2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x v="29"/>
    <x v="1"/>
    <x v="16"/>
    <n v="0.01"/>
    <n v="15"/>
    <x v="5"/>
    <s v="audio"/>
    <x v="1053"/>
    <d v="2017-03-05T23:08:52"/>
    <d v="2017-02-08T23:08:52"/>
    <x v="1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x v="78"/>
    <x v="1"/>
    <x v="16"/>
    <n v="0"/>
    <e v="#DIV/0!"/>
    <x v="5"/>
    <s v="audio"/>
    <x v="1054"/>
    <d v="2014-08-10T17:00:00"/>
    <d v="2014-07-11T15:26:39"/>
    <x v="3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x v="78"/>
    <x v="1"/>
    <x v="16"/>
    <n v="0"/>
    <e v="#DIV/0!"/>
    <x v="5"/>
    <s v="audio"/>
    <x v="1055"/>
    <d v="2016-03-07T18:49:05"/>
    <d v="2016-02-06T18:49:05"/>
    <x v="2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x v="78"/>
    <x v="1"/>
    <x v="16"/>
    <n v="0"/>
    <e v="#DIV/0!"/>
    <x v="5"/>
    <s v="audio"/>
    <x v="1056"/>
    <d v="2015-04-24T11:16:17"/>
    <d v="2015-02-23T12:16:17"/>
    <x v="0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x v="78"/>
    <x v="1"/>
    <x v="16"/>
    <n v="0"/>
    <e v="#DIV/0!"/>
    <x v="5"/>
    <s v="audio"/>
    <x v="1057"/>
    <d v="2016-12-04T16:54:43"/>
    <d v="2016-11-04T15:54:43"/>
    <x v="2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x v="78"/>
    <x v="1"/>
    <x v="16"/>
    <n v="0"/>
    <e v="#DIV/0!"/>
    <x v="5"/>
    <s v="audio"/>
    <x v="1058"/>
    <d v="2015-03-25T19:00:00"/>
    <d v="2015-02-12T16:37:23"/>
    <x v="0"/>
  </r>
  <r>
    <x v="1059"/>
    <s v="Voice Over Artist (Canceled)"/>
    <s v="Turning myself into a vocal artist."/>
    <n v="1100"/>
    <n v="0"/>
    <x v="1"/>
    <x v="0"/>
    <s v="USD"/>
    <n v="1426269456"/>
    <n v="1423681056"/>
    <x v="0"/>
    <x v="78"/>
    <x v="1"/>
    <x v="16"/>
    <n v="0"/>
    <e v="#DIV/0!"/>
    <x v="5"/>
    <s v="audio"/>
    <x v="1059"/>
    <d v="2015-03-13T12:57:36"/>
    <d v="2015-02-11T13:57:36"/>
    <x v="0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x v="29"/>
    <x v="1"/>
    <x v="16"/>
    <n v="0.01"/>
    <n v="50"/>
    <x v="5"/>
    <s v="audio"/>
    <x v="1060"/>
    <d v="2015-04-15T16:54:53"/>
    <d v="2015-03-16T16:54:53"/>
    <x v="0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x v="78"/>
    <x v="1"/>
    <x v="16"/>
    <n v="0"/>
    <e v="#DIV/0!"/>
    <x v="5"/>
    <s v="audio"/>
    <x v="1061"/>
    <d v="2016-05-01T20:00:00"/>
    <d v="2016-03-03T01:38:28"/>
    <x v="2"/>
  </r>
  <r>
    <x v="1062"/>
    <s v="RETURNING AT A LATER DATE"/>
    <s v="SEE US ON PATREON www.badgirlartwork.com"/>
    <n v="199"/>
    <n v="190"/>
    <x v="1"/>
    <x v="0"/>
    <s v="USD"/>
    <n v="1468351341"/>
    <n v="1467746541"/>
    <x v="0"/>
    <x v="80"/>
    <x v="1"/>
    <x v="16"/>
    <n v="0.95477386934673369"/>
    <n v="47.5"/>
    <x v="5"/>
    <s v="audio"/>
    <x v="1062"/>
    <d v="2016-07-12T14:22:21"/>
    <d v="2016-07-05T14:22:21"/>
    <x v="2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x v="78"/>
    <x v="1"/>
    <x v="16"/>
    <n v="0"/>
    <e v="#DIV/0!"/>
    <x v="5"/>
    <s v="audio"/>
    <x v="1063"/>
    <d v="2016-08-30T19:44:22"/>
    <d v="2016-07-31T19:44:22"/>
    <x v="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x v="252"/>
    <x v="1"/>
    <x v="17"/>
    <n v="8.9744444444444446E-2"/>
    <n v="65.666666666666671"/>
    <x v="6"/>
    <s v="video games"/>
    <x v="1064"/>
    <d v="2013-07-07T00:28:23"/>
    <d v="2013-05-23T00:28:23"/>
    <x v="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x v="81"/>
    <x v="1"/>
    <x v="17"/>
    <n v="2.7E-2"/>
    <n v="16.2"/>
    <x v="6"/>
    <s v="video games"/>
    <x v="1065"/>
    <d v="2014-02-19T04:08:42"/>
    <d v="2014-01-22T04:08:42"/>
    <x v="3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x v="265"/>
    <x v="1"/>
    <x v="17"/>
    <n v="3.3673333333333333E-2"/>
    <n v="34.128378378378379"/>
    <x v="6"/>
    <s v="video games"/>
    <x v="1066"/>
    <d v="2013-08-04T18:06:22"/>
    <d v="2013-06-20T18:06:22"/>
    <x v="4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x v="73"/>
    <x v="1"/>
    <x v="17"/>
    <n v="0.26"/>
    <n v="13"/>
    <x v="6"/>
    <s v="video games"/>
    <x v="1067"/>
    <d v="2013-12-21T15:32:11"/>
    <d v="2013-11-21T15:32:11"/>
    <x v="4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x v="80"/>
    <x v="1"/>
    <x v="17"/>
    <n v="1.5E-3"/>
    <n v="11.25"/>
    <x v="6"/>
    <s v="video games"/>
    <x v="1068"/>
    <d v="2016-04-10T02:54:24"/>
    <d v="2016-03-11T03:54:24"/>
    <x v="2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x v="64"/>
    <x v="1"/>
    <x v="17"/>
    <n v="0.38636363636363635"/>
    <n v="40.476190476190474"/>
    <x v="6"/>
    <s v="video games"/>
    <x v="1069"/>
    <d v="2013-11-26T01:30:59"/>
    <d v="2013-10-25T00:30:59"/>
    <x v="4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x v="84"/>
    <x v="1"/>
    <x v="17"/>
    <n v="7.0000000000000001E-3"/>
    <n v="35"/>
    <x v="6"/>
    <s v="video games"/>
    <x v="1070"/>
    <d v="2012-09-30T19:17:02"/>
    <d v="2012-09-10T19:17:02"/>
    <x v="5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x v="78"/>
    <x v="1"/>
    <x v="17"/>
    <n v="0"/>
    <e v="#DIV/0!"/>
    <x v="6"/>
    <s v="video games"/>
    <x v="1071"/>
    <d v="2015-11-17T14:04:53"/>
    <d v="2015-10-18T13:04:53"/>
    <x v="0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x v="80"/>
    <x v="1"/>
    <x v="17"/>
    <n v="6.8000000000000005E-4"/>
    <n v="12.75"/>
    <x v="6"/>
    <s v="video games"/>
    <x v="1072"/>
    <d v="2014-02-05T14:58:17"/>
    <d v="2014-01-06T14:58:17"/>
    <x v="3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x v="29"/>
    <x v="1"/>
    <x v="17"/>
    <n v="1.3333333333333334E-2"/>
    <n v="10"/>
    <x v="6"/>
    <s v="video games"/>
    <x v="1073"/>
    <d v="2011-10-16T18:09:01"/>
    <d v="2011-09-16T18:09:01"/>
    <x v="6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x v="209"/>
    <x v="1"/>
    <x v="17"/>
    <n v="6.3092592592592589E-2"/>
    <n v="113.56666666666666"/>
    <x v="6"/>
    <s v="video games"/>
    <x v="1074"/>
    <d v="2014-01-03T23:09:05"/>
    <d v="2013-12-04T23:09:05"/>
    <x v="4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x v="83"/>
    <x v="1"/>
    <x v="17"/>
    <n v="4.4999999999999998E-2"/>
    <n v="15"/>
    <x v="6"/>
    <s v="video games"/>
    <x v="1075"/>
    <d v="2012-05-06T16:41:56"/>
    <d v="2012-04-06T16:41:56"/>
    <x v="5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x v="266"/>
    <x v="1"/>
    <x v="17"/>
    <n v="0.62765333333333329"/>
    <n v="48.281025641025643"/>
    <x v="6"/>
    <s v="video games"/>
    <x v="1076"/>
    <d v="2014-09-11T04:04:10"/>
    <d v="2014-07-18T04:04:10"/>
    <x v="3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x v="157"/>
    <x v="1"/>
    <x v="17"/>
    <n v="0.29376000000000002"/>
    <n v="43.976047904191617"/>
    <x v="6"/>
    <s v="video games"/>
    <x v="1077"/>
    <d v="2016-01-13T23:00:11"/>
    <d v="2015-12-14T23:00:11"/>
    <x v="0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x v="81"/>
    <x v="1"/>
    <x v="17"/>
    <n v="7.4999999999999997E-2"/>
    <n v="9"/>
    <x v="6"/>
    <s v="video games"/>
    <x v="1078"/>
    <d v="2011-07-21T23:42:01"/>
    <d v="2011-06-06T23:42:01"/>
    <x v="6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x v="59"/>
    <x v="1"/>
    <x v="17"/>
    <n v="2.6076923076923077E-2"/>
    <n v="37.666666666666664"/>
    <x v="6"/>
    <s v="video games"/>
    <x v="1079"/>
    <d v="2016-05-14T08:35:36"/>
    <d v="2016-04-19T08:35:36"/>
    <x v="2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x v="15"/>
    <x v="1"/>
    <x v="17"/>
    <n v="9.1050000000000006E-2"/>
    <n v="18.581632653061224"/>
    <x v="6"/>
    <s v="video games"/>
    <x v="1080"/>
    <d v="2014-05-10T22:18:53"/>
    <d v="2014-04-10T22:18:53"/>
    <x v="3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x v="80"/>
    <x v="1"/>
    <x v="17"/>
    <n v="1.7647058823529413E-4"/>
    <n v="3"/>
    <x v="6"/>
    <s v="video games"/>
    <x v="1081"/>
    <d v="2015-01-28T17:14:52"/>
    <d v="2014-12-29T17:14:52"/>
    <x v="3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x v="83"/>
    <x v="1"/>
    <x v="17"/>
    <n v="5.5999999999999999E-3"/>
    <n v="18.666666666666668"/>
    <x v="6"/>
    <s v="video games"/>
    <x v="1082"/>
    <d v="2012-08-10T16:44:48"/>
    <d v="2012-07-11T16:44:48"/>
    <x v="5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x v="29"/>
    <x v="1"/>
    <x v="17"/>
    <n v="8.2000000000000007E-3"/>
    <n v="410"/>
    <x v="6"/>
    <s v="video games"/>
    <x v="1083"/>
    <d v="2014-08-02T10:49:43"/>
    <d v="2014-06-03T10:49:43"/>
    <x v="3"/>
  </r>
  <r>
    <x v="1084"/>
    <s v="My own channel"/>
    <s v="I want to start my own channel for gaming"/>
    <n v="550"/>
    <n v="0"/>
    <x v="2"/>
    <x v="0"/>
    <s v="USD"/>
    <n v="1407534804"/>
    <n v="1404942804"/>
    <x v="0"/>
    <x v="78"/>
    <x v="1"/>
    <x v="17"/>
    <n v="0"/>
    <e v="#DIV/0!"/>
    <x v="6"/>
    <s v="video games"/>
    <x v="1084"/>
    <d v="2014-08-08T16:53:24"/>
    <d v="2014-07-09T16:53:24"/>
    <x v="3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x v="82"/>
    <x v="1"/>
    <x v="17"/>
    <n v="3.4200000000000001E-2"/>
    <n v="114"/>
    <x v="6"/>
    <s v="video games"/>
    <x v="1085"/>
    <d v="2016-03-14T10:06:15"/>
    <d v="2016-02-13T11:06:15"/>
    <x v="2"/>
  </r>
  <r>
    <x v="1086"/>
    <s v="Cyber Universe Online"/>
    <s v="Humanity's future in the Galaxy"/>
    <n v="18000"/>
    <n v="15"/>
    <x v="2"/>
    <x v="0"/>
    <s v="USD"/>
    <n v="1408913291"/>
    <n v="1406321291"/>
    <x v="0"/>
    <x v="84"/>
    <x v="1"/>
    <x v="17"/>
    <n v="8.3333333333333339E-4"/>
    <n v="7.5"/>
    <x v="6"/>
    <s v="video games"/>
    <x v="1086"/>
    <d v="2014-08-24T15:48:11"/>
    <d v="2014-07-25T15:48:11"/>
    <x v="3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x v="78"/>
    <x v="1"/>
    <x v="17"/>
    <n v="0"/>
    <e v="#DIV/0!"/>
    <x v="6"/>
    <s v="video games"/>
    <x v="1087"/>
    <d v="2014-06-15T12:08:07"/>
    <d v="2014-05-16T12:08:07"/>
    <x v="3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x v="206"/>
    <x v="1"/>
    <x v="17"/>
    <n v="0.14182977777777778"/>
    <n v="43.41727891156463"/>
    <x v="6"/>
    <s v="video games"/>
    <x v="1088"/>
    <d v="2014-04-24T14:11:07"/>
    <d v="2014-03-25T14:11:07"/>
    <x v="3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x v="0"/>
    <x v="72"/>
    <x v="1"/>
    <x v="17"/>
    <n v="7.8266666666666665E-2"/>
    <n v="23.959183673469386"/>
    <x v="6"/>
    <s v="video games"/>
    <x v="1089"/>
    <d v="2015-06-25T23:32:55"/>
    <d v="2015-05-26T23:32:55"/>
    <x v="0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x v="29"/>
    <x v="1"/>
    <x v="17"/>
    <n v="3.8464497269020693E-4"/>
    <n v="5"/>
    <x v="6"/>
    <s v="video games"/>
    <x v="1090"/>
    <d v="2015-05-28T23:27:33"/>
    <d v="2015-04-28T23:27:33"/>
    <x v="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x v="84"/>
    <x v="1"/>
    <x v="17"/>
    <n v="0.125"/>
    <n v="12.5"/>
    <x v="6"/>
    <s v="video games"/>
    <x v="1091"/>
    <d v="2016-04-10T13:41:12"/>
    <d v="2016-03-11T14:41:12"/>
    <x v="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x v="63"/>
    <x v="1"/>
    <x v="17"/>
    <n v="1.0500000000000001E-2"/>
    <n v="3"/>
    <x v="6"/>
    <s v="video games"/>
    <x v="1092"/>
    <d v="2013-01-05T19:37:18"/>
    <d v="2012-12-06T19:37:18"/>
    <x v="5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x v="80"/>
    <x v="1"/>
    <x v="17"/>
    <n v="0.14083333333333334"/>
    <n v="10.5625"/>
    <x v="6"/>
    <s v="video games"/>
    <x v="1093"/>
    <d v="2016-02-11T18:22:17"/>
    <d v="2016-01-27T18:22:17"/>
    <x v="2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x v="74"/>
    <x v="1"/>
    <x v="17"/>
    <n v="0.18300055555555556"/>
    <n v="122.00037037037038"/>
    <x v="6"/>
    <s v="video games"/>
    <x v="1094"/>
    <d v="2011-10-09T12:07:13"/>
    <d v="2011-09-09T12:07:13"/>
    <x v="6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x v="225"/>
    <x v="1"/>
    <x v="17"/>
    <n v="5.0347999999999997E-2"/>
    <n v="267.80851063829789"/>
    <x v="6"/>
    <s v="video games"/>
    <x v="1095"/>
    <d v="2013-08-30T07:53:40"/>
    <d v="2013-07-31T07:53:40"/>
    <x v="4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x v="60"/>
    <x v="1"/>
    <x v="17"/>
    <n v="0.17933333333333334"/>
    <n v="74.206896551724142"/>
    <x v="6"/>
    <s v="video games"/>
    <x v="1096"/>
    <d v="2014-10-03T22:30:00"/>
    <d v="2014-09-03T07:25:54"/>
    <x v="3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x v="63"/>
    <x v="1"/>
    <x v="17"/>
    <n v="4.6999999999999999E-4"/>
    <n v="6.7142857142857144"/>
    <x v="6"/>
    <s v="video games"/>
    <x v="1097"/>
    <d v="2014-03-02T14:01:17"/>
    <d v="2014-01-21T14:01:17"/>
    <x v="3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x v="19"/>
    <x v="1"/>
    <x v="17"/>
    <n v="7.2120000000000004E-2"/>
    <n v="81.954545454545453"/>
    <x v="6"/>
    <s v="video games"/>
    <x v="1098"/>
    <d v="2014-04-13T13:18:15"/>
    <d v="2014-03-14T13:18:15"/>
    <x v="3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x v="29"/>
    <x v="1"/>
    <x v="17"/>
    <n v="5.0000000000000001E-3"/>
    <n v="25"/>
    <x v="6"/>
    <s v="video games"/>
    <x v="1099"/>
    <d v="2015-05-13T15:04:28"/>
    <d v="2015-04-13T15:04:28"/>
    <x v="0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x v="73"/>
    <x v="1"/>
    <x v="17"/>
    <n v="2.5000000000000001E-2"/>
    <n v="10"/>
    <x v="6"/>
    <s v="video games"/>
    <x v="1100"/>
    <d v="2016-02-13T21:39:31"/>
    <d v="2016-01-14T21:39:31"/>
    <x v="2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x v="79"/>
    <x v="1"/>
    <x v="17"/>
    <n v="4.0999999999999999E-4"/>
    <n v="6.833333333333333"/>
    <x v="6"/>
    <s v="video games"/>
    <x v="1101"/>
    <d v="2016-07-14T13:12:00"/>
    <d v="2016-06-17T13:32:18"/>
    <x v="2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x v="54"/>
    <x v="1"/>
    <x v="17"/>
    <n v="5.3124999999999999E-2"/>
    <n v="17.708333333333332"/>
    <x v="6"/>
    <s v="video games"/>
    <x v="1102"/>
    <d v="2013-12-09T00:59:00"/>
    <d v="2013-10-29T20:05:25"/>
    <x v="4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x v="41"/>
    <x v="1"/>
    <x v="17"/>
    <n v="1.6199999999999999E-2"/>
    <n v="16.2"/>
    <x v="6"/>
    <s v="video games"/>
    <x v="1103"/>
    <d v="2016-06-18T00:19:50"/>
    <d v="2016-04-19T00:19:50"/>
    <x v="2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x v="77"/>
    <x v="1"/>
    <x v="17"/>
    <n v="4.9516666666666667E-2"/>
    <n v="80.297297297297291"/>
    <x v="6"/>
    <s v="video games"/>
    <x v="1104"/>
    <d v="2014-06-11T04:50:21"/>
    <d v="2014-05-12T04:50:21"/>
    <x v="3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x v="9"/>
    <x v="1"/>
    <x v="17"/>
    <n v="1.5900000000000001E-3"/>
    <n v="71.55"/>
    <x v="6"/>
    <s v="video games"/>
    <x v="1105"/>
    <d v="2014-03-23T21:15:27"/>
    <d v="2014-02-21T22:15:27"/>
    <x v="3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x v="63"/>
    <x v="1"/>
    <x v="17"/>
    <n v="0.41249999999999998"/>
    <n v="23.571428571428573"/>
    <x v="6"/>
    <s v="video games"/>
    <x v="1106"/>
    <d v="2012-04-04T11:46:15"/>
    <d v="2012-03-05T12:46:15"/>
    <x v="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x v="78"/>
    <x v="1"/>
    <x v="17"/>
    <n v="0"/>
    <e v="#DIV/0!"/>
    <x v="6"/>
    <s v="video games"/>
    <x v="1107"/>
    <d v="2014-07-23T15:40:24"/>
    <d v="2014-06-23T15:40:24"/>
    <x v="3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x v="64"/>
    <x v="1"/>
    <x v="17"/>
    <n v="2.93E-2"/>
    <n v="34.88095238095238"/>
    <x v="6"/>
    <s v="video games"/>
    <x v="1108"/>
    <d v="2012-04-13T09:17:15"/>
    <d v="2012-02-13T10:17:15"/>
    <x v="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x v="83"/>
    <x v="1"/>
    <x v="17"/>
    <n v="4.4999999999999997E-3"/>
    <n v="15"/>
    <x v="6"/>
    <s v="video games"/>
    <x v="1109"/>
    <d v="2016-11-18T14:03:10"/>
    <d v="2016-10-19T13:03:10"/>
    <x v="2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x v="202"/>
    <x v="1"/>
    <x v="17"/>
    <n v="5.1000000000000004E-3"/>
    <n v="23.181818181818183"/>
    <x v="6"/>
    <s v="video games"/>
    <x v="1110"/>
    <d v="2012-12-07T17:23:42"/>
    <d v="2012-11-07T17:23:42"/>
    <x v="5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x v="29"/>
    <x v="1"/>
    <x v="17"/>
    <n v="4.0000000000000002E-4"/>
    <n v="1"/>
    <x v="6"/>
    <s v="video games"/>
    <x v="1111"/>
    <d v="2016-01-07T23:53:10"/>
    <d v="2015-12-08T23:53:10"/>
    <x v="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x v="267"/>
    <x v="1"/>
    <x v="17"/>
    <n v="0.35537409090909089"/>
    <n v="100.23371794871794"/>
    <x v="6"/>
    <s v="video games"/>
    <x v="1112"/>
    <d v="2015-01-19T03:30:00"/>
    <d v="2014-11-20T13:13:31"/>
    <x v="3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x v="29"/>
    <x v="1"/>
    <x v="17"/>
    <n v="5.0000000000000001E-3"/>
    <n v="5"/>
    <x v="6"/>
    <s v="video games"/>
    <x v="1113"/>
    <d v="2014-08-14T18:27:00"/>
    <d v="2014-07-15T18:27:00"/>
    <x v="3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x v="83"/>
    <x v="1"/>
    <x v="17"/>
    <n v="1.6666666666666668E-3"/>
    <n v="3.3333333333333335"/>
    <x v="6"/>
    <s v="video games"/>
    <x v="1114"/>
    <d v="2013-10-09T03:18:07"/>
    <d v="2013-09-09T03:18:07"/>
    <x v="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x v="80"/>
    <x v="1"/>
    <x v="17"/>
    <n v="1.325E-3"/>
    <n v="13.25"/>
    <x v="6"/>
    <s v="video games"/>
    <x v="1115"/>
    <d v="2016-03-30T10:41:35"/>
    <d v="2016-02-29T11:41:35"/>
    <x v="2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x v="73"/>
    <x v="1"/>
    <x v="17"/>
    <n v="3.5704000000000004E-4"/>
    <n v="17.852"/>
    <x v="6"/>
    <s v="video games"/>
    <x v="1116"/>
    <d v="2012-06-09T15:20:08"/>
    <d v="2012-04-10T15:20:08"/>
    <x v="5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x v="22"/>
    <x v="1"/>
    <x v="17"/>
    <n v="8.3000000000000004E-2"/>
    <n v="10.375"/>
    <x v="6"/>
    <s v="video games"/>
    <x v="1117"/>
    <d v="2015-12-25T09:21:53"/>
    <d v="2015-11-25T09:21:53"/>
    <x v="0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x v="83"/>
    <x v="1"/>
    <x v="17"/>
    <n v="2.4222222222222221E-2"/>
    <n v="36.333333333333336"/>
    <x v="6"/>
    <s v="video games"/>
    <x v="1118"/>
    <d v="2014-04-04T21:59:39"/>
    <d v="2014-03-05T22:59:39"/>
    <x v="3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x v="29"/>
    <x v="1"/>
    <x v="17"/>
    <n v="2.3809523809523812E-3"/>
    <n v="5"/>
    <x v="6"/>
    <s v="video games"/>
    <x v="1119"/>
    <d v="2014-04-06T14:01:04"/>
    <d v="2014-03-24T14:01:04"/>
    <x v="3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x v="78"/>
    <x v="1"/>
    <x v="17"/>
    <n v="0"/>
    <e v="#DIV/0!"/>
    <x v="6"/>
    <s v="video games"/>
    <x v="1120"/>
    <d v="2011-10-28T15:56:40"/>
    <d v="2011-09-13T15:56:40"/>
    <x v="6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x v="81"/>
    <x v="1"/>
    <x v="17"/>
    <n v="1.16E-4"/>
    <n v="5.8"/>
    <x v="6"/>
    <s v="video games"/>
    <x v="1121"/>
    <d v="2016-03-13T16:25:16"/>
    <d v="2016-02-12T17:25:16"/>
    <x v="2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x v="78"/>
    <x v="1"/>
    <x v="17"/>
    <n v="0"/>
    <e v="#DIV/0!"/>
    <x v="6"/>
    <s v="video games"/>
    <x v="1122"/>
    <d v="2013-05-30T11:53:45"/>
    <d v="2013-05-16T11:53:45"/>
    <x v="4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x v="83"/>
    <x v="1"/>
    <x v="17"/>
    <n v="2.2000000000000001E-3"/>
    <n v="3.6666666666666665"/>
    <x v="6"/>
    <s v="video games"/>
    <x v="1123"/>
    <d v="2014-04-19T07:34:08"/>
    <d v="2014-03-20T07:34:08"/>
    <x v="3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x v="63"/>
    <x v="1"/>
    <x v="18"/>
    <n v="4.7222222222222223E-3"/>
    <n v="60.714285714285715"/>
    <x v="6"/>
    <s v="mobile games"/>
    <x v="1124"/>
    <d v="2015-04-30T11:00:51"/>
    <d v="2015-03-31T11:00:51"/>
    <x v="0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x v="78"/>
    <x v="1"/>
    <x v="18"/>
    <n v="0"/>
    <e v="#DIV/0!"/>
    <x v="6"/>
    <s v="mobile games"/>
    <x v="1125"/>
    <d v="2015-09-25T09:58:50"/>
    <d v="2015-07-27T09:58:50"/>
    <x v="0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x v="84"/>
    <x v="1"/>
    <x v="18"/>
    <n v="5.0000000000000001E-3"/>
    <n v="5"/>
    <x v="6"/>
    <s v="mobile games"/>
    <x v="1126"/>
    <d v="2016-07-14T02:51:34"/>
    <d v="2016-06-14T02:51:34"/>
    <x v="2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x v="23"/>
    <x v="1"/>
    <x v="18"/>
    <n v="1.6714285714285713E-2"/>
    <n v="25.434782608695652"/>
    <x v="6"/>
    <s v="mobile games"/>
    <x v="1127"/>
    <d v="2014-11-14T16:30:00"/>
    <d v="2014-10-14T15:30:00"/>
    <x v="3"/>
  </r>
  <r>
    <x v="1128"/>
    <s v="Flying Turds"/>
    <s v="#havingfunFTW"/>
    <n v="1000"/>
    <n v="1"/>
    <x v="2"/>
    <x v="1"/>
    <s v="GBP"/>
    <n v="1407425717"/>
    <n v="1404833717"/>
    <x v="0"/>
    <x v="29"/>
    <x v="1"/>
    <x v="18"/>
    <n v="1E-3"/>
    <n v="1"/>
    <x v="6"/>
    <s v="mobile games"/>
    <x v="1128"/>
    <d v="2014-08-07T10:35:17"/>
    <d v="2014-07-08T10:35:17"/>
    <x v="3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x v="84"/>
    <x v="1"/>
    <x v="18"/>
    <n v="1.0499999999999999E-3"/>
    <n v="10.5"/>
    <x v="6"/>
    <s v="mobile games"/>
    <x v="1129"/>
    <d v="2016-06-05T01:21:33"/>
    <d v="2016-05-06T01:21:33"/>
    <x v="2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x v="83"/>
    <x v="1"/>
    <x v="18"/>
    <n v="2.2000000000000001E-3"/>
    <n v="3.6666666666666665"/>
    <x v="6"/>
    <s v="mobile games"/>
    <x v="1130"/>
    <d v="2014-11-25T19:55:00"/>
    <d v="2014-09-26T18:55:00"/>
    <x v="3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x v="78"/>
    <x v="1"/>
    <x v="18"/>
    <n v="0"/>
    <e v="#DIV/0!"/>
    <x v="6"/>
    <s v="mobile games"/>
    <x v="1131"/>
    <d v="2015-12-24T16:47:48"/>
    <d v="2015-11-24T16:47:48"/>
    <x v="0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x v="62"/>
    <x v="1"/>
    <x v="18"/>
    <n v="0.14380000000000001"/>
    <n v="110.61538461538461"/>
    <x v="6"/>
    <s v="mobile games"/>
    <x v="1132"/>
    <d v="2016-12-31T21:46:11"/>
    <d v="2016-12-01T21:46:11"/>
    <x v="2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x v="29"/>
    <x v="1"/>
    <x v="18"/>
    <n v="6.6666666666666671E-3"/>
    <n v="20"/>
    <x v="6"/>
    <s v="mobile games"/>
    <x v="1133"/>
    <d v="2014-07-31T04:46:21"/>
    <d v="2014-07-01T04:46:21"/>
    <x v="3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x v="29"/>
    <x v="1"/>
    <x v="18"/>
    <n v="4.0000000000000003E-5"/>
    <n v="1"/>
    <x v="6"/>
    <s v="mobile games"/>
    <x v="1134"/>
    <d v="2014-11-28T23:33:00"/>
    <d v="2014-11-15T01:50:28"/>
    <x v="3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x v="29"/>
    <x v="1"/>
    <x v="18"/>
    <n v="0.05"/>
    <n v="50"/>
    <x v="6"/>
    <s v="mobile games"/>
    <x v="1135"/>
    <d v="2016-08-06T18:44:54"/>
    <d v="2016-07-07T18:44:54"/>
    <x v="2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x v="79"/>
    <x v="1"/>
    <x v="18"/>
    <n v="6.4439140811455853E-2"/>
    <n v="45"/>
    <x v="6"/>
    <s v="mobile games"/>
    <x v="1136"/>
    <d v="2015-12-19T11:07:09"/>
    <d v="2015-11-19T11:07:09"/>
    <x v="0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x v="70"/>
    <x v="1"/>
    <x v="18"/>
    <n v="0.39500000000000002"/>
    <n v="253.2051282051282"/>
    <x v="6"/>
    <s v="mobile games"/>
    <x v="1137"/>
    <d v="2016-04-23T14:40:21"/>
    <d v="2016-03-24T14:40:21"/>
    <x v="2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x v="80"/>
    <x v="1"/>
    <x v="18"/>
    <n v="3.5714285714285713E-3"/>
    <n v="31.25"/>
    <x v="6"/>
    <s v="mobile games"/>
    <x v="1138"/>
    <d v="2017-01-21T16:45:31"/>
    <d v="2017-01-01T16:45:31"/>
    <x v="1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x v="29"/>
    <x v="1"/>
    <x v="18"/>
    <n v="6.2500000000000001E-4"/>
    <n v="5"/>
    <x v="6"/>
    <s v="mobile games"/>
    <x v="1139"/>
    <d v="2015-01-01T03:20:26"/>
    <d v="2014-12-02T03:20:26"/>
    <x v="3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x v="78"/>
    <x v="1"/>
    <x v="18"/>
    <n v="0"/>
    <e v="#DIV/0!"/>
    <x v="6"/>
    <s v="mobile games"/>
    <x v="1140"/>
    <d v="2015-08-06T06:05:21"/>
    <d v="2015-07-07T06:05:21"/>
    <x v="0"/>
  </r>
  <r>
    <x v="1141"/>
    <s v="Arena Z - Zombie Survival"/>
    <s v="I think this will be a great game!"/>
    <n v="500"/>
    <n v="0"/>
    <x v="2"/>
    <x v="12"/>
    <s v="EUR"/>
    <n v="1436460450"/>
    <n v="1433868450"/>
    <x v="0"/>
    <x v="78"/>
    <x v="1"/>
    <x v="18"/>
    <n v="0"/>
    <e v="#DIV/0!"/>
    <x v="6"/>
    <s v="mobile games"/>
    <x v="1141"/>
    <d v="2015-07-09T11:47:30"/>
    <d v="2015-06-09T11:47:30"/>
    <x v="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x v="78"/>
    <x v="1"/>
    <x v="18"/>
    <n v="0"/>
    <e v="#DIV/0!"/>
    <x v="6"/>
    <s v="mobile games"/>
    <x v="1142"/>
    <d v="2015-02-16T19:08:47"/>
    <d v="2015-01-17T19:08:47"/>
    <x v="0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x v="22"/>
    <x v="1"/>
    <x v="18"/>
    <n v="4.1333333333333335E-3"/>
    <n v="23.25"/>
    <x v="6"/>
    <s v="mobile games"/>
    <x v="1143"/>
    <d v="2015-12-16T23:38:46"/>
    <d v="2015-11-16T23:38:46"/>
    <x v="0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x v="78"/>
    <x v="1"/>
    <x v="19"/>
    <n v="0"/>
    <e v="#DIV/0!"/>
    <x v="7"/>
    <s v="food trucks"/>
    <x v="1144"/>
    <d v="2015-04-28T23:22:00"/>
    <d v="2015-03-29T23:22:00"/>
    <x v="0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x v="29"/>
    <x v="1"/>
    <x v="19"/>
    <n v="1.25E-3"/>
    <n v="100"/>
    <x v="7"/>
    <s v="food trucks"/>
    <x v="1145"/>
    <d v="2014-10-02T12:56:32"/>
    <d v="2014-08-03T12:56:32"/>
    <x v="3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x v="8"/>
    <x v="1"/>
    <x v="19"/>
    <n v="8.8333333333333333E-2"/>
    <n v="44.166666666666664"/>
    <x v="7"/>
    <s v="food trucks"/>
    <x v="1146"/>
    <d v="2014-05-02T17:52:53"/>
    <d v="2014-03-25T17:52:53"/>
    <x v="3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x v="78"/>
    <x v="1"/>
    <x v="19"/>
    <n v="0"/>
    <e v="#DIV/0!"/>
    <x v="7"/>
    <s v="food trucks"/>
    <x v="1147"/>
    <d v="2014-10-19T18:19:43"/>
    <d v="2014-08-20T18:19:43"/>
    <x v="3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x v="83"/>
    <x v="1"/>
    <x v="19"/>
    <n v="4.8666666666666667E-3"/>
    <n v="24.333333333333332"/>
    <x v="7"/>
    <s v="food trucks"/>
    <x v="1148"/>
    <d v="2016-12-01T00:06:21"/>
    <d v="2016-10-31T23:06:21"/>
    <x v="2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x v="0"/>
    <x v="84"/>
    <x v="1"/>
    <x v="19"/>
    <n v="1.5E-3"/>
    <n v="37.5"/>
    <x v="7"/>
    <s v="food trucks"/>
    <x v="1149"/>
    <d v="2016-06-16T12:02:46"/>
    <d v="2016-05-17T12:02:46"/>
    <x v="2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x v="79"/>
    <x v="1"/>
    <x v="19"/>
    <n v="0.1008"/>
    <n v="42"/>
    <x v="7"/>
    <s v="food trucks"/>
    <x v="1150"/>
    <d v="2016-01-08T17:54:35"/>
    <d v="2015-11-09T17:54:35"/>
    <x v="0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x v="78"/>
    <x v="1"/>
    <x v="19"/>
    <n v="0"/>
    <e v="#DIV/0!"/>
    <x v="7"/>
    <s v="food trucks"/>
    <x v="1151"/>
    <d v="2015-09-06T21:27:43"/>
    <d v="2015-08-07T21:27:43"/>
    <x v="0"/>
  </r>
  <r>
    <x v="1152"/>
    <s v="Peruvian King Food Truck"/>
    <s v="Peruvian food truck with an LA twist."/>
    <n v="16000"/>
    <n v="911"/>
    <x v="2"/>
    <x v="0"/>
    <s v="USD"/>
    <n v="1431709312"/>
    <n v="1429117312"/>
    <x v="0"/>
    <x v="41"/>
    <x v="1"/>
    <x v="19"/>
    <n v="5.6937500000000002E-2"/>
    <n v="60.733333333333334"/>
    <x v="7"/>
    <s v="food trucks"/>
    <x v="1152"/>
    <d v="2015-05-15T12:01:52"/>
    <d v="2015-04-15T12:01:52"/>
    <x v="0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x v="29"/>
    <x v="1"/>
    <x v="19"/>
    <n v="6.2500000000000003E-3"/>
    <n v="50"/>
    <x v="7"/>
    <s v="food trucks"/>
    <x v="1153"/>
    <d v="2015-06-18T12:08:25"/>
    <d v="2015-05-19T12:08:25"/>
    <x v="0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x v="83"/>
    <x v="1"/>
    <x v="19"/>
    <n v="6.5000000000000002E-2"/>
    <n v="108.33333333333333"/>
    <x v="7"/>
    <s v="food trucks"/>
    <x v="1154"/>
    <d v="2015-09-05T21:36:46"/>
    <d v="2015-08-06T21:36:46"/>
    <x v="0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x v="22"/>
    <x v="1"/>
    <x v="19"/>
    <n v="7.5199999999999998E-3"/>
    <n v="23.5"/>
    <x v="7"/>
    <s v="food trucks"/>
    <x v="1155"/>
    <d v="2014-08-14T13:20:08"/>
    <d v="2014-07-15T13:20:08"/>
    <x v="3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x v="78"/>
    <x v="1"/>
    <x v="19"/>
    <n v="0"/>
    <e v="#DIV/0!"/>
    <x v="7"/>
    <s v="food trucks"/>
    <x v="1156"/>
    <d v="2015-02-23T20:42:42"/>
    <d v="2015-01-24T20:42:42"/>
    <x v="0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x v="83"/>
    <x v="1"/>
    <x v="19"/>
    <n v="1.5100000000000001E-2"/>
    <n v="50.333333333333336"/>
    <x v="7"/>
    <s v="food trucks"/>
    <x v="1157"/>
    <d v="2014-12-05T11:04:40"/>
    <d v="2014-10-06T10:04:40"/>
    <x v="3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x v="83"/>
    <x v="1"/>
    <x v="19"/>
    <n v="4.6666666666666671E-3"/>
    <n v="11.666666666666666"/>
    <x v="7"/>
    <s v="food trucks"/>
    <x v="1158"/>
    <d v="2014-12-08T21:12:08"/>
    <d v="2014-11-08T21:12:08"/>
    <x v="3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x v="78"/>
    <x v="1"/>
    <x v="19"/>
    <n v="0"/>
    <e v="#DIV/0!"/>
    <x v="7"/>
    <s v="food trucks"/>
    <x v="1159"/>
    <d v="2015-06-30T10:45:00"/>
    <d v="2015-05-30T12:26:05"/>
    <x v="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x v="10"/>
    <x v="1"/>
    <x v="19"/>
    <n v="3.85E-2"/>
    <n v="60.789473684210527"/>
    <x v="7"/>
    <s v="food trucks"/>
    <x v="1160"/>
    <d v="2015-03-27T21:43:06"/>
    <d v="2015-02-25T22:43:06"/>
    <x v="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x v="78"/>
    <x v="1"/>
    <x v="19"/>
    <n v="0"/>
    <e v="#DIV/0!"/>
    <x v="7"/>
    <s v="food trucks"/>
    <x v="1161"/>
    <d v="2015-05-19T10:06:29"/>
    <d v="2015-04-28T10:06:29"/>
    <x v="0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x v="84"/>
    <x v="1"/>
    <x v="19"/>
    <n v="5.8333333333333338E-4"/>
    <n v="17.5"/>
    <x v="7"/>
    <s v="food trucks"/>
    <x v="1162"/>
    <d v="2014-09-25T11:24:24"/>
    <d v="2014-08-25T11:24:24"/>
    <x v="3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x v="78"/>
    <x v="1"/>
    <x v="19"/>
    <n v="0"/>
    <e v="#DIV/0!"/>
    <x v="7"/>
    <s v="food trucks"/>
    <x v="1163"/>
    <d v="2014-08-09T12:22:00"/>
    <d v="2014-07-10T12:22:00"/>
    <x v="3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x v="78"/>
    <x v="1"/>
    <x v="19"/>
    <n v="0"/>
    <e v="#DIV/0!"/>
    <x v="7"/>
    <s v="food trucks"/>
    <x v="1164"/>
    <d v="2016-06-18T12:23:02"/>
    <d v="2016-05-19T12:23:02"/>
    <x v="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x v="20"/>
    <x v="1"/>
    <x v="19"/>
    <n v="0.20705000000000001"/>
    <n v="82.82"/>
    <x v="7"/>
    <s v="food trucks"/>
    <x v="1165"/>
    <d v="2014-07-06T00:08:50"/>
    <d v="2014-06-02T00:08:50"/>
    <x v="3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x v="22"/>
    <x v="1"/>
    <x v="19"/>
    <n v="0.19139999999999999"/>
    <n v="358.875"/>
    <x v="7"/>
    <s v="food trucks"/>
    <x v="1166"/>
    <d v="2015-06-25T23:00:00"/>
    <d v="2015-05-26T06:39:02"/>
    <x v="0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x v="38"/>
    <x v="1"/>
    <x v="19"/>
    <n v="1.6316666666666667E-2"/>
    <n v="61.1875"/>
    <x v="7"/>
    <s v="food trucks"/>
    <x v="1167"/>
    <d v="2014-09-12T12:38:15"/>
    <d v="2014-08-12T12:38:15"/>
    <x v="3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x v="83"/>
    <x v="1"/>
    <x v="19"/>
    <n v="5.6666666666666664E-2"/>
    <n v="340"/>
    <x v="7"/>
    <s v="food trucks"/>
    <x v="1168"/>
    <d v="2016-09-21T20:17:45"/>
    <d v="2016-08-22T20:17:45"/>
    <x v="2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x v="83"/>
    <x v="1"/>
    <x v="19"/>
    <n v="1.6999999999999999E-3"/>
    <n v="5.666666666666667"/>
    <x v="7"/>
    <s v="food trucks"/>
    <x v="1169"/>
    <d v="2015-02-22T03:29:23"/>
    <d v="2015-01-23T03:29:23"/>
    <x v="0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x v="84"/>
    <x v="1"/>
    <x v="19"/>
    <n v="4.0000000000000001E-3"/>
    <n v="50"/>
    <x v="7"/>
    <s v="food trucks"/>
    <x v="1170"/>
    <d v="2015-05-30T16:26:11"/>
    <d v="2015-04-30T16:26:11"/>
    <x v="0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x v="29"/>
    <x v="1"/>
    <x v="19"/>
    <n v="1E-3"/>
    <n v="25"/>
    <x v="7"/>
    <s v="food trucks"/>
    <x v="1171"/>
    <d v="2014-11-13T15:18:47"/>
    <d v="2014-10-26T14:18:47"/>
    <x v="3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x v="0"/>
    <x v="78"/>
    <x v="1"/>
    <x v="19"/>
    <n v="0"/>
    <e v="#DIV/0!"/>
    <x v="7"/>
    <s v="food trucks"/>
    <x v="1172"/>
    <d v="2014-08-20T11:22:32"/>
    <d v="2014-07-21T11:22:32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x v="29"/>
    <x v="1"/>
    <x v="19"/>
    <n v="2.4000000000000001E-4"/>
    <n v="30"/>
    <x v="7"/>
    <s v="food trucks"/>
    <x v="1173"/>
    <d v="2015-08-02T23:27:37"/>
    <d v="2015-06-28T23:27:37"/>
    <x v="0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x v="10"/>
    <x v="1"/>
    <x v="19"/>
    <n v="5.906666666666667E-2"/>
    <n v="46.631578947368418"/>
    <x v="7"/>
    <s v="food trucks"/>
    <x v="1174"/>
    <d v="2016-05-08T15:12:07"/>
    <d v="2016-04-08T15:12:07"/>
    <x v="2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x v="82"/>
    <x v="1"/>
    <x v="19"/>
    <n v="2.9250000000000002E-2"/>
    <n v="65"/>
    <x v="7"/>
    <s v="food trucks"/>
    <x v="1175"/>
    <d v="2015-07-15T12:28:59"/>
    <d v="2015-06-15T12:28:59"/>
    <x v="0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x v="29"/>
    <x v="1"/>
    <x v="19"/>
    <n v="5.7142857142857142E-5"/>
    <n v="10"/>
    <x v="7"/>
    <s v="food trucks"/>
    <x v="1176"/>
    <d v="2017-03-06T08:00:00"/>
    <d v="2017-01-10T19:28:18"/>
    <x v="1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x v="78"/>
    <x v="1"/>
    <x v="19"/>
    <n v="0"/>
    <e v="#DIV/0!"/>
    <x v="7"/>
    <s v="food trucks"/>
    <x v="1177"/>
    <d v="2014-10-15T10:51:36"/>
    <d v="2014-09-15T10:51:36"/>
    <x v="3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x v="29"/>
    <x v="1"/>
    <x v="19"/>
    <n v="6.666666666666667E-5"/>
    <n v="5"/>
    <x v="7"/>
    <s v="food trucks"/>
    <x v="1178"/>
    <d v="2014-08-16T16:44:12"/>
    <d v="2014-07-17T16:44:12"/>
    <x v="3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x v="81"/>
    <x v="1"/>
    <x v="19"/>
    <n v="5.3333333333333337E-2"/>
    <n v="640"/>
    <x v="7"/>
    <s v="food trucks"/>
    <x v="1179"/>
    <d v="2015-10-28T12:17:07"/>
    <d v="2015-09-28T12:17:07"/>
    <x v="0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x v="268"/>
    <x v="1"/>
    <x v="19"/>
    <n v="0.11749999999999999"/>
    <n v="69.117647058823536"/>
    <x v="7"/>
    <s v="food trucks"/>
    <x v="1180"/>
    <d v="2014-06-28T14:21:54"/>
    <d v="2014-05-22T14:21:54"/>
    <x v="3"/>
  </r>
  <r>
    <x v="1181"/>
    <s v="Gringo Loco Tacos Food Truck"/>
    <s v="Bringing the best tacos to the streets of Chicago!"/>
    <n v="50000"/>
    <n v="4"/>
    <x v="2"/>
    <x v="0"/>
    <s v="USD"/>
    <n v="1425197321"/>
    <n v="1422605321"/>
    <x v="0"/>
    <x v="83"/>
    <x v="1"/>
    <x v="19"/>
    <n v="8.0000000000000007E-5"/>
    <n v="1.3333333333333333"/>
    <x v="7"/>
    <s v="food trucks"/>
    <x v="1181"/>
    <d v="2015-03-01T03:08:41"/>
    <d v="2015-01-30T03:08:41"/>
    <x v="0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x v="80"/>
    <x v="1"/>
    <x v="19"/>
    <n v="4.2000000000000003E-2"/>
    <n v="10.5"/>
    <x v="7"/>
    <s v="food trucks"/>
    <x v="1182"/>
    <d v="2017-01-12T11:42:00"/>
    <d v="2016-12-24T14:51:28"/>
    <x v="2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x v="83"/>
    <x v="1"/>
    <x v="19"/>
    <n v="0.04"/>
    <n v="33.333333333333336"/>
    <x v="7"/>
    <s v="food trucks"/>
    <x v="1183"/>
    <d v="2016-11-01T22:59:00"/>
    <d v="2016-10-13T15:40:23"/>
    <x v="2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x v="269"/>
    <x v="0"/>
    <x v="20"/>
    <n v="1.0493636363636363"/>
    <n v="61.562666666666665"/>
    <x v="8"/>
    <s v="photobooks"/>
    <x v="1184"/>
    <d v="2017-02-06T09:23:31"/>
    <d v="2017-01-06T09:23:31"/>
    <x v="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x v="112"/>
    <x v="0"/>
    <x v="20"/>
    <n v="1.0544"/>
    <n v="118.73873873873873"/>
    <x v="8"/>
    <s v="photobooks"/>
    <x v="1185"/>
    <d v="2015-06-07T23:00:00"/>
    <d v="2015-05-06T15:45:49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x v="252"/>
    <x v="0"/>
    <x v="20"/>
    <n v="1.0673333333333332"/>
    <n v="65.081300813008127"/>
    <x v="8"/>
    <s v="photobooks"/>
    <x v="1186"/>
    <d v="2015-06-01T17:42:00"/>
    <d v="2015-04-29T15:43:15"/>
    <x v="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x v="16"/>
    <x v="0"/>
    <x v="20"/>
    <n v="1.0412571428571429"/>
    <n v="130.15714285714284"/>
    <x v="8"/>
    <s v="photobooks"/>
    <x v="1187"/>
    <d v="2015-05-17T13:00:00"/>
    <d v="2015-04-15T16:28:43"/>
    <x v="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x v="268"/>
    <x v="0"/>
    <x v="20"/>
    <n v="1.6054999999999999"/>
    <n v="37.776470588235291"/>
    <x v="8"/>
    <s v="photobooks"/>
    <x v="1188"/>
    <d v="2016-12-28T11:49:00"/>
    <d v="2016-12-07T11:49:00"/>
    <x v="2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x v="48"/>
    <x v="0"/>
    <x v="20"/>
    <n v="1.0777777777777777"/>
    <n v="112.79069767441861"/>
    <x v="8"/>
    <s v="photobooks"/>
    <x v="1189"/>
    <d v="2016-06-29T18:29:55"/>
    <d v="2016-06-08T18:29:55"/>
    <x v="2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x v="62"/>
    <x v="0"/>
    <x v="20"/>
    <n v="1.35"/>
    <n v="51.92307692307692"/>
    <x v="8"/>
    <s v="photobooks"/>
    <x v="1190"/>
    <d v="2014-08-31T10:58:45"/>
    <d v="2014-08-01T10:58:45"/>
    <x v="3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x v="51"/>
    <x v="0"/>
    <x v="20"/>
    <n v="1.0907407407407408"/>
    <n v="89.242424242424249"/>
    <x v="8"/>
    <s v="photobooks"/>
    <x v="1191"/>
    <d v="2016-03-20T08:29:20"/>
    <d v="2016-02-19T09:29:20"/>
    <x v="2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x v="41"/>
    <x v="0"/>
    <x v="20"/>
    <n v="2.9"/>
    <n v="19.333333333333332"/>
    <x v="8"/>
    <s v="photobooks"/>
    <x v="1192"/>
    <d v="2017-02-11T07:09:38"/>
    <d v="2017-01-12T07:09:38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x v="270"/>
    <x v="0"/>
    <x v="20"/>
    <n v="1.0395714285714286"/>
    <n v="79.967032967032964"/>
    <x v="8"/>
    <s v="photobooks"/>
    <x v="1193"/>
    <d v="2016-04-09T12:37:33"/>
    <d v="2016-02-09T13:37:33"/>
    <x v="2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x v="271"/>
    <x v="0"/>
    <x v="20"/>
    <n v="3.2223999999999999"/>
    <n v="56.414565826330531"/>
    <x v="8"/>
    <s v="photobooks"/>
    <x v="1194"/>
    <d v="2015-04-08T06:42:59"/>
    <d v="2015-03-09T06:42:59"/>
    <x v="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x v="203"/>
    <x v="0"/>
    <x v="20"/>
    <n v="1.35"/>
    <n v="79.411764705882348"/>
    <x v="8"/>
    <s v="photobooks"/>
    <x v="1195"/>
    <d v="2015-12-20T04:00:00"/>
    <d v="2015-10-21T03:20:53"/>
    <x v="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x v="272"/>
    <x v="0"/>
    <x v="20"/>
    <n v="2.6991034482758622"/>
    <n v="76.439453125"/>
    <x v="8"/>
    <s v="photobooks"/>
    <x v="1196"/>
    <d v="2015-12-18T14:38:59"/>
    <d v="2015-11-18T14:38:59"/>
    <x v="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x v="100"/>
    <x v="0"/>
    <x v="20"/>
    <n v="2.5329333333333333"/>
    <n v="121"/>
    <x v="8"/>
    <s v="photobooks"/>
    <x v="1197"/>
    <d v="2016-06-13T00:59:00"/>
    <d v="2016-05-13T10:57:14"/>
    <x v="2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x v="157"/>
    <x v="0"/>
    <x v="20"/>
    <n v="2.6059999999999999"/>
    <n v="54.616766467065865"/>
    <x v="8"/>
    <s v="photobooks"/>
    <x v="1198"/>
    <d v="2015-12-30T22:00:00"/>
    <d v="2015-11-25T09:51:26"/>
    <x v="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x v="82"/>
    <x v="0"/>
    <x v="20"/>
    <n v="1.0131677953348381"/>
    <n v="299.22222222222223"/>
    <x v="8"/>
    <s v="photobooks"/>
    <x v="1199"/>
    <d v="2015-07-08T13:30:00"/>
    <d v="2015-06-06T13:30:00"/>
    <x v="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x v="273"/>
    <x v="0"/>
    <x v="20"/>
    <n v="1.2560416666666667"/>
    <n v="58.533980582524272"/>
    <x v="8"/>
    <s v="photobooks"/>
    <x v="1200"/>
    <d v="2015-04-16T06:27:36"/>
    <d v="2015-03-26T06:27:36"/>
    <x v="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x v="112"/>
    <x v="0"/>
    <x v="20"/>
    <n v="1.0243783333333334"/>
    <n v="55.371801801801809"/>
    <x v="8"/>
    <s v="photobooks"/>
    <x v="1201"/>
    <d v="2016-07-15T09:34:06"/>
    <d v="2016-06-15T09:34:06"/>
    <x v="2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x v="197"/>
    <x v="0"/>
    <x v="20"/>
    <n v="1.99244"/>
    <n v="183.80442804428046"/>
    <x v="8"/>
    <s v="photobooks"/>
    <x v="1202"/>
    <d v="2015-06-27T01:55:54"/>
    <d v="2015-05-28T01:55:54"/>
    <x v="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x v="21"/>
    <x v="0"/>
    <x v="20"/>
    <n v="1.0245398773006136"/>
    <n v="165.34653465346534"/>
    <x v="8"/>
    <s v="photobooks"/>
    <x v="1203"/>
    <d v="2015-05-31T09:45:27"/>
    <d v="2015-05-01T09:45:27"/>
    <x v="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x v="7"/>
    <x v="0"/>
    <x v="20"/>
    <n v="1.0294615384615384"/>
    <n v="234.78947368421052"/>
    <x v="8"/>
    <s v="photobooks"/>
    <x v="1204"/>
    <d v="2015-12-04T00:00:00"/>
    <d v="2015-10-20T12:57:13"/>
    <x v="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x v="95"/>
    <x v="0"/>
    <x v="20"/>
    <n v="1.0086153846153847"/>
    <n v="211.48387096774192"/>
    <x v="8"/>
    <s v="photobooks"/>
    <x v="1205"/>
    <d v="2015-06-13T07:09:11"/>
    <d v="2015-05-14T07:09:11"/>
    <x v="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x v="58"/>
    <x v="0"/>
    <x v="20"/>
    <n v="1.1499999999999999"/>
    <n v="32.34375"/>
    <x v="8"/>
    <s v="photobooks"/>
    <x v="1206"/>
    <d v="2017-03-11T08:29:00"/>
    <d v="2017-02-06T13:37:33"/>
    <x v="1"/>
  </r>
  <r>
    <x v="1207"/>
    <s v="ITALIANA"/>
    <s v="A humanistic photo book about ancestral &amp; post-modern Italy."/>
    <n v="16700"/>
    <n v="17396"/>
    <x v="0"/>
    <x v="13"/>
    <s v="EUR"/>
    <n v="1459418400"/>
    <n v="1456827573"/>
    <x v="0"/>
    <x v="261"/>
    <x v="0"/>
    <x v="20"/>
    <n v="1.0416766467065868"/>
    <n v="123.37588652482269"/>
    <x v="8"/>
    <s v="photobooks"/>
    <x v="1207"/>
    <d v="2016-03-31T05:00:00"/>
    <d v="2016-03-01T05:19:33"/>
    <x v="2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x v="11"/>
    <x v="0"/>
    <x v="20"/>
    <n v="1.5529999999999999"/>
    <n v="207.06666666666666"/>
    <x v="8"/>
    <s v="photobooks"/>
    <x v="1208"/>
    <d v="2016-03-24T11:01:04"/>
    <d v="2016-02-23T12:01:04"/>
    <x v="2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x v="67"/>
    <x v="0"/>
    <x v="20"/>
    <n v="1.06"/>
    <n v="138.2608695652174"/>
    <x v="8"/>
    <s v="photobooks"/>
    <x v="1209"/>
    <d v="2017-02-25T15:18:25"/>
    <d v="2017-01-26T15:18:25"/>
    <x v="1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x v="0"/>
    <x v="273"/>
    <x v="0"/>
    <x v="20"/>
    <n v="2.5431499999999998"/>
    <n v="493.81553398058253"/>
    <x v="8"/>
    <s v="photobooks"/>
    <x v="1210"/>
    <d v="2015-05-31T16:00:00"/>
    <d v="2015-05-08T17:36:12"/>
    <x v="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x v="79"/>
    <x v="0"/>
    <x v="20"/>
    <n v="1.0109999999999999"/>
    <n v="168.5"/>
    <x v="8"/>
    <s v="photobooks"/>
    <x v="1211"/>
    <d v="2016-06-09T15:47:41"/>
    <d v="2016-05-25T15:47:41"/>
    <x v="2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x v="183"/>
    <x v="0"/>
    <x v="20"/>
    <n v="1.2904"/>
    <n v="38.867469879518069"/>
    <x v="8"/>
    <s v="photobooks"/>
    <x v="1212"/>
    <d v="2015-11-26T20:00:00"/>
    <d v="2015-11-10T17:48:15"/>
    <x v="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x v="52"/>
    <x v="0"/>
    <x v="20"/>
    <n v="1.0223076923076924"/>
    <n v="61.527777777777779"/>
    <x v="8"/>
    <s v="photobooks"/>
    <x v="1213"/>
    <d v="2017-01-31T13:08:20"/>
    <d v="2016-12-27T13:08:20"/>
    <x v="2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x v="20"/>
    <x v="0"/>
    <x v="20"/>
    <n v="1.3180000000000001"/>
    <n v="105.44"/>
    <x v="8"/>
    <s v="photobooks"/>
    <x v="1214"/>
    <d v="2015-06-09T15:10:05"/>
    <d v="2015-04-10T15:10:05"/>
    <x v="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x v="274"/>
    <x v="0"/>
    <x v="20"/>
    <n v="7.8608020000000005"/>
    <n v="71.592003642987251"/>
    <x v="8"/>
    <s v="photobooks"/>
    <x v="1215"/>
    <d v="2014-05-30T17:09:16"/>
    <d v="2014-04-30T17:09:16"/>
    <x v="3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x v="147"/>
    <x v="0"/>
    <x v="20"/>
    <n v="1.4570000000000001"/>
    <n v="91.882882882882882"/>
    <x v="8"/>
    <s v="photobooks"/>
    <x v="1216"/>
    <d v="2015-10-02T18:03:00"/>
    <d v="2015-08-31T09:47:37"/>
    <x v="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x v="275"/>
    <x v="0"/>
    <x v="20"/>
    <n v="1.026"/>
    <n v="148.57377049180329"/>
    <x v="8"/>
    <s v="photobooks"/>
    <x v="1217"/>
    <d v="2016-07-14T14:25:40"/>
    <d v="2016-06-14T14:25:40"/>
    <x v="2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x v="30"/>
    <x v="0"/>
    <x v="20"/>
    <n v="1.7227777777777777"/>
    <n v="174.2134831460674"/>
    <x v="8"/>
    <s v="photobooks"/>
    <x v="1218"/>
    <d v="2015-10-31T22:00:00"/>
    <d v="2015-10-01T10:53:20"/>
    <x v="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x v="35"/>
    <x v="0"/>
    <x v="20"/>
    <n v="1.5916819571865444"/>
    <n v="102.86166007905139"/>
    <x v="8"/>
    <s v="photobooks"/>
    <x v="1219"/>
    <d v="2016-10-20T06:05:13"/>
    <d v="2016-09-20T06:05:13"/>
    <x v="2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x v="205"/>
    <x v="0"/>
    <x v="20"/>
    <n v="1.0376666666666667"/>
    <n v="111.17857142857143"/>
    <x v="8"/>
    <s v="photobooks"/>
    <x v="1220"/>
    <d v="2015-08-25T10:05:12"/>
    <d v="2015-07-26T10:05:12"/>
    <x v="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x v="273"/>
    <x v="0"/>
    <x v="20"/>
    <n v="1.1140954545454547"/>
    <n v="23.796213592233013"/>
    <x v="8"/>
    <s v="photobooks"/>
    <x v="1221"/>
    <d v="2016-12-03T19:00:00"/>
    <d v="2016-11-06T06:24:48"/>
    <x v="2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x v="0"/>
    <x v="276"/>
    <x v="0"/>
    <x v="20"/>
    <n v="2.80375"/>
    <n v="81.268115942028984"/>
    <x v="8"/>
    <s v="photobooks"/>
    <x v="1222"/>
    <d v="2016-03-31T23:00:00"/>
    <d v="2016-03-01T12:17:27"/>
    <x v="2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x v="277"/>
    <x v="0"/>
    <x v="20"/>
    <n v="1.1210606060606061"/>
    <n v="116.21465968586388"/>
    <x v="8"/>
    <s v="photobooks"/>
    <x v="1223"/>
    <d v="2016-11-10T00:15:09"/>
    <d v="2016-10-10T23:15:09"/>
    <x v="2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x v="59"/>
    <x v="1"/>
    <x v="21"/>
    <n v="7.0666666666666669E-2"/>
    <n v="58.888888888888886"/>
    <x v="4"/>
    <s v="world music"/>
    <x v="1224"/>
    <d v="2014-06-06T08:11:42"/>
    <d v="2014-04-07T08:11:42"/>
    <x v="3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x v="83"/>
    <x v="1"/>
    <x v="21"/>
    <n v="4.3999999999999997E-2"/>
    <n v="44"/>
    <x v="4"/>
    <s v="world music"/>
    <x v="1225"/>
    <d v="2013-10-22T16:44:38"/>
    <d v="2013-08-23T16:44:38"/>
    <x v="4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x v="244"/>
    <x v="1"/>
    <x v="21"/>
    <n v="3.8739999999999997E-2"/>
    <n v="48.424999999999997"/>
    <x v="4"/>
    <s v="world music"/>
    <x v="1226"/>
    <d v="2014-04-20T20:00:00"/>
    <d v="2014-03-17T15:59:41"/>
    <x v="3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x v="78"/>
    <x v="1"/>
    <x v="21"/>
    <n v="0"/>
    <e v="#DIV/0!"/>
    <x v="4"/>
    <s v="world music"/>
    <x v="1227"/>
    <d v="2014-08-07T02:00:00"/>
    <d v="2014-07-07T17:03:36"/>
    <x v="3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x v="54"/>
    <x v="1"/>
    <x v="21"/>
    <n v="0.29299999999999998"/>
    <n v="61.041666666666664"/>
    <x v="4"/>
    <s v="world music"/>
    <x v="1228"/>
    <d v="2011-09-28T12:30:08"/>
    <d v="2011-07-30T12:30:08"/>
    <x v="6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x v="29"/>
    <x v="1"/>
    <x v="21"/>
    <n v="9.0909090909090905E-3"/>
    <n v="25"/>
    <x v="4"/>
    <s v="world music"/>
    <x v="1229"/>
    <d v="2012-04-16T11:00:00"/>
    <d v="2012-03-17T06:02:07"/>
    <x v="5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x v="78"/>
    <x v="1"/>
    <x v="21"/>
    <n v="0"/>
    <e v="#DIV/0!"/>
    <x v="4"/>
    <s v="world music"/>
    <x v="1230"/>
    <d v="2011-02-24T18:20:30"/>
    <d v="2011-01-25T18:20:30"/>
    <x v="6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x v="78"/>
    <x v="1"/>
    <x v="21"/>
    <n v="0"/>
    <e v="#DIV/0!"/>
    <x v="4"/>
    <s v="world music"/>
    <x v="1231"/>
    <d v="2015-08-27T20:00:00"/>
    <d v="2015-07-08T17:36:08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x v="29"/>
    <x v="1"/>
    <x v="21"/>
    <n v="8.0000000000000002E-3"/>
    <n v="40"/>
    <x v="4"/>
    <s v="world music"/>
    <x v="1232"/>
    <d v="2013-10-06T15:21:10"/>
    <d v="2013-08-20T15:21:10"/>
    <x v="4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x v="79"/>
    <x v="1"/>
    <x v="21"/>
    <n v="0.11600000000000001"/>
    <n v="19.333333333333332"/>
    <x v="4"/>
    <s v="world music"/>
    <x v="1233"/>
    <d v="2012-02-21T17:46:14"/>
    <d v="2012-01-31T17:46:14"/>
    <x v="5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x v="78"/>
    <x v="1"/>
    <x v="21"/>
    <n v="0"/>
    <e v="#DIV/0!"/>
    <x v="4"/>
    <s v="world music"/>
    <x v="1234"/>
    <d v="2015-02-02T13:55:42"/>
    <d v="2015-01-03T13:55:42"/>
    <x v="0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x v="79"/>
    <x v="1"/>
    <x v="21"/>
    <n v="2.787363950092912E-2"/>
    <n v="35"/>
    <x v="4"/>
    <s v="world music"/>
    <x v="1235"/>
    <d v="2013-12-14T22:14:59"/>
    <d v="2013-11-04T22:14:59"/>
    <x v="4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x v="0"/>
    <x v="78"/>
    <x v="1"/>
    <x v="21"/>
    <n v="0"/>
    <e v="#DIV/0!"/>
    <x v="4"/>
    <s v="world music"/>
    <x v="1236"/>
    <d v="2012-07-28T11:00:00"/>
    <d v="2012-07-20T11:19:24"/>
    <x v="5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x v="78"/>
    <x v="1"/>
    <x v="21"/>
    <n v="0"/>
    <e v="#DIV/0!"/>
    <x v="4"/>
    <s v="world music"/>
    <x v="1237"/>
    <d v="2012-08-24T01:47:45"/>
    <d v="2012-08-04T01:47:45"/>
    <x v="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x v="83"/>
    <x v="1"/>
    <x v="21"/>
    <n v="0.17799999999999999"/>
    <n v="59.333333333333336"/>
    <x v="4"/>
    <s v="world music"/>
    <x v="1238"/>
    <d v="2011-08-06T09:38:56"/>
    <d v="2011-07-07T09:38:56"/>
    <x v="6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x v="78"/>
    <x v="1"/>
    <x v="21"/>
    <n v="0"/>
    <e v="#DIV/0!"/>
    <x v="4"/>
    <s v="world music"/>
    <x v="1239"/>
    <d v="2012-01-05T18:06:07"/>
    <d v="2011-12-06T18:06:07"/>
    <x v="6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x v="22"/>
    <x v="1"/>
    <x v="21"/>
    <n v="3.0124999999999999E-2"/>
    <n v="30.125"/>
    <x v="4"/>
    <s v="world music"/>
    <x v="1240"/>
    <d v="2013-07-12T16:51:00"/>
    <d v="2013-05-14T19:57:37"/>
    <x v="4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x v="69"/>
    <x v="1"/>
    <x v="21"/>
    <n v="0.50739999999999996"/>
    <n v="74.617647058823536"/>
    <x v="4"/>
    <s v="world music"/>
    <x v="1241"/>
    <d v="2014-11-03T00:59:00"/>
    <d v="2014-10-11T15:06:20"/>
    <x v="3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x v="29"/>
    <x v="1"/>
    <x v="21"/>
    <n v="5.4884742041712408E-3"/>
    <n v="5"/>
    <x v="4"/>
    <s v="world music"/>
    <x v="1242"/>
    <d v="2011-09-11T08:18:00"/>
    <d v="2011-08-26T22:58:22"/>
    <x v="6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x v="44"/>
    <x v="1"/>
    <x v="21"/>
    <n v="0.14091666666666666"/>
    <n v="44.5"/>
    <x v="4"/>
    <s v="world music"/>
    <x v="1243"/>
    <d v="2011-07-08T16:00:00"/>
    <d v="2011-05-08T16:06:11"/>
    <x v="6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x v="43"/>
    <x v="0"/>
    <x v="11"/>
    <n v="1.038"/>
    <n v="46.133333333333333"/>
    <x v="4"/>
    <s v="rock"/>
    <x v="1244"/>
    <d v="2013-04-22T16:00:00"/>
    <d v="2013-03-22T14:48:43"/>
    <x v="4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x v="57"/>
    <x v="0"/>
    <x v="11"/>
    <n v="1.2024999999999999"/>
    <n v="141.47058823529412"/>
    <x v="4"/>
    <s v="rock"/>
    <x v="1245"/>
    <d v="2014-06-14T09:23:54"/>
    <d v="2014-05-15T09:23:54"/>
    <x v="3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x v="162"/>
    <x v="0"/>
    <x v="11"/>
    <n v="1.17"/>
    <n v="75.483870967741936"/>
    <x v="4"/>
    <s v="rock"/>
    <x v="1246"/>
    <d v="2011-12-05T21:02:29"/>
    <d v="2011-10-21T20:02:29"/>
    <x v="6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x v="133"/>
    <x v="0"/>
    <x v="11"/>
    <n v="1.2214285714285715"/>
    <n v="85.5"/>
    <x v="4"/>
    <s v="rock"/>
    <x v="1247"/>
    <d v="2013-05-06T02:00:55"/>
    <d v="2013-04-06T02:00:55"/>
    <x v="4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x v="211"/>
    <x v="0"/>
    <x v="11"/>
    <n v="1.5164"/>
    <n v="64.254237288135599"/>
    <x v="4"/>
    <s v="rock"/>
    <x v="1248"/>
    <d v="2014-06-13T01:59:00"/>
    <d v="2014-05-08T10:45:53"/>
    <x v="3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x v="75"/>
    <x v="0"/>
    <x v="11"/>
    <n v="1.0444"/>
    <n v="64.46913580246914"/>
    <x v="4"/>
    <s v="rock"/>
    <x v="1249"/>
    <d v="2012-07-07T12:46:51"/>
    <d v="2012-06-07T12:46:51"/>
    <x v="5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x v="278"/>
    <x v="0"/>
    <x v="11"/>
    <n v="2.0015333333333332"/>
    <n v="118.2007874015748"/>
    <x v="4"/>
    <s v="rock"/>
    <x v="1250"/>
    <d v="2014-09-06T10:25:31"/>
    <d v="2014-07-23T10:25:31"/>
    <x v="3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x v="142"/>
    <x v="0"/>
    <x v="11"/>
    <n v="1.018"/>
    <n v="82.540540540540547"/>
    <x v="4"/>
    <s v="rock"/>
    <x v="1251"/>
    <d v="2011-09-25T14:32:47"/>
    <d v="2011-07-27T14:32:47"/>
    <x v="6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x v="261"/>
    <x v="0"/>
    <x v="11"/>
    <n v="1.3765714285714286"/>
    <n v="34.170212765957444"/>
    <x v="4"/>
    <s v="rock"/>
    <x v="1252"/>
    <d v="2013-10-24T18:42:49"/>
    <d v="2013-09-26T18:42:49"/>
    <x v="4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x v="279"/>
    <x v="0"/>
    <x v="11"/>
    <n v="3038.3319999999999"/>
    <n v="42.73322081575246"/>
    <x v="4"/>
    <s v="rock"/>
    <x v="1253"/>
    <d v="2014-09-03T13:48:27"/>
    <d v="2014-08-04T13:48:27"/>
    <x v="3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x v="261"/>
    <x v="0"/>
    <x v="11"/>
    <n v="1.9885074626865671"/>
    <n v="94.489361702127653"/>
    <x v="4"/>
    <s v="rock"/>
    <x v="1254"/>
    <d v="2010-12-31T23:59:00"/>
    <d v="2010-11-05T09:54:46"/>
    <x v="7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x v="280"/>
    <x v="0"/>
    <x v="11"/>
    <n v="2.0236666666666667"/>
    <n v="55.697247706422019"/>
    <x v="4"/>
    <s v="rock"/>
    <x v="1255"/>
    <d v="2013-12-01T16:17:32"/>
    <d v="2013-11-01T15:17:32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x v="281"/>
    <x v="0"/>
    <x v="11"/>
    <n v="1.1796376666666666"/>
    <n v="98.030831024930734"/>
    <x v="4"/>
    <s v="rock"/>
    <x v="1256"/>
    <d v="2012-02-12T17:03:51"/>
    <d v="2012-01-13T17:03:51"/>
    <x v="5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x v="282"/>
    <x v="0"/>
    <x v="11"/>
    <n v="2.9472727272727273"/>
    <n v="92.102272727272734"/>
    <x v="4"/>
    <s v="rock"/>
    <x v="1257"/>
    <d v="2011-04-02T20:03:10"/>
    <d v="2011-02-12T21:03:10"/>
    <x v="6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x v="283"/>
    <x v="0"/>
    <x v="11"/>
    <n v="2.1314633333333335"/>
    <n v="38.175462686567165"/>
    <x v="4"/>
    <s v="rock"/>
    <x v="1258"/>
    <d v="2013-08-31T09:40:12"/>
    <d v="2013-08-01T09:40:12"/>
    <x v="4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x v="93"/>
    <x v="0"/>
    <x v="11"/>
    <n v="1.0424"/>
    <n v="27.145833333333332"/>
    <x v="4"/>
    <s v="rock"/>
    <x v="1259"/>
    <d v="2014-06-08T22:59:00"/>
    <d v="2014-05-07T18:17:44"/>
    <x v="3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x v="142"/>
    <x v="0"/>
    <x v="11"/>
    <n v="1.1366666666666667"/>
    <n v="50.689189189189186"/>
    <x v="4"/>
    <s v="rock"/>
    <x v="1260"/>
    <d v="2014-02-26T15:13:40"/>
    <d v="2014-01-27T15:13:40"/>
    <x v="3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x v="47"/>
    <x v="0"/>
    <x v="11"/>
    <n v="1.0125"/>
    <n v="38.942307692307693"/>
    <x v="4"/>
    <s v="rock"/>
    <x v="1261"/>
    <d v="2014-01-29T03:13:47"/>
    <d v="2013-12-30T03:13:47"/>
    <x v="4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x v="217"/>
    <x v="0"/>
    <x v="11"/>
    <n v="1.2541538461538462"/>
    <n v="77.638095238095232"/>
    <x v="4"/>
    <s v="rock"/>
    <x v="1262"/>
    <d v="2014-02-16T13:18:12"/>
    <d v="2014-01-17T13:18:12"/>
    <x v="3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x v="14"/>
    <x v="0"/>
    <x v="11"/>
    <n v="1.19"/>
    <n v="43.536585365853661"/>
    <x v="4"/>
    <s v="rock"/>
    <x v="1263"/>
    <d v="2014-03-28T20:00:00"/>
    <d v="2014-02-21T21:01:10"/>
    <x v="3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x v="69"/>
    <x v="0"/>
    <x v="11"/>
    <n v="1.6646153846153846"/>
    <n v="31.823529411764707"/>
    <x v="4"/>
    <s v="rock"/>
    <x v="1264"/>
    <d v="2013-10-29T10:54:43"/>
    <d v="2013-09-30T10:54:43"/>
    <x v="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x v="36"/>
    <x v="0"/>
    <x v="11"/>
    <n v="1.1914771428571429"/>
    <n v="63.184393939393942"/>
    <x v="4"/>
    <s v="rock"/>
    <x v="1265"/>
    <d v="2010-11-30T10:43:35"/>
    <d v="2010-10-14T10:43:35"/>
    <x v="7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x v="133"/>
    <x v="0"/>
    <x v="11"/>
    <n v="1.0047368421052632"/>
    <n v="190.9"/>
    <x v="4"/>
    <s v="rock"/>
    <x v="1266"/>
    <d v="2014-01-11T16:02:25"/>
    <d v="2013-12-12T16:02:25"/>
    <x v="4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x v="180"/>
    <x v="0"/>
    <x v="11"/>
    <n v="1.018"/>
    <n v="140.85534591194968"/>
    <x v="4"/>
    <s v="rock"/>
    <x v="1267"/>
    <d v="2013-07-24T09:02:38"/>
    <d v="2013-06-24T09:02:38"/>
    <x v="4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x v="0"/>
    <x v="0"/>
    <x v="11"/>
    <n v="1.1666666666666667"/>
    <n v="76.92307692307692"/>
    <x v="4"/>
    <s v="rock"/>
    <x v="1268"/>
    <d v="2013-09-20T15:17:27"/>
    <d v="2013-08-21T15:17:27"/>
    <x v="4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x v="190"/>
    <x v="0"/>
    <x v="11"/>
    <n v="1.0864893617021276"/>
    <n v="99.15533980582525"/>
    <x v="4"/>
    <s v="rock"/>
    <x v="1269"/>
    <d v="2016-04-15T19:00:00"/>
    <d v="2016-03-16T14:45:12"/>
    <x v="2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x v="39"/>
    <x v="0"/>
    <x v="11"/>
    <n v="1.1472"/>
    <n v="67.881656804733723"/>
    <x v="4"/>
    <s v="rock"/>
    <x v="1270"/>
    <d v="2012-03-25T14:34:02"/>
    <d v="2012-01-25T15:34:02"/>
    <x v="5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x v="162"/>
    <x v="0"/>
    <x v="11"/>
    <n v="1.018"/>
    <n v="246.29032258064515"/>
    <x v="4"/>
    <s v="rock"/>
    <x v="1271"/>
    <d v="2013-11-13T12:24:19"/>
    <d v="2013-10-14T11:24:19"/>
    <x v="4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x v="33"/>
    <x v="0"/>
    <x v="11"/>
    <n v="1.06"/>
    <n v="189.28571428571428"/>
    <x v="4"/>
    <s v="rock"/>
    <x v="1272"/>
    <d v="2010-06-14T23:00:00"/>
    <d v="2010-04-06T12:52:59"/>
    <x v="7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x v="241"/>
    <x v="0"/>
    <x v="11"/>
    <n v="1.0349999999999999"/>
    <n v="76.666666666666671"/>
    <x v="4"/>
    <s v="rock"/>
    <x v="1273"/>
    <d v="2014-08-31T12:31:31"/>
    <d v="2014-08-01T12:31:31"/>
    <x v="3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x v="284"/>
    <x v="0"/>
    <x v="11"/>
    <n v="1.5497535999999998"/>
    <n v="82.963254817987149"/>
    <x v="4"/>
    <s v="rock"/>
    <x v="1274"/>
    <d v="2012-08-30T11:33:45"/>
    <d v="2012-07-26T11:33:45"/>
    <x v="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x v="285"/>
    <x v="0"/>
    <x v="11"/>
    <n v="1.6214066666666667"/>
    <n v="62.522107969151669"/>
    <x v="4"/>
    <s v="rock"/>
    <x v="1275"/>
    <d v="2013-08-07T15:49:47"/>
    <d v="2013-07-03T15:49:47"/>
    <x v="4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x v="32"/>
    <x v="0"/>
    <x v="11"/>
    <n v="1.0442100000000001"/>
    <n v="46.06808823529412"/>
    <x v="4"/>
    <s v="rock"/>
    <x v="1276"/>
    <d v="2009-08-31T23:00:00"/>
    <d v="2009-07-13T11:54:07"/>
    <x v="8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x v="286"/>
    <x v="0"/>
    <x v="11"/>
    <n v="1.0612433333333333"/>
    <n v="38.543946731234868"/>
    <x v="4"/>
    <s v="rock"/>
    <x v="1277"/>
    <d v="2012-09-04T08:29:07"/>
    <d v="2012-07-31T08:29:07"/>
    <x v="5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x v="245"/>
    <x v="0"/>
    <x v="11"/>
    <n v="1.5493846153846154"/>
    <n v="53.005263157894738"/>
    <x v="4"/>
    <s v="rock"/>
    <x v="1278"/>
    <d v="2014-06-24T21:00:00"/>
    <d v="2014-05-27T08:19:26"/>
    <x v="3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x v="143"/>
    <x v="0"/>
    <x v="11"/>
    <n v="1.1077157238734421"/>
    <n v="73.355396825396824"/>
    <x v="4"/>
    <s v="rock"/>
    <x v="1279"/>
    <d v="2014-03-23T20:22:50"/>
    <d v="2014-02-11T21:22:50"/>
    <x v="3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x v="208"/>
    <x v="0"/>
    <x v="11"/>
    <n v="1.1091186666666666"/>
    <n v="127.97523076923076"/>
    <x v="4"/>
    <s v="rock"/>
    <x v="1280"/>
    <d v="2011-03-01T13:10:54"/>
    <d v="2010-12-01T13:10:54"/>
    <x v="7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x v="142"/>
    <x v="0"/>
    <x v="11"/>
    <n v="1.1071428571428572"/>
    <n v="104.72972972972973"/>
    <x v="4"/>
    <s v="rock"/>
    <x v="1281"/>
    <d v="2013-07-28T12:50:36"/>
    <d v="2013-07-08T12:50:36"/>
    <x v="4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x v="220"/>
    <x v="0"/>
    <x v="11"/>
    <n v="1.2361333333333333"/>
    <n v="67.671532846715323"/>
    <x v="4"/>
    <s v="rock"/>
    <x v="1282"/>
    <d v="2013-12-08T23:59:00"/>
    <d v="2013-11-08T06:24:15"/>
    <x v="4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x v="19"/>
    <x v="0"/>
    <x v="11"/>
    <n v="2.1105"/>
    <n v="95.931818181818187"/>
    <x v="4"/>
    <s v="rock"/>
    <x v="1283"/>
    <d v="2013-03-10T23:00:00"/>
    <d v="2013-02-15T12:13:09"/>
    <x v="4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x v="162"/>
    <x v="0"/>
    <x v="6"/>
    <n v="1.01"/>
    <n v="65.161290322580641"/>
    <x v="1"/>
    <s v="plays"/>
    <x v="1284"/>
    <d v="2016-12-31T11:59:00"/>
    <d v="2016-12-08T00:38:02"/>
    <x v="2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x v="287"/>
    <x v="0"/>
    <x v="6"/>
    <n v="1.0165"/>
    <n v="32.269841269841272"/>
    <x v="1"/>
    <s v="plays"/>
    <x v="1285"/>
    <d v="2015-06-20T08:59:35"/>
    <d v="2015-06-05T08:59:35"/>
    <x v="0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x v="9"/>
    <x v="0"/>
    <x v="6"/>
    <n v="1.0833333333333333"/>
    <n v="81.25"/>
    <x v="1"/>
    <s v="plays"/>
    <x v="1286"/>
    <d v="2015-02-17T09:00:00"/>
    <d v="2015-02-04T04:13:47"/>
    <x v="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x v="20"/>
    <x v="0"/>
    <x v="6"/>
    <n v="2.42"/>
    <n v="24.2"/>
    <x v="1"/>
    <s v="plays"/>
    <x v="1287"/>
    <d v="2015-06-12T09:54:16"/>
    <d v="2015-04-13T09:54:16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x v="42"/>
    <x v="0"/>
    <x v="6"/>
    <n v="1.0044999999999999"/>
    <n v="65.868852459016395"/>
    <x v="1"/>
    <s v="plays"/>
    <x v="1288"/>
    <d v="2016-08-09T23:00:00"/>
    <d v="2016-07-09T22:42:43"/>
    <x v="2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x v="47"/>
    <x v="0"/>
    <x v="6"/>
    <n v="1.2506666666666666"/>
    <n v="36.07692307692308"/>
    <x v="1"/>
    <s v="plays"/>
    <x v="1289"/>
    <d v="2017-01-03T22:14:05"/>
    <d v="2016-12-04T22:14:05"/>
    <x v="2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x v="48"/>
    <x v="0"/>
    <x v="6"/>
    <n v="1.0857142857142856"/>
    <n v="44.186046511627907"/>
    <x v="1"/>
    <s v="plays"/>
    <x v="1290"/>
    <d v="2015-04-23T01:59:00"/>
    <d v="2015-03-23T09:45:31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x v="288"/>
    <x v="0"/>
    <x v="6"/>
    <n v="1.4570000000000001"/>
    <n v="104.07142857142857"/>
    <x v="1"/>
    <s v="plays"/>
    <x v="1291"/>
    <d v="2015-04-07T02:00:00"/>
    <d v="2015-03-01T10:39:51"/>
    <x v="0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x v="47"/>
    <x v="0"/>
    <x v="6"/>
    <n v="1.1000000000000001"/>
    <n v="35.96153846153846"/>
    <x v="1"/>
    <s v="plays"/>
    <x v="1292"/>
    <d v="2015-10-06T17:59:00"/>
    <d v="2015-09-09T13:20:28"/>
    <x v="0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x v="148"/>
    <x v="0"/>
    <x v="6"/>
    <n v="1.0223333333333333"/>
    <n v="127.79166666666667"/>
    <x v="1"/>
    <s v="plays"/>
    <x v="1293"/>
    <d v="2015-11-14T12:49:31"/>
    <d v="2015-10-15T11:49:31"/>
    <x v="0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x v="19"/>
    <x v="0"/>
    <x v="6"/>
    <n v="1.22"/>
    <n v="27.727272727272727"/>
    <x v="1"/>
    <s v="plays"/>
    <x v="1294"/>
    <d v="2015-10-19T06:00:00"/>
    <d v="2015-10-01T05:53:17"/>
    <x v="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x v="31"/>
    <x v="0"/>
    <x v="6"/>
    <n v="1.0196000000000001"/>
    <n v="39.828125"/>
    <x v="1"/>
    <s v="plays"/>
    <x v="1295"/>
    <d v="2015-07-29T12:00:00"/>
    <d v="2015-06-29T08:44:57"/>
    <x v="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x v="23"/>
    <x v="0"/>
    <x v="6"/>
    <n v="1.411764705882353"/>
    <n v="52.173913043478258"/>
    <x v="1"/>
    <s v="plays"/>
    <x v="1296"/>
    <d v="2016-03-13T19:12:53"/>
    <d v="2016-02-22T20:12:53"/>
    <x v="2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x v="146"/>
    <x v="0"/>
    <x v="6"/>
    <n v="1.0952500000000001"/>
    <n v="92.037815126050418"/>
    <x v="1"/>
    <s v="plays"/>
    <x v="1297"/>
    <d v="2016-05-01T12:55:58"/>
    <d v="2016-04-01T12:55:58"/>
    <x v="2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x v="51"/>
    <x v="0"/>
    <x v="6"/>
    <n v="1.0465"/>
    <n v="63.424242424242422"/>
    <x v="1"/>
    <s v="plays"/>
    <x v="1298"/>
    <d v="2016-04-28T11:20:32"/>
    <d v="2016-03-29T11:20:32"/>
    <x v="2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x v="58"/>
    <x v="0"/>
    <x v="6"/>
    <n v="1.24"/>
    <n v="135.625"/>
    <x v="1"/>
    <s v="plays"/>
    <x v="1299"/>
    <d v="2015-07-14T14:32:39"/>
    <d v="2015-06-14T14:32:39"/>
    <x v="0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x v="54"/>
    <x v="0"/>
    <x v="6"/>
    <n v="1.35"/>
    <n v="168.75"/>
    <x v="1"/>
    <s v="plays"/>
    <x v="1300"/>
    <d v="2016-06-01T13:57:00"/>
    <d v="2016-04-23T11:12:18"/>
    <x v="2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x v="60"/>
    <x v="0"/>
    <x v="6"/>
    <n v="1.0275000000000001"/>
    <n v="70.862068965517238"/>
    <x v="1"/>
    <s v="plays"/>
    <x v="1301"/>
    <d v="2015-07-20T22:00:00"/>
    <d v="2015-07-10T12:59:38"/>
    <x v="0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x v="133"/>
    <x v="0"/>
    <x v="6"/>
    <n v="1"/>
    <n v="50"/>
    <x v="1"/>
    <s v="plays"/>
    <x v="1302"/>
    <d v="2016-11-30T21:23:31"/>
    <d v="2016-10-31T20:23:31"/>
    <x v="2"/>
  </r>
  <r>
    <x v="1303"/>
    <s v="Forward Arena Theatre Company: Summer Season"/>
    <s v="Groundbreaking queer theatre."/>
    <n v="3500"/>
    <n v="4559.13"/>
    <x v="0"/>
    <x v="1"/>
    <s v="GBP"/>
    <n v="1469962800"/>
    <n v="1468578920"/>
    <x v="0"/>
    <x v="52"/>
    <x v="0"/>
    <x v="6"/>
    <n v="1.3026085714285716"/>
    <n v="42.214166666666671"/>
    <x v="1"/>
    <s v="plays"/>
    <x v="1303"/>
    <d v="2016-07-31T06:00:00"/>
    <d v="2016-07-15T05:35:20"/>
    <x v="2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x v="201"/>
    <x v="1"/>
    <x v="8"/>
    <n v="0.39627499999999999"/>
    <n v="152.41346153846155"/>
    <x v="2"/>
    <s v="wearables"/>
    <x v="1304"/>
    <d v="2017-03-12T22:40:05"/>
    <d v="2017-01-11T23:40:05"/>
    <x v="1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x v="48"/>
    <x v="1"/>
    <x v="8"/>
    <n v="0.25976666666666665"/>
    <n v="90.616279069767444"/>
    <x v="2"/>
    <s v="wearables"/>
    <x v="1305"/>
    <d v="2016-07-21T12:30:00"/>
    <d v="2016-06-22T10:58:28"/>
    <x v="2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x v="289"/>
    <x v="1"/>
    <x v="8"/>
    <n v="0.65246363636363636"/>
    <n v="201.60393258426967"/>
    <x v="2"/>
    <s v="wearables"/>
    <x v="1306"/>
    <d v="2014-12-04T05:58:54"/>
    <d v="2014-11-04T05:58:54"/>
    <x v="3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x v="43"/>
    <x v="1"/>
    <x v="8"/>
    <n v="0.11514000000000001"/>
    <n v="127.93333333333334"/>
    <x v="2"/>
    <s v="wearables"/>
    <x v="1307"/>
    <d v="2016-02-17T07:04:39"/>
    <d v="2016-01-18T07:04:39"/>
    <x v="2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x v="44"/>
    <x v="1"/>
    <x v="8"/>
    <n v="0.11360000000000001"/>
    <n v="29.894736842105264"/>
    <x v="2"/>
    <s v="wearables"/>
    <x v="1308"/>
    <d v="2016-10-08T09:43:32"/>
    <d v="2016-08-29T09:43:32"/>
    <x v="2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x v="2"/>
    <x v="1"/>
    <x v="8"/>
    <n v="1.1199130434782609"/>
    <n v="367.97142857142859"/>
    <x v="2"/>
    <s v="wearables"/>
    <x v="1309"/>
    <d v="2015-10-15T16:11:08"/>
    <d v="2015-09-10T16:11:08"/>
    <x v="0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x v="54"/>
    <x v="1"/>
    <x v="8"/>
    <n v="0.155"/>
    <n v="129.16666666666666"/>
    <x v="2"/>
    <s v="wearables"/>
    <x v="1310"/>
    <d v="2016-08-19T11:00:50"/>
    <d v="2016-07-05T11:00:50"/>
    <x v="2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x v="61"/>
    <x v="1"/>
    <x v="8"/>
    <n v="0.32028000000000001"/>
    <n v="800.7"/>
    <x v="2"/>
    <s v="wearables"/>
    <x v="1311"/>
    <d v="2016-11-30T15:15:19"/>
    <d v="2016-10-26T14:15:19"/>
    <x v="2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x v="29"/>
    <x v="1"/>
    <x v="8"/>
    <n v="6.0869565217391303E-3"/>
    <n v="28"/>
    <x v="2"/>
    <s v="wearables"/>
    <x v="1312"/>
    <d v="2015-04-18T11:52:02"/>
    <d v="2015-03-19T11:52:02"/>
    <x v="0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x v="259"/>
    <x v="1"/>
    <x v="8"/>
    <n v="0.31114999999999998"/>
    <n v="102.01639344262296"/>
    <x v="2"/>
    <s v="wearables"/>
    <x v="1313"/>
    <d v="2016-03-03T12:01:54"/>
    <d v="2016-02-02T12:01:54"/>
    <x v="2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x v="202"/>
    <x v="1"/>
    <x v="8"/>
    <n v="1.1266666666666666E-2"/>
    <n v="184.36363636363637"/>
    <x v="2"/>
    <s v="wearables"/>
    <x v="1314"/>
    <d v="2016-10-21T11:04:20"/>
    <d v="2016-08-22T11:04:20"/>
    <x v="2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x v="290"/>
    <x v="1"/>
    <x v="8"/>
    <n v="0.40404000000000001"/>
    <n v="162.91935483870967"/>
    <x v="2"/>
    <s v="wearables"/>
    <x v="1315"/>
    <d v="2015-11-05T20:00:00"/>
    <d v="2015-10-01T06:57:28"/>
    <x v="0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x v="29"/>
    <x v="1"/>
    <x v="8"/>
    <n v="1.3333333333333333E-5"/>
    <n v="1"/>
    <x v="2"/>
    <s v="wearables"/>
    <x v="1316"/>
    <d v="2016-02-28T18:05:09"/>
    <d v="2016-01-24T18:05:09"/>
    <x v="2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x v="10"/>
    <x v="1"/>
    <x v="8"/>
    <n v="5.7334999999999997E-2"/>
    <n v="603.52631578947364"/>
    <x v="2"/>
    <s v="wearables"/>
    <x v="1317"/>
    <d v="2016-07-21T09:00:00"/>
    <d v="2016-05-30T00:39:06"/>
    <x v="2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x v="125"/>
    <x v="1"/>
    <x v="8"/>
    <n v="0.15325"/>
    <n v="45.407407407407405"/>
    <x v="2"/>
    <s v="wearables"/>
    <x v="1318"/>
    <d v="2015-01-10T20:02:52"/>
    <d v="2014-12-11T20:02:52"/>
    <x v="3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x v="82"/>
    <x v="1"/>
    <x v="8"/>
    <n v="0.15103448275862069"/>
    <n v="97.333333333333329"/>
    <x v="2"/>
    <s v="wearables"/>
    <x v="1319"/>
    <d v="2014-07-11T11:00:00"/>
    <d v="2014-06-26T14:29:25"/>
    <x v="3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x v="83"/>
    <x v="1"/>
    <x v="8"/>
    <n v="5.0299999999999997E-3"/>
    <n v="167.66666666666666"/>
    <x v="2"/>
    <s v="wearables"/>
    <x v="1320"/>
    <d v="2016-12-30T18:00:00"/>
    <d v="2016-12-01T11:34:06"/>
    <x v="2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x v="63"/>
    <x v="1"/>
    <x v="8"/>
    <n v="1.3028138528138528E-2"/>
    <n v="859.85714285714289"/>
    <x v="2"/>
    <s v="wearables"/>
    <x v="1321"/>
    <d v="2016-12-23T12:58:57"/>
    <d v="2016-11-23T12:58:57"/>
    <x v="2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x v="80"/>
    <x v="1"/>
    <x v="8"/>
    <n v="3.0285714285714286E-3"/>
    <n v="26.5"/>
    <x v="2"/>
    <s v="wearables"/>
    <x v="1322"/>
    <d v="2015-05-21T10:45:25"/>
    <d v="2015-04-21T10:45:25"/>
    <x v="0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x v="34"/>
    <x v="1"/>
    <x v="8"/>
    <n v="8.8800000000000004E-2"/>
    <n v="30.272727272727273"/>
    <x v="2"/>
    <s v="wearables"/>
    <x v="1323"/>
    <d v="2016-04-26T01:55:00"/>
    <d v="2016-03-22T11:45:46"/>
    <x v="2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x v="240"/>
    <x v="1"/>
    <x v="8"/>
    <n v="9.8400000000000001E-2"/>
    <n v="54.666666666666664"/>
    <x v="2"/>
    <s v="wearables"/>
    <x v="1324"/>
    <d v="2016-10-13T10:12:32"/>
    <d v="2016-09-13T10:12:32"/>
    <x v="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x v="22"/>
    <x v="1"/>
    <x v="8"/>
    <n v="2.4299999999999999E-2"/>
    <n v="60.75"/>
    <x v="2"/>
    <s v="wearables"/>
    <x v="1325"/>
    <d v="2016-12-29T21:03:55"/>
    <d v="2016-11-29T21:03:55"/>
    <x v="2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x v="202"/>
    <x v="1"/>
    <x v="8"/>
    <n v="1.1299999999999999E-2"/>
    <n v="102.72727272727273"/>
    <x v="2"/>
    <s v="wearables"/>
    <x v="1326"/>
    <d v="2015-01-15T14:00:28"/>
    <d v="2014-12-01T14:00:28"/>
    <x v="3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x v="14"/>
    <x v="1"/>
    <x v="8"/>
    <n v="3.5520833333333335E-2"/>
    <n v="41.585365853658537"/>
    <x v="2"/>
    <s v="wearables"/>
    <x v="1327"/>
    <d v="2015-05-29T11:17:15"/>
    <d v="2015-04-29T11:17:15"/>
    <x v="0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x v="41"/>
    <x v="1"/>
    <x v="8"/>
    <n v="2.3306666666666667E-2"/>
    <n v="116.53333333333333"/>
    <x v="2"/>
    <s v="wearables"/>
    <x v="1328"/>
    <d v="2016-10-14T10:25:34"/>
    <d v="2016-08-30T10:25:34"/>
    <x v="2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x v="82"/>
    <x v="1"/>
    <x v="8"/>
    <n v="8.1600000000000006E-3"/>
    <n v="45.333333333333336"/>
    <x v="2"/>
    <s v="wearables"/>
    <x v="1329"/>
    <d v="2014-12-02T01:19:05"/>
    <d v="2014-10-23T00:19:05"/>
    <x v="3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x v="133"/>
    <x v="1"/>
    <x v="8"/>
    <n v="0.22494285714285714"/>
    <n v="157.46"/>
    <x v="2"/>
    <s v="wearables"/>
    <x v="1330"/>
    <d v="2016-07-01T23:00:00"/>
    <d v="2016-06-01T01:38:29"/>
    <x v="2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x v="69"/>
    <x v="1"/>
    <x v="8"/>
    <n v="1.3668E-2"/>
    <n v="100.5"/>
    <x v="2"/>
    <s v="wearables"/>
    <x v="1331"/>
    <d v="2016-08-17T07:05:54"/>
    <d v="2016-07-18T07:05:54"/>
    <x v="2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x v="78"/>
    <x v="1"/>
    <x v="8"/>
    <n v="0"/>
    <e v="#DIV/0!"/>
    <x v="2"/>
    <s v="wearables"/>
    <x v="1332"/>
    <d v="2017-01-26T20:26:48"/>
    <d v="2016-12-27T20:26:48"/>
    <x v="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x v="78"/>
    <x v="1"/>
    <x v="8"/>
    <n v="0"/>
    <e v="#DIV/0!"/>
    <x v="2"/>
    <s v="wearables"/>
    <x v="1333"/>
    <d v="2014-07-15T21:33:45"/>
    <d v="2014-06-15T21:33:45"/>
    <x v="3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x v="222"/>
    <x v="1"/>
    <x v="8"/>
    <n v="0.10754135338345865"/>
    <n v="51.822463768115945"/>
    <x v="2"/>
    <s v="wearables"/>
    <x v="1334"/>
    <d v="2016-03-11T13:34:47"/>
    <d v="2016-02-10T13:34:47"/>
    <x v="2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x v="38"/>
    <x v="1"/>
    <x v="8"/>
    <n v="0.1976"/>
    <n v="308.75"/>
    <x v="2"/>
    <s v="wearables"/>
    <x v="1335"/>
    <d v="2015-12-05T17:28:22"/>
    <d v="2015-11-05T17:28:22"/>
    <x v="0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x v="291"/>
    <x v="1"/>
    <x v="8"/>
    <n v="0.84946999999999995"/>
    <n v="379.22767857142856"/>
    <x v="2"/>
    <s v="wearables"/>
    <x v="1336"/>
    <d v="2014-12-17T15:43:48"/>
    <d v="2014-11-12T15:43:48"/>
    <x v="3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x v="205"/>
    <x v="1"/>
    <x v="8"/>
    <n v="0.49381999999999998"/>
    <n v="176.36428571428573"/>
    <x v="2"/>
    <s v="wearables"/>
    <x v="1337"/>
    <d v="2017-03-03T08:51:19"/>
    <d v="2017-02-01T08:51:19"/>
    <x v="1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x v="41"/>
    <x v="1"/>
    <x v="8"/>
    <n v="3.3033333333333331E-2"/>
    <n v="66.066666666666663"/>
    <x v="2"/>
    <s v="wearables"/>
    <x v="1338"/>
    <d v="2015-08-02T14:17:13"/>
    <d v="2015-07-03T14:17:13"/>
    <x v="0"/>
  </r>
  <r>
    <x v="1339"/>
    <s v="Linkoo (Canceled)"/>
    <s v="World's Smallest customizable Phone &amp; GPS Watch for kids !"/>
    <n v="50000"/>
    <n v="3317"/>
    <x v="1"/>
    <x v="0"/>
    <s v="USD"/>
    <n v="1418056315"/>
    <n v="1414164715"/>
    <x v="0"/>
    <x v="77"/>
    <x v="1"/>
    <x v="8"/>
    <n v="6.6339999999999996E-2"/>
    <n v="89.648648648648646"/>
    <x v="2"/>
    <s v="wearables"/>
    <x v="1339"/>
    <d v="2014-12-08T11:31:55"/>
    <d v="2014-10-24T10:31:55"/>
    <x v="3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x v="78"/>
    <x v="1"/>
    <x v="8"/>
    <n v="0"/>
    <e v="#DIV/0!"/>
    <x v="2"/>
    <s v="wearables"/>
    <x v="1340"/>
    <d v="2014-08-15T09:17:33"/>
    <d v="2014-07-16T09:17:33"/>
    <x v="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x v="67"/>
    <x v="1"/>
    <x v="8"/>
    <n v="0.7036"/>
    <n v="382.39130434782606"/>
    <x v="2"/>
    <s v="wearables"/>
    <x v="1341"/>
    <d v="2016-10-01T09:58:37"/>
    <d v="2016-08-30T09:58:37"/>
    <x v="2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x v="29"/>
    <x v="1"/>
    <x v="8"/>
    <n v="2E-3"/>
    <n v="100"/>
    <x v="2"/>
    <s v="wearables"/>
    <x v="1342"/>
    <d v="2015-07-17T14:35:39"/>
    <d v="2015-06-17T14:35:39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x v="292"/>
    <x v="1"/>
    <x v="8"/>
    <n v="1.02298"/>
    <n v="158.35603715170279"/>
    <x v="2"/>
    <s v="wearables"/>
    <x v="1343"/>
    <d v="2016-08-18T22:59:00"/>
    <d v="2016-06-21T07:38:03"/>
    <x v="2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x v="237"/>
    <x v="0"/>
    <x v="9"/>
    <n v="3.7773333333333334"/>
    <n v="40.762589928057551"/>
    <x v="3"/>
    <s v="nonfiction"/>
    <x v="1344"/>
    <d v="2016-06-30T13:57:19"/>
    <d v="2016-06-01T13:57:19"/>
    <x v="2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x v="63"/>
    <x v="0"/>
    <x v="9"/>
    <n v="1.25"/>
    <n v="53.571428571428569"/>
    <x v="3"/>
    <s v="nonfiction"/>
    <x v="1345"/>
    <d v="2014-07-14T14:32:39"/>
    <d v="2014-06-09T14:32:39"/>
    <x v="3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x v="184"/>
    <x v="0"/>
    <x v="9"/>
    <n v="1.473265306122449"/>
    <n v="48.449664429530202"/>
    <x v="3"/>
    <s v="nonfiction"/>
    <x v="1346"/>
    <d v="2013-06-26T20:49:11"/>
    <d v="2013-05-27T20:49:11"/>
    <x v="4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x v="162"/>
    <x v="0"/>
    <x v="9"/>
    <n v="1.022"/>
    <n v="82.41935483870968"/>
    <x v="3"/>
    <s v="nonfiction"/>
    <x v="1347"/>
    <d v="2015-03-07T10:18:45"/>
    <d v="2015-02-05T10:18:45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x v="55"/>
    <x v="0"/>
    <x v="9"/>
    <n v="1.018723404255319"/>
    <n v="230.19230769230768"/>
    <x v="3"/>
    <s v="nonfiction"/>
    <x v="1348"/>
    <d v="2014-12-18T07:08:53"/>
    <d v="2014-11-20T07:08:53"/>
    <x v="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x v="293"/>
    <x v="0"/>
    <x v="9"/>
    <n v="2.0419999999999998"/>
    <n v="59.360465116279073"/>
    <x v="3"/>
    <s v="nonfiction"/>
    <x v="1349"/>
    <d v="2015-12-16T01:59:00"/>
    <d v="2015-11-09T02:58:55"/>
    <x v="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x v="76"/>
    <x v="0"/>
    <x v="9"/>
    <n v="1.0405"/>
    <n v="66.698717948717942"/>
    <x v="3"/>
    <s v="nonfiction"/>
    <x v="1350"/>
    <d v="2015-12-25T19:18:54"/>
    <d v="2015-11-25T19:18:54"/>
    <x v="0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x v="148"/>
    <x v="0"/>
    <x v="9"/>
    <n v="1.0126500000000001"/>
    <n v="168.77500000000001"/>
    <x v="3"/>
    <s v="nonfiction"/>
    <x v="1351"/>
    <d v="2016-02-12T12:45:44"/>
    <d v="2016-01-13T12:45:44"/>
    <x v="2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x v="294"/>
    <x v="0"/>
    <x v="9"/>
    <n v="1.3613999999999999"/>
    <n v="59.973568281938327"/>
    <x v="3"/>
    <s v="nonfiction"/>
    <x v="1352"/>
    <d v="2015-09-04T22:59:00"/>
    <d v="2015-07-15T08:52:46"/>
    <x v="0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x v="288"/>
    <x v="0"/>
    <x v="9"/>
    <n v="1.3360000000000001"/>
    <n v="31.80952380952381"/>
    <x v="3"/>
    <s v="nonfiction"/>
    <x v="1353"/>
    <d v="2013-03-10T19:00:00"/>
    <d v="2013-02-03T21:49:48"/>
    <x v="4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x v="31"/>
    <x v="0"/>
    <x v="9"/>
    <n v="1.3025"/>
    <n v="24.421875"/>
    <x v="3"/>
    <s v="nonfiction"/>
    <x v="1354"/>
    <d v="2016-06-11T14:22:59"/>
    <d v="2016-05-12T14:22:59"/>
    <x v="2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x v="212"/>
    <x v="0"/>
    <x v="9"/>
    <n v="1.2267999999999999"/>
    <n v="25.347107438016529"/>
    <x v="3"/>
    <s v="nonfiction"/>
    <x v="1355"/>
    <d v="2012-11-30T05:00:00"/>
    <d v="2012-10-31T01:06:45"/>
    <x v="5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x v="45"/>
    <x v="0"/>
    <x v="9"/>
    <n v="1.8281058823529412"/>
    <n v="71.443218390804603"/>
    <x v="3"/>
    <s v="nonfiction"/>
    <x v="1356"/>
    <d v="2013-07-04T19:56:00"/>
    <d v="2013-06-04T19:56:00"/>
    <x v="4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x v="71"/>
    <x v="0"/>
    <x v="9"/>
    <n v="1.2529999999999999"/>
    <n v="38.553846153846152"/>
    <x v="3"/>
    <s v="nonfiction"/>
    <x v="1357"/>
    <d v="2013-03-01T00:59:00"/>
    <d v="2013-01-30T18:05:37"/>
    <x v="4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x v="72"/>
    <x v="0"/>
    <x v="9"/>
    <n v="1.1166666666666667"/>
    <n v="68.367346938775512"/>
    <x v="3"/>
    <s v="nonfiction"/>
    <x v="1358"/>
    <d v="2011-06-25T08:42:03"/>
    <d v="2011-05-26T08:42:03"/>
    <x v="6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x v="10"/>
    <x v="0"/>
    <x v="9"/>
    <n v="1.1575757575757575"/>
    <n v="40.210526315789473"/>
    <x v="3"/>
    <s v="nonfiction"/>
    <x v="1359"/>
    <d v="2011-07-06T14:33:10"/>
    <d v="2011-05-05T14:33:10"/>
    <x v="6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x v="75"/>
    <x v="0"/>
    <x v="9"/>
    <n v="1.732"/>
    <n v="32.074074074074076"/>
    <x v="3"/>
    <s v="nonfiction"/>
    <x v="1360"/>
    <d v="2012-08-02T16:37:00"/>
    <d v="2012-07-05T16:37:00"/>
    <x v="5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x v="295"/>
    <x v="0"/>
    <x v="9"/>
    <n v="1.2598333333333334"/>
    <n v="28.632575757575758"/>
    <x v="3"/>
    <s v="nonfiction"/>
    <x v="1361"/>
    <d v="2014-06-21T12:12:52"/>
    <d v="2014-05-22T12:12:52"/>
    <x v="3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x v="20"/>
    <x v="0"/>
    <x v="9"/>
    <n v="1.091"/>
    <n v="43.64"/>
    <x v="3"/>
    <s v="nonfiction"/>
    <x v="1362"/>
    <d v="2013-09-07T17:25:31"/>
    <d v="2013-07-09T17:25:31"/>
    <x v="4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x v="81"/>
    <x v="0"/>
    <x v="9"/>
    <n v="1"/>
    <n v="40"/>
    <x v="3"/>
    <s v="nonfiction"/>
    <x v="1363"/>
    <d v="2016-02-15T02:59:00"/>
    <d v="2016-01-27T15:15:27"/>
    <x v="2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x v="296"/>
    <x v="0"/>
    <x v="11"/>
    <n v="1.1864285714285714"/>
    <n v="346.04166666666669"/>
    <x v="4"/>
    <s v="rock"/>
    <x v="1364"/>
    <d v="2015-01-07T11:41:46"/>
    <d v="2014-11-08T11:41:46"/>
    <x v="3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x v="297"/>
    <x v="0"/>
    <x v="11"/>
    <n v="1.0026666666666666"/>
    <n v="81.739130434782609"/>
    <x v="4"/>
    <s v="rock"/>
    <x v="1365"/>
    <d v="2015-03-16T11:35:52"/>
    <d v="2015-02-14T12:35:52"/>
    <x v="0"/>
  </r>
  <r>
    <x v="1366"/>
    <s v="Kick It! A Tribute to the A.K.s"/>
    <s v="A musical memorial for Alexi Petersen."/>
    <n v="7500"/>
    <n v="9486.69"/>
    <x v="0"/>
    <x v="0"/>
    <s v="USD"/>
    <n v="1417049663"/>
    <n v="1413158063"/>
    <x v="0"/>
    <x v="206"/>
    <x v="0"/>
    <x v="11"/>
    <n v="1.2648920000000001"/>
    <n v="64.535306122448986"/>
    <x v="4"/>
    <s v="rock"/>
    <x v="1366"/>
    <d v="2014-11-26T19:54:23"/>
    <d v="2014-10-12T18:54:23"/>
    <x v="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x v="240"/>
    <x v="0"/>
    <x v="11"/>
    <n v="1.1426000000000001"/>
    <n v="63.477777777777774"/>
    <x v="4"/>
    <s v="rock"/>
    <x v="1367"/>
    <d v="2015-11-13T20:04:10"/>
    <d v="2015-10-14T19:04:10"/>
    <x v="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x v="45"/>
    <x v="0"/>
    <x v="11"/>
    <n v="1.107"/>
    <n v="63.620689655172413"/>
    <x v="4"/>
    <s v="rock"/>
    <x v="1368"/>
    <d v="2015-06-14T23:34:54"/>
    <d v="2015-05-21T23:34:54"/>
    <x v="0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x v="298"/>
    <x v="0"/>
    <x v="11"/>
    <n v="1.0534805315203954"/>
    <n v="83.967068965517228"/>
    <x v="4"/>
    <s v="rock"/>
    <x v="1369"/>
    <d v="2014-04-11T09:15:46"/>
    <d v="2014-03-12T09:15:46"/>
    <x v="3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x v="9"/>
    <x v="0"/>
    <x v="11"/>
    <n v="1.0366666666666666"/>
    <n v="77.75"/>
    <x v="4"/>
    <s v="rock"/>
    <x v="1370"/>
    <d v="2013-10-15T19:04:50"/>
    <d v="2013-09-30T19:04:50"/>
    <x v="4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x v="16"/>
    <x v="0"/>
    <x v="11"/>
    <n v="1.0708672667523933"/>
    <n v="107.07142857142857"/>
    <x v="4"/>
    <s v="rock"/>
    <x v="1371"/>
    <d v="2015-05-07T13:12:22"/>
    <d v="2015-04-07T13:12:22"/>
    <x v="0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x v="38"/>
    <x v="0"/>
    <x v="11"/>
    <n v="1.24"/>
    <n v="38.75"/>
    <x v="4"/>
    <s v="rock"/>
    <x v="1372"/>
    <d v="2012-07-12T12:45:32"/>
    <d v="2012-06-12T12:45:32"/>
    <x v="5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x v="47"/>
    <x v="0"/>
    <x v="11"/>
    <n v="1.0501"/>
    <n v="201.94230769230768"/>
    <x v="4"/>
    <s v="rock"/>
    <x v="1373"/>
    <d v="2016-12-30T17:50:33"/>
    <d v="2016-11-30T17:50:33"/>
    <x v="2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x v="36"/>
    <x v="0"/>
    <x v="11"/>
    <n v="1.8946666666666667"/>
    <n v="43.060606060606062"/>
    <x v="4"/>
    <s v="rock"/>
    <x v="1374"/>
    <d v="2016-03-24T21:53:08"/>
    <d v="2016-02-23T22:53:08"/>
    <x v="2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x v="280"/>
    <x v="0"/>
    <x v="11"/>
    <n v="1.7132499999999999"/>
    <n v="62.871559633027523"/>
    <x v="4"/>
    <s v="rock"/>
    <x v="1375"/>
    <d v="2017-01-14T20:35:19"/>
    <d v="2016-12-15T20:35:19"/>
    <x v="2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x v="129"/>
    <x v="0"/>
    <x v="11"/>
    <n v="2.5248648648648651"/>
    <n v="55.607142857142854"/>
    <x v="4"/>
    <s v="rock"/>
    <x v="1376"/>
    <d v="2016-12-03T12:03:26"/>
    <d v="2016-11-03T11:03:26"/>
    <x v="2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x v="162"/>
    <x v="0"/>
    <x v="11"/>
    <n v="1.1615384615384616"/>
    <n v="48.70967741935484"/>
    <x v="4"/>
    <s v="rock"/>
    <x v="1377"/>
    <d v="2017-02-02T23:11:00"/>
    <d v="2017-01-12T00:16:10"/>
    <x v="1"/>
  </r>
  <r>
    <x v="1378"/>
    <s v="SIX BY SEVEN"/>
    <s v="A psychedelic post rock masterpiece!"/>
    <n v="2000"/>
    <n v="4067"/>
    <x v="0"/>
    <x v="1"/>
    <s v="GBP"/>
    <n v="1470075210"/>
    <n v="1468779210"/>
    <x v="0"/>
    <x v="182"/>
    <x v="0"/>
    <x v="11"/>
    <n v="2.0335000000000001"/>
    <n v="30.578947368421051"/>
    <x v="4"/>
    <s v="rock"/>
    <x v="1378"/>
    <d v="2016-08-01T13:13:30"/>
    <d v="2016-07-17T13:13:30"/>
    <x v="2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x v="299"/>
    <x v="0"/>
    <x v="11"/>
    <n v="1.1160000000000001"/>
    <n v="73.907284768211923"/>
    <x v="4"/>
    <s v="rock"/>
    <x v="1379"/>
    <d v="2015-06-05T06:47:56"/>
    <d v="2015-05-06T06:47:56"/>
    <x v="0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x v="81"/>
    <x v="0"/>
    <x v="11"/>
    <n v="4.24"/>
    <n v="21.2"/>
    <x v="4"/>
    <s v="rock"/>
    <x v="1380"/>
    <d v="2015-06-08T21:00:00"/>
    <d v="2015-05-17T13:18:26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x v="196"/>
    <x v="0"/>
    <x v="11"/>
    <n v="1.071"/>
    <n v="73.356164383561648"/>
    <x v="4"/>
    <s v="rock"/>
    <x v="1381"/>
    <d v="2016-12-29T00:08:45"/>
    <d v="2016-11-29T00:08:45"/>
    <x v="2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x v="265"/>
    <x v="0"/>
    <x v="11"/>
    <n v="1.043625"/>
    <n v="56.412162162162161"/>
    <x v="4"/>
    <s v="rock"/>
    <x v="1382"/>
    <d v="2013-05-06T14:12:16"/>
    <d v="2013-04-06T14:12:16"/>
    <x v="4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x v="251"/>
    <x v="0"/>
    <x v="11"/>
    <n v="2.124090909090909"/>
    <n v="50.247311827956992"/>
    <x v="4"/>
    <s v="rock"/>
    <x v="1383"/>
    <d v="2016-12-22T20:47:58"/>
    <d v="2016-12-02T20:47:58"/>
    <x v="2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x v="287"/>
    <x v="0"/>
    <x v="11"/>
    <n v="1.2408571428571429"/>
    <n v="68.936507936507937"/>
    <x v="4"/>
    <s v="rock"/>
    <x v="1384"/>
    <d v="2015-07-05T12:38:42"/>
    <d v="2015-06-05T12:38:42"/>
    <x v="0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x v="179"/>
    <x v="0"/>
    <x v="11"/>
    <n v="1.10406125"/>
    <n v="65.914104477611943"/>
    <x v="4"/>
    <s v="rock"/>
    <x v="1385"/>
    <d v="2016-04-29T07:11:00"/>
    <d v="2016-03-04T11:32:01"/>
    <x v="2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x v="25"/>
    <x v="0"/>
    <x v="11"/>
    <n v="2.1875"/>
    <n v="62.5"/>
    <x v="4"/>
    <s v="rock"/>
    <x v="1386"/>
    <d v="2015-07-29T10:31:29"/>
    <d v="2015-06-29T10:31:29"/>
    <x v="0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x v="76"/>
    <x v="0"/>
    <x v="11"/>
    <n v="1.36625"/>
    <n v="70.064102564102569"/>
    <x v="4"/>
    <s v="rock"/>
    <x v="1387"/>
    <d v="2015-06-02T23:30:00"/>
    <d v="2015-05-02T17:06:35"/>
    <x v="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x v="300"/>
    <x v="0"/>
    <x v="11"/>
    <n v="1.348074"/>
    <n v="60.181874999999998"/>
    <x v="4"/>
    <s v="rock"/>
    <x v="1388"/>
    <d v="2016-10-17T11:14:00"/>
    <d v="2016-09-21T09:45:17"/>
    <x v="2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x v="69"/>
    <x v="0"/>
    <x v="11"/>
    <n v="1.454"/>
    <n v="21.382352941176471"/>
    <x v="4"/>
    <s v="rock"/>
    <x v="1389"/>
    <d v="2016-08-13T06:32:37"/>
    <d v="2016-07-14T06:32:37"/>
    <x v="2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x v="10"/>
    <x v="0"/>
    <x v="11"/>
    <n v="1.0910714285714285"/>
    <n v="160.78947368421052"/>
    <x v="4"/>
    <s v="rock"/>
    <x v="1390"/>
    <d v="2015-04-27T12:12:00"/>
    <d v="2015-03-24T14:16:46"/>
    <x v="0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x v="62"/>
    <x v="0"/>
    <x v="11"/>
    <n v="1.1020000000000001"/>
    <n v="42.384615384615387"/>
    <x v="4"/>
    <s v="rock"/>
    <x v="1391"/>
    <d v="2015-08-21T23:59:00"/>
    <d v="2015-07-08T10:36:58"/>
    <x v="0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x v="201"/>
    <x v="0"/>
    <x v="11"/>
    <n v="1.1364000000000001"/>
    <n v="27.317307692307693"/>
    <x v="4"/>
    <s v="rock"/>
    <x v="1392"/>
    <d v="2016-03-02T22:43:06"/>
    <d v="2016-01-31T22:43:06"/>
    <x v="2"/>
  </r>
  <r>
    <x v="1393"/>
    <s v="WolfHunt | Social Commentary Rock Project"/>
    <s v="Rock n' Roll tales of our times"/>
    <n v="10000"/>
    <n v="10235"/>
    <x v="0"/>
    <x v="0"/>
    <s v="USD"/>
    <n v="1470068523"/>
    <n v="1467476523"/>
    <x v="0"/>
    <x v="47"/>
    <x v="0"/>
    <x v="11"/>
    <n v="1.0235000000000001"/>
    <n v="196.82692307692307"/>
    <x v="4"/>
    <s v="rock"/>
    <x v="1393"/>
    <d v="2016-08-01T11:22:03"/>
    <d v="2016-07-02T11:22:03"/>
    <x v="2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x v="57"/>
    <x v="0"/>
    <x v="11"/>
    <n v="1.2213333333333334"/>
    <n v="53.882352941176471"/>
    <x v="4"/>
    <s v="rock"/>
    <x v="1394"/>
    <d v="2017-02-28T22:00:00"/>
    <d v="2017-01-16T22:28:46"/>
    <x v="1"/>
  </r>
  <r>
    <x v="1395"/>
    <s v="Quiet Oaks Full Length Album"/>
    <s v="Help Quiet Oaks record their debut album!!!"/>
    <n v="3500"/>
    <n v="3916"/>
    <x v="0"/>
    <x v="0"/>
    <s v="USD"/>
    <n v="1484430481"/>
    <n v="1481838481"/>
    <x v="0"/>
    <x v="141"/>
    <x v="0"/>
    <x v="11"/>
    <n v="1.1188571428571428"/>
    <n v="47.756097560975611"/>
    <x v="4"/>
    <s v="rock"/>
    <x v="1395"/>
    <d v="2017-01-14T16:48:01"/>
    <d v="2016-12-15T16:48:01"/>
    <x v="2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x v="196"/>
    <x v="0"/>
    <x v="11"/>
    <n v="1.073"/>
    <n v="88.191780821917803"/>
    <x v="4"/>
    <s v="rock"/>
    <x v="1396"/>
    <d v="2015-02-13T18:58:02"/>
    <d v="2015-01-14T18:58:02"/>
    <x v="0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x v="150"/>
    <x v="0"/>
    <x v="11"/>
    <n v="1.1385000000000001"/>
    <n v="72.056962025316452"/>
    <x v="4"/>
    <s v="rock"/>
    <x v="1397"/>
    <d v="2016-10-27T16:19:00"/>
    <d v="2016-09-27T17:01:50"/>
    <x v="2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x v="71"/>
    <x v="0"/>
    <x v="11"/>
    <n v="1.0968181818181819"/>
    <n v="74.246153846153845"/>
    <x v="4"/>
    <s v="rock"/>
    <x v="1398"/>
    <d v="2016-07-05T15:58:54"/>
    <d v="2016-06-05T15:58:54"/>
    <x v="2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x v="192"/>
    <x v="0"/>
    <x v="11"/>
    <n v="1.2614444444444444"/>
    <n v="61.701086956521742"/>
    <x v="4"/>
    <s v="rock"/>
    <x v="1399"/>
    <d v="2014-10-06T19:06:13"/>
    <d v="2014-09-06T19:06:13"/>
    <x v="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x v="69"/>
    <x v="0"/>
    <x v="11"/>
    <n v="1.6742857142857144"/>
    <n v="17.235294117647058"/>
    <x v="4"/>
    <s v="rock"/>
    <x v="1400"/>
    <d v="2016-06-12T00:30:00"/>
    <d v="2016-05-08T03:11:13"/>
    <x v="2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x v="301"/>
    <x v="0"/>
    <x v="11"/>
    <n v="4.9652000000000003"/>
    <n v="51.720833333333331"/>
    <x v="4"/>
    <s v="rock"/>
    <x v="1401"/>
    <d v="2013-05-26T18:54:34"/>
    <d v="2013-05-05T18:54:34"/>
    <x v="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x v="116"/>
    <x v="0"/>
    <x v="11"/>
    <n v="1.0915999999999999"/>
    <n v="24.150442477876105"/>
    <x v="4"/>
    <s v="rock"/>
    <x v="1402"/>
    <d v="2015-04-30T19:16:51"/>
    <d v="2015-03-01T20:16:51"/>
    <x v="0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x v="36"/>
    <x v="0"/>
    <x v="11"/>
    <n v="1.0257499999999999"/>
    <n v="62.166666666666664"/>
    <x v="4"/>
    <s v="rock"/>
    <x v="1403"/>
    <d v="2013-07-25T20:30:35"/>
    <d v="2013-06-25T20:30:35"/>
    <x v="4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x v="81"/>
    <x v="1"/>
    <x v="22"/>
    <n v="1.6620689655172414E-2"/>
    <n v="48.2"/>
    <x v="3"/>
    <s v="translations"/>
    <x v="1404"/>
    <d v="2015-02-22T07:14:45"/>
    <d v="2015-01-28T07:14:45"/>
    <x v="0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x v="57"/>
    <x v="1"/>
    <x v="22"/>
    <n v="4.1999999999999997E-3"/>
    <n v="6.1764705882352944"/>
    <x v="3"/>
    <s v="translations"/>
    <x v="1405"/>
    <d v="2014-11-28T12:20:01"/>
    <d v="2014-10-29T11:20:01"/>
    <x v="3"/>
  </r>
  <r>
    <x v="1406"/>
    <s v="Man Down! Translation project"/>
    <s v="The White coat and the battle dress uniform"/>
    <n v="12000"/>
    <n v="15"/>
    <x v="2"/>
    <x v="13"/>
    <s v="EUR"/>
    <n v="1449914400"/>
    <n v="1445336607"/>
    <x v="0"/>
    <x v="83"/>
    <x v="1"/>
    <x v="22"/>
    <n v="1.25E-3"/>
    <n v="5"/>
    <x v="3"/>
    <s v="translations"/>
    <x v="1406"/>
    <d v="2015-12-12T05:00:00"/>
    <d v="2015-10-20T05:23:27"/>
    <x v="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x v="84"/>
    <x v="1"/>
    <x v="22"/>
    <n v="5.0000000000000001E-3"/>
    <n v="7.5"/>
    <x v="3"/>
    <s v="translations"/>
    <x v="1407"/>
    <d v="2014-08-12T07:52:58"/>
    <d v="2014-07-18T07:52:58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x v="79"/>
    <x v="1"/>
    <x v="22"/>
    <n v="7.1999999999999995E-2"/>
    <n v="12"/>
    <x v="3"/>
    <s v="translations"/>
    <x v="1408"/>
    <d v="2015-11-13T16:55:56"/>
    <d v="2015-10-14T15:55:56"/>
    <x v="0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x v="78"/>
    <x v="1"/>
    <x v="22"/>
    <n v="0"/>
    <e v="#DIV/0!"/>
    <x v="3"/>
    <s v="translations"/>
    <x v="1409"/>
    <d v="2014-12-31T23:12:15"/>
    <d v="2014-11-01T22:12:15"/>
    <x v="3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x v="29"/>
    <x v="1"/>
    <x v="22"/>
    <n v="1.6666666666666666E-4"/>
    <n v="1"/>
    <x v="3"/>
    <s v="translations"/>
    <x v="1410"/>
    <d v="2016-06-03T02:38:40"/>
    <d v="2016-04-19T02:38:40"/>
    <x v="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x v="83"/>
    <x v="1"/>
    <x v="22"/>
    <n v="2.3333333333333335E-3"/>
    <n v="2.3333333333333335"/>
    <x v="3"/>
    <s v="translations"/>
    <x v="1411"/>
    <d v="2015-02-05T20:25:00"/>
    <d v="2015-01-08T20:25:00"/>
    <x v="0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x v="62"/>
    <x v="1"/>
    <x v="22"/>
    <n v="4.5714285714285714E-2"/>
    <n v="24.615384615384617"/>
    <x v="3"/>
    <s v="translations"/>
    <x v="1412"/>
    <d v="2014-12-03T20:31:39"/>
    <d v="2014-11-03T20:31:39"/>
    <x v="3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x v="29"/>
    <x v="1"/>
    <x v="22"/>
    <n v="0.05"/>
    <n v="100"/>
    <x v="3"/>
    <s v="translations"/>
    <x v="1413"/>
    <d v="2016-02-20T05:29:30"/>
    <d v="2015-12-22T05:29:30"/>
    <x v="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x v="29"/>
    <x v="1"/>
    <x v="22"/>
    <n v="2E-3"/>
    <n v="1"/>
    <x v="3"/>
    <s v="translations"/>
    <x v="1414"/>
    <d v="2017-01-03T01:04:27"/>
    <d v="2016-12-04T01:04:27"/>
    <x v="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x v="82"/>
    <x v="1"/>
    <x v="22"/>
    <n v="0.18181818181818182"/>
    <n v="88.888888888888886"/>
    <x v="3"/>
    <s v="translations"/>
    <x v="1415"/>
    <d v="2015-08-16T11:13:11"/>
    <d v="2015-07-07T11:13:11"/>
    <x v="0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x v="78"/>
    <x v="1"/>
    <x v="22"/>
    <n v="0"/>
    <e v="#DIV/0!"/>
    <x v="3"/>
    <s v="translations"/>
    <x v="1416"/>
    <d v="2015-11-21T18:13:39"/>
    <d v="2015-10-22T17:13:39"/>
    <x v="0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x v="84"/>
    <x v="1"/>
    <x v="22"/>
    <n v="1.2222222222222223E-2"/>
    <n v="27.5"/>
    <x v="3"/>
    <s v="translations"/>
    <x v="1417"/>
    <d v="2015-09-15T06:11:00"/>
    <d v="2015-08-15T22:36:14"/>
    <x v="0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x v="29"/>
    <x v="1"/>
    <x v="22"/>
    <n v="2E-3"/>
    <n v="6"/>
    <x v="3"/>
    <s v="translations"/>
    <x v="1418"/>
    <d v="2016-02-25T05:57:14"/>
    <d v="2016-01-26T05:57:14"/>
    <x v="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x v="73"/>
    <x v="1"/>
    <x v="22"/>
    <n v="7.0634920634920634E-2"/>
    <n v="44.5"/>
    <x v="3"/>
    <s v="translations"/>
    <x v="1419"/>
    <d v="2016-10-09T05:56:59"/>
    <d v="2016-09-09T05:56:59"/>
    <x v="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x v="83"/>
    <x v="1"/>
    <x v="22"/>
    <n v="2.7272727272727271E-2"/>
    <n v="1"/>
    <x v="3"/>
    <s v="translations"/>
    <x v="1420"/>
    <d v="2016-06-28T11:01:26"/>
    <d v="2016-06-03T11:01:26"/>
    <x v="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x v="84"/>
    <x v="1"/>
    <x v="22"/>
    <n v="1E-3"/>
    <n v="100"/>
    <x v="3"/>
    <s v="translations"/>
    <x v="1421"/>
    <d v="2015-02-08T16:58:29"/>
    <d v="2015-01-09T16:58:29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x v="84"/>
    <x v="1"/>
    <x v="22"/>
    <n v="1.0399999999999999E-3"/>
    <n v="13"/>
    <x v="3"/>
    <s v="translations"/>
    <x v="1422"/>
    <d v="2016-09-21T00:45:04"/>
    <d v="2016-08-22T00:45:04"/>
    <x v="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x v="29"/>
    <x v="1"/>
    <x v="22"/>
    <n v="3.3333333333333335E-3"/>
    <n v="100"/>
    <x v="3"/>
    <s v="translations"/>
    <x v="1423"/>
    <d v="2016-01-01T03:38:51"/>
    <d v="2015-12-02T03:38:51"/>
    <x v="0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x v="25"/>
    <x v="1"/>
    <x v="22"/>
    <n v="0.2036"/>
    <n v="109.07142857142857"/>
    <x v="3"/>
    <s v="translations"/>
    <x v="1424"/>
    <d v="2016-11-15T13:13:22"/>
    <d v="2016-11-02T12:13:22"/>
    <x v="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x v="78"/>
    <x v="1"/>
    <x v="22"/>
    <n v="0"/>
    <e v="#DIV/0!"/>
    <x v="3"/>
    <s v="translations"/>
    <x v="1425"/>
    <d v="2015-04-28T22:09:19"/>
    <d v="2015-03-29T22:09:19"/>
    <x v="0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x v="78"/>
    <x v="1"/>
    <x v="22"/>
    <n v="0"/>
    <e v="#DIV/0!"/>
    <x v="3"/>
    <s v="translations"/>
    <x v="1426"/>
    <d v="2015-08-24T04:22:00"/>
    <d v="2015-06-25T04:22:00"/>
    <x v="0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x v="80"/>
    <x v="1"/>
    <x v="22"/>
    <n v="8.3799999999999999E-2"/>
    <n v="104.75"/>
    <x v="3"/>
    <s v="translations"/>
    <x v="1427"/>
    <d v="2016-09-18T15:26:25"/>
    <d v="2016-08-19T15:26:25"/>
    <x v="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x v="83"/>
    <x v="1"/>
    <x v="22"/>
    <n v="4.4999999999999998E-2"/>
    <n v="15"/>
    <x v="3"/>
    <s v="translations"/>
    <x v="1428"/>
    <d v="2016-04-02T03:06:57"/>
    <d v="2016-03-03T04:06:57"/>
    <x v="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x v="78"/>
    <x v="1"/>
    <x v="22"/>
    <n v="0"/>
    <e v="#DIV/0!"/>
    <x v="3"/>
    <s v="translations"/>
    <x v="1429"/>
    <d v="2015-04-09T20:27:22"/>
    <d v="2015-03-10T20:27:22"/>
    <x v="0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x v="81"/>
    <x v="1"/>
    <x v="22"/>
    <n v="8.0600000000000005E-2"/>
    <n v="80.599999999999994"/>
    <x v="3"/>
    <s v="translations"/>
    <x v="1430"/>
    <d v="2014-12-19T14:31:28"/>
    <d v="2014-11-18T14:31:28"/>
    <x v="3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x v="5"/>
    <x v="1"/>
    <x v="22"/>
    <n v="0.31947058823529412"/>
    <n v="115.55319148936171"/>
    <x v="3"/>
    <s v="translations"/>
    <x v="1431"/>
    <d v="2015-11-26T01:03:36"/>
    <d v="2015-10-27T00:03:36"/>
    <x v="0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x v="78"/>
    <x v="1"/>
    <x v="22"/>
    <n v="0"/>
    <e v="#DIV/0!"/>
    <x v="3"/>
    <s v="translations"/>
    <x v="1432"/>
    <d v="2015-07-20T13:43:48"/>
    <d v="2015-06-20T13:43:48"/>
    <x v="0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x v="73"/>
    <x v="1"/>
    <x v="22"/>
    <n v="6.7083333333333328E-2"/>
    <n v="80.5"/>
    <x v="3"/>
    <s v="translations"/>
    <x v="1433"/>
    <d v="2016-12-10T06:00:00"/>
    <d v="2016-10-30T10:01:15"/>
    <x v="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x v="202"/>
    <x v="1"/>
    <x v="22"/>
    <n v="9.987804878048781E-2"/>
    <n v="744.5454545454545"/>
    <x v="3"/>
    <s v="translations"/>
    <x v="1434"/>
    <d v="2015-06-08T10:00:00"/>
    <d v="2015-05-18T13:24:38"/>
    <x v="0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x v="84"/>
    <x v="1"/>
    <x v="22"/>
    <n v="1E-3"/>
    <n v="7.5"/>
    <x v="3"/>
    <s v="translations"/>
    <x v="1435"/>
    <d v="2015-10-11T13:43:40"/>
    <d v="2015-09-11T13:43:40"/>
    <x v="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x v="84"/>
    <x v="1"/>
    <x v="22"/>
    <n v="7.7000000000000002E-3"/>
    <n v="38.5"/>
    <x v="3"/>
    <s v="translations"/>
    <x v="1436"/>
    <d v="2016-02-21T03:24:17"/>
    <d v="2016-01-22T03:24:17"/>
    <x v="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x v="19"/>
    <x v="1"/>
    <x v="22"/>
    <n v="0.26900000000000002"/>
    <n v="36.68181818181818"/>
    <x v="3"/>
    <s v="translations"/>
    <x v="1437"/>
    <d v="2014-07-12T23:59:00"/>
    <d v="2014-06-06T07:45:39"/>
    <x v="3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x v="22"/>
    <x v="1"/>
    <x v="22"/>
    <n v="0.03"/>
    <n v="75"/>
    <x v="3"/>
    <s v="translations"/>
    <x v="1438"/>
    <d v="2016-04-27T08:55:00"/>
    <d v="2016-03-28T15:54:59"/>
    <x v="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x v="79"/>
    <x v="1"/>
    <x v="22"/>
    <n v="6.6055045871559637E-2"/>
    <n v="30"/>
    <x v="3"/>
    <s v="translations"/>
    <x v="1439"/>
    <d v="2015-03-07T14:55:01"/>
    <d v="2015-02-05T14:55:01"/>
    <x v="0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x v="29"/>
    <x v="1"/>
    <x v="22"/>
    <n v="7.6923076923076926E-5"/>
    <n v="1"/>
    <x v="3"/>
    <s v="translations"/>
    <x v="1440"/>
    <d v="2016-05-26T12:57:43"/>
    <d v="2016-04-26T12:57:43"/>
    <x v="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x v="83"/>
    <x v="1"/>
    <x v="22"/>
    <n v="1.1222222222222222E-2"/>
    <n v="673.33333333333337"/>
    <x v="3"/>
    <s v="translations"/>
    <x v="1441"/>
    <d v="2015-09-11T13:22:49"/>
    <d v="2015-07-13T13:22:49"/>
    <x v="0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x v="78"/>
    <x v="1"/>
    <x v="22"/>
    <n v="0"/>
    <e v="#DIV/0!"/>
    <x v="3"/>
    <s v="translations"/>
    <x v="1442"/>
    <d v="2016-05-25T10:29:18"/>
    <d v="2016-04-25T10:29:18"/>
    <x v="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x v="78"/>
    <x v="1"/>
    <x v="22"/>
    <n v="0"/>
    <e v="#DIV/0!"/>
    <x v="3"/>
    <s v="translations"/>
    <x v="1443"/>
    <d v="2017-01-02T17:13:29"/>
    <d v="2016-12-03T17:13:29"/>
    <x v="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x v="78"/>
    <x v="1"/>
    <x v="22"/>
    <n v="0"/>
    <e v="#DIV/0!"/>
    <x v="3"/>
    <s v="translations"/>
    <x v="1444"/>
    <d v="2015-09-12T15:57:42"/>
    <d v="2015-07-14T15:57:42"/>
    <x v="0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x v="78"/>
    <x v="1"/>
    <x v="22"/>
    <n v="0"/>
    <e v="#DIV/0!"/>
    <x v="3"/>
    <s v="translations"/>
    <x v="1445"/>
    <d v="2015-06-14T08:00:55"/>
    <d v="2015-05-15T08:00:55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x v="78"/>
    <x v="1"/>
    <x v="22"/>
    <n v="0"/>
    <e v="#DIV/0!"/>
    <x v="3"/>
    <s v="translations"/>
    <x v="1446"/>
    <d v="2016-04-21T05:44:38"/>
    <d v="2016-04-01T05:44:38"/>
    <x v="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x v="0"/>
    <x v="83"/>
    <x v="1"/>
    <x v="22"/>
    <n v="1.4999999999999999E-4"/>
    <n v="25"/>
    <x v="3"/>
    <s v="translations"/>
    <x v="1447"/>
    <d v="2016-07-08T12:32:14"/>
    <d v="2016-06-08T12:32:14"/>
    <x v="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x v="78"/>
    <x v="1"/>
    <x v="22"/>
    <n v="0"/>
    <e v="#DIV/0!"/>
    <x v="3"/>
    <s v="translations"/>
    <x v="1448"/>
    <d v="2015-05-22T00:25:00"/>
    <d v="2015-04-21T17:28:38"/>
    <x v="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x v="78"/>
    <x v="1"/>
    <x v="22"/>
    <n v="0"/>
    <e v="#DIV/0!"/>
    <x v="3"/>
    <s v="translations"/>
    <x v="1449"/>
    <d v="2015-05-10T14:28:25"/>
    <d v="2015-03-23T14:28:25"/>
    <x v="0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x v="29"/>
    <x v="1"/>
    <x v="22"/>
    <n v="1.0000000000000001E-5"/>
    <n v="1"/>
    <x v="3"/>
    <s v="translations"/>
    <x v="1450"/>
    <d v="2016-02-19T23:06:37"/>
    <d v="2016-01-20T23:06:37"/>
    <x v="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x v="84"/>
    <x v="1"/>
    <x v="22"/>
    <n v="1.0554089709762533E-4"/>
    <n v="1"/>
    <x v="3"/>
    <s v="translations"/>
    <x v="1451"/>
    <d v="2014-11-18T19:00:59"/>
    <d v="2014-10-19T18:00:59"/>
    <x v="3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x v="78"/>
    <x v="1"/>
    <x v="22"/>
    <n v="0"/>
    <e v="#DIV/0!"/>
    <x v="3"/>
    <s v="translations"/>
    <x v="1452"/>
    <d v="2014-07-28T11:52:43"/>
    <d v="2014-06-28T11:52:43"/>
    <x v="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x v="78"/>
    <x v="1"/>
    <x v="22"/>
    <n v="0"/>
    <e v="#DIV/0!"/>
    <x v="3"/>
    <s v="translations"/>
    <x v="1453"/>
    <d v="2017-04-15T10:42:27"/>
    <d v="2017-03-01T11:42:27"/>
    <x v="1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x v="29"/>
    <x v="1"/>
    <x v="22"/>
    <n v="8.5714285714285719E-3"/>
    <n v="15"/>
    <x v="3"/>
    <s v="translations"/>
    <x v="1454"/>
    <d v="2016-04-24T16:59:00"/>
    <d v="2016-04-03T15:48:00"/>
    <x v="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x v="63"/>
    <x v="1"/>
    <x v="22"/>
    <n v="0.105"/>
    <n v="225"/>
    <x v="3"/>
    <s v="translations"/>
    <x v="1455"/>
    <d v="2014-09-05T08:39:00"/>
    <d v="2014-07-12T11:08:40"/>
    <x v="3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x v="0"/>
    <x v="83"/>
    <x v="1"/>
    <x v="22"/>
    <n v="2.9000000000000001E-2"/>
    <n v="48.333333333333336"/>
    <x v="3"/>
    <s v="translations"/>
    <x v="1456"/>
    <d v="2017-01-03T11:02:45"/>
    <d v="2016-12-04T11:02:45"/>
    <x v="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x v="78"/>
    <x v="1"/>
    <x v="22"/>
    <n v="0"/>
    <e v="#DIV/0!"/>
    <x v="3"/>
    <s v="translations"/>
    <x v="1457"/>
    <d v="2015-11-11T17:30:44"/>
    <d v="2015-10-12T16:30:44"/>
    <x v="0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x v="78"/>
    <x v="1"/>
    <x v="22"/>
    <n v="0"/>
    <e v="#DIV/0!"/>
    <x v="3"/>
    <s v="translations"/>
    <x v="1458"/>
    <d v="2014-08-10T23:00:00"/>
    <d v="2014-07-11T11:56:00"/>
    <x v="3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x v="78"/>
    <x v="1"/>
    <x v="22"/>
    <n v="0"/>
    <e v="#DIV/0!"/>
    <x v="3"/>
    <s v="translations"/>
    <x v="1459"/>
    <d v="2015-12-02T12:25:00"/>
    <d v="2015-11-03T23:54:56"/>
    <x v="0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x v="78"/>
    <x v="1"/>
    <x v="22"/>
    <n v="0"/>
    <e v="#DIV/0!"/>
    <x v="3"/>
    <s v="translations"/>
    <x v="1460"/>
    <d v="2014-11-30T18:45:00"/>
    <d v="2014-10-03T16:31:38"/>
    <x v="3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x v="158"/>
    <x v="0"/>
    <x v="23"/>
    <n v="1.012446"/>
    <n v="44.66673529411765"/>
    <x v="3"/>
    <s v="radio &amp; podcasts"/>
    <x v="1461"/>
    <d v="2014-10-20T19:00:00"/>
    <d v="2014-09-17T10:29:14"/>
    <x v="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x v="3"/>
    <x v="0"/>
    <x v="23"/>
    <n v="1.085175"/>
    <n v="28.937999999999999"/>
    <x v="3"/>
    <s v="radio &amp; podcasts"/>
    <x v="1462"/>
    <d v="2013-04-10T10:54:31"/>
    <d v="2013-03-11T10:54:31"/>
    <x v="4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x v="20"/>
    <x v="0"/>
    <x v="23"/>
    <n v="1.4766666666666666"/>
    <n v="35.44"/>
    <x v="3"/>
    <s v="radio &amp; podcasts"/>
    <x v="1463"/>
    <d v="2013-04-07T15:52:18"/>
    <d v="2013-02-21T16:52:18"/>
    <x v="4"/>
  </r>
  <r>
    <x v="1464"/>
    <s v="Science Studio"/>
    <s v="The Best Science Media on the Web"/>
    <n v="5000"/>
    <n v="8160"/>
    <x v="0"/>
    <x v="0"/>
    <s v="USD"/>
    <n v="1361029958"/>
    <n v="1358437958"/>
    <x v="1"/>
    <x v="302"/>
    <x v="0"/>
    <x v="23"/>
    <n v="1.6319999999999999"/>
    <n v="34.871794871794869"/>
    <x v="3"/>
    <s v="radio &amp; podcasts"/>
    <x v="1464"/>
    <d v="2013-02-16T10:52:38"/>
    <d v="2013-01-17T10:52:38"/>
    <x v="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x v="303"/>
    <x v="0"/>
    <x v="23"/>
    <n v="4.5641449999999999"/>
    <n v="52.622732513451197"/>
    <x v="3"/>
    <s v="radio &amp; podcasts"/>
    <x v="1465"/>
    <d v="2012-03-21T22:00:00"/>
    <d v="2012-02-20T12:37:32"/>
    <x v="5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x v="290"/>
    <x v="0"/>
    <x v="23"/>
    <n v="1.0787731249999999"/>
    <n v="69.598266129032254"/>
    <x v="3"/>
    <s v="radio &amp; podcasts"/>
    <x v="1466"/>
    <d v="2016-01-12T00:00:00"/>
    <d v="2015-12-01T23:07:46"/>
    <x v="0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x v="304"/>
    <x v="0"/>
    <x v="23"/>
    <n v="1.1508"/>
    <n v="76.72"/>
    <x v="3"/>
    <s v="radio &amp; podcasts"/>
    <x v="1467"/>
    <d v="2012-03-25T13:14:45"/>
    <d v="2012-01-25T14:14:45"/>
    <x v="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x v="305"/>
    <x v="0"/>
    <x v="23"/>
    <n v="1.0236842105263158"/>
    <n v="33.191126279863482"/>
    <x v="3"/>
    <s v="radio &amp; podcasts"/>
    <x v="1468"/>
    <d v="2011-06-11T19:20:49"/>
    <d v="2011-04-12T19:20:49"/>
    <x v="6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x v="306"/>
    <x v="0"/>
    <x v="23"/>
    <n v="1.0842485875706214"/>
    <n v="149.46417445482865"/>
    <x v="3"/>
    <s v="radio &amp; podcasts"/>
    <x v="1469"/>
    <d v="2013-02-15T09:21:49"/>
    <d v="2013-01-16T09:21:49"/>
    <x v="4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x v="75"/>
    <x v="0"/>
    <x v="23"/>
    <n v="1.2513333333333334"/>
    <n v="23.172839506172838"/>
    <x v="3"/>
    <s v="radio &amp; podcasts"/>
    <x v="1470"/>
    <d v="2012-12-28T14:51:03"/>
    <d v="2012-12-07T14:51:03"/>
    <x v="5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x v="307"/>
    <x v="0"/>
    <x v="23"/>
    <n v="1.03840625"/>
    <n v="96.877551020408163"/>
    <x v="3"/>
    <s v="radio &amp; podcasts"/>
    <x v="1471"/>
    <d v="2015-04-09T17:58:54"/>
    <d v="2015-03-10T17:58:54"/>
    <x v="0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x v="226"/>
    <x v="0"/>
    <x v="23"/>
    <n v="1.3870400000000001"/>
    <n v="103.20238095238095"/>
    <x v="3"/>
    <s v="radio &amp; podcasts"/>
    <x v="1472"/>
    <d v="2013-10-16T08:01:43"/>
    <d v="2013-09-16T08:01:43"/>
    <x v="4"/>
  </r>
  <r>
    <x v="1473"/>
    <s v="ONE LOVES ONLY FORM"/>
    <s v="Public Radio Project"/>
    <n v="1500"/>
    <n v="1807.74"/>
    <x v="0"/>
    <x v="0"/>
    <s v="USD"/>
    <n v="1330644639"/>
    <n v="1328052639"/>
    <x v="1"/>
    <x v="5"/>
    <x v="0"/>
    <x v="23"/>
    <n v="1.20516"/>
    <n v="38.462553191489363"/>
    <x v="3"/>
    <s v="radio &amp; podcasts"/>
    <x v="1473"/>
    <d v="2012-03-01T18:30:39"/>
    <d v="2012-01-31T18:30:39"/>
    <x v="5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x v="88"/>
    <x v="0"/>
    <x v="23"/>
    <n v="1.1226666666666667"/>
    <n v="44.315789473684212"/>
    <x v="3"/>
    <s v="radio &amp; podcasts"/>
    <x v="1474"/>
    <d v="2013-09-13T12:28:12"/>
    <d v="2013-08-14T12:28:12"/>
    <x v="4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x v="308"/>
    <x v="0"/>
    <x v="23"/>
    <n v="1.8866966666666667"/>
    <n v="64.173356009070289"/>
    <x v="3"/>
    <s v="radio &amp; podcasts"/>
    <x v="1475"/>
    <d v="2014-12-19T23:59:00"/>
    <d v="2014-11-17T12:21:03"/>
    <x v="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x v="309"/>
    <x v="0"/>
    <x v="23"/>
    <n v="6.6155466666666669"/>
    <n v="43.333275109170302"/>
    <x v="3"/>
    <s v="radio &amp; podcasts"/>
    <x v="1476"/>
    <d v="2011-09-09T20:00:22"/>
    <d v="2011-08-10T20:00:22"/>
    <x v="6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x v="232"/>
    <x v="0"/>
    <x v="23"/>
    <n v="1.1131"/>
    <n v="90.495934959349597"/>
    <x v="3"/>
    <s v="radio &amp; podcasts"/>
    <x v="1477"/>
    <d v="2011-12-22T22:00:00"/>
    <d v="2011-10-24T09:46:44"/>
    <x v="6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x v="310"/>
    <x v="0"/>
    <x v="23"/>
    <n v="11.8161422"/>
    <n v="29.187190495010373"/>
    <x v="3"/>
    <s v="radio &amp; podcasts"/>
    <x v="1478"/>
    <d v="2013-05-14T15:55:13"/>
    <d v="2013-04-30T15:55:13"/>
    <x v="4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x v="26"/>
    <x v="0"/>
    <x v="23"/>
    <n v="1.37375"/>
    <n v="30.95774647887324"/>
    <x v="3"/>
    <s v="radio &amp; podcasts"/>
    <x v="1479"/>
    <d v="2014-05-09T22:59:00"/>
    <d v="2014-04-25T12:53:09"/>
    <x v="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x v="311"/>
    <x v="0"/>
    <x v="23"/>
    <n v="1.170404"/>
    <n v="92.157795275590544"/>
    <x v="3"/>
    <s v="radio &amp; podcasts"/>
    <x v="1480"/>
    <d v="2013-07-26T12:00:00"/>
    <d v="2013-07-09T17:24:59"/>
    <x v="4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x v="79"/>
    <x v="1"/>
    <x v="10"/>
    <n v="2.1000000000000001E-2"/>
    <n v="17.5"/>
    <x v="3"/>
    <s v="fiction"/>
    <x v="1481"/>
    <d v="2013-11-02T17:09:05"/>
    <d v="2013-10-03T17:09:05"/>
    <x v="4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x v="29"/>
    <x v="1"/>
    <x v="10"/>
    <n v="1E-3"/>
    <n v="5"/>
    <x v="3"/>
    <s v="fiction"/>
    <x v="1482"/>
    <d v="2012-09-07T02:51:00"/>
    <d v="2012-08-15T15:35:36"/>
    <x v="5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x v="84"/>
    <x v="1"/>
    <x v="10"/>
    <n v="7.1428571428571426E-3"/>
    <n v="25"/>
    <x v="3"/>
    <s v="fiction"/>
    <x v="1483"/>
    <d v="2016-07-21T23:37:55"/>
    <d v="2016-06-26T23:37:55"/>
    <x v="2"/>
  </r>
  <r>
    <x v="1484"/>
    <s v="a book called filtered down thru the stars"/>
    <s v="The mussings of an old wizard"/>
    <n v="2000"/>
    <n v="0"/>
    <x v="2"/>
    <x v="0"/>
    <s v="USD"/>
    <n v="1342882260"/>
    <n v="1337834963"/>
    <x v="0"/>
    <x v="78"/>
    <x v="1"/>
    <x v="10"/>
    <n v="0"/>
    <e v="#DIV/0!"/>
    <x v="3"/>
    <s v="fiction"/>
    <x v="1484"/>
    <d v="2012-07-21T09:51:00"/>
    <d v="2012-05-23T23:49:23"/>
    <x v="5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x v="83"/>
    <x v="1"/>
    <x v="10"/>
    <n v="2.2388059701492536E-2"/>
    <n v="50"/>
    <x v="3"/>
    <s v="fiction"/>
    <x v="1485"/>
    <d v="2015-06-20T14:06:13"/>
    <d v="2015-05-06T14:06:13"/>
    <x v="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x v="83"/>
    <x v="1"/>
    <x v="10"/>
    <n v="2.3999999999999998E-3"/>
    <n v="16"/>
    <x v="3"/>
    <s v="fiction"/>
    <x v="1486"/>
    <d v="2015-02-26T23:02:41"/>
    <d v="2015-01-27T23:02:41"/>
    <x v="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x v="78"/>
    <x v="1"/>
    <x v="10"/>
    <n v="0"/>
    <e v="#DIV/0!"/>
    <x v="3"/>
    <s v="fiction"/>
    <x v="1487"/>
    <d v="2016-08-02T17:01:11"/>
    <d v="2016-07-03T17:01:11"/>
    <x v="2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x v="79"/>
    <x v="1"/>
    <x v="10"/>
    <n v="2.4E-2"/>
    <n v="60"/>
    <x v="3"/>
    <s v="fiction"/>
    <x v="1488"/>
    <d v="2014-01-05T08:31:00"/>
    <d v="2013-12-06T08:31:00"/>
    <x v="4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x v="78"/>
    <x v="1"/>
    <x v="10"/>
    <n v="0"/>
    <e v="#DIV/0!"/>
    <x v="3"/>
    <s v="fiction"/>
    <x v="1489"/>
    <d v="2012-11-15T10:40:52"/>
    <d v="2012-10-16T09:40:52"/>
    <x v="5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x v="10"/>
    <x v="1"/>
    <x v="10"/>
    <n v="0.30862068965517242"/>
    <n v="47.10526315789474"/>
    <x v="3"/>
    <s v="fiction"/>
    <x v="1490"/>
    <d v="2013-10-02T08:27:54"/>
    <d v="2013-09-03T08:27:54"/>
    <x v="4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x v="29"/>
    <x v="1"/>
    <x v="10"/>
    <n v="8.3333333333333329E-2"/>
    <n v="100"/>
    <x v="3"/>
    <s v="fiction"/>
    <x v="1491"/>
    <d v="2015-02-15T10:38:00"/>
    <d v="2014-12-18T12:07:23"/>
    <x v="3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x v="84"/>
    <x v="1"/>
    <x v="10"/>
    <n v="7.4999999999999997E-3"/>
    <n v="15"/>
    <x v="3"/>
    <s v="fiction"/>
    <x v="1492"/>
    <d v="2011-06-18T16:14:06"/>
    <d v="2011-05-19T16:14:06"/>
    <x v="6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x v="78"/>
    <x v="1"/>
    <x v="10"/>
    <n v="0"/>
    <e v="#DIV/0!"/>
    <x v="3"/>
    <s v="fiction"/>
    <x v="1493"/>
    <d v="2013-06-16T15:47:55"/>
    <d v="2013-05-17T15:47:55"/>
    <x v="4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x v="202"/>
    <x v="1"/>
    <x v="10"/>
    <n v="8.8999999999999996E-2"/>
    <n v="40.454545454545453"/>
    <x v="3"/>
    <s v="fiction"/>
    <x v="1494"/>
    <d v="2015-04-03T10:38:00"/>
    <d v="2015-03-04T12:20:13"/>
    <x v="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x v="78"/>
    <x v="1"/>
    <x v="10"/>
    <n v="0"/>
    <e v="#DIV/0!"/>
    <x v="3"/>
    <s v="fiction"/>
    <x v="1495"/>
    <d v="2011-08-27T13:57:11"/>
    <d v="2011-07-28T13:57:11"/>
    <x v="6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x v="78"/>
    <x v="1"/>
    <x v="10"/>
    <n v="0"/>
    <e v="#DIV/0!"/>
    <x v="3"/>
    <s v="fiction"/>
    <x v="1496"/>
    <d v="2014-09-16T06:24:19"/>
    <d v="2014-07-18T06:24:19"/>
    <x v="3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x v="29"/>
    <x v="1"/>
    <x v="10"/>
    <n v="6.666666666666667E-5"/>
    <n v="1"/>
    <x v="3"/>
    <s v="fiction"/>
    <x v="1497"/>
    <d v="2013-07-31T14:43:00"/>
    <d v="2013-06-19T10:25:22"/>
    <x v="4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x v="83"/>
    <x v="1"/>
    <x v="10"/>
    <n v="1.9E-2"/>
    <n v="19"/>
    <x v="3"/>
    <s v="fiction"/>
    <x v="1498"/>
    <d v="2014-09-03T18:36:18"/>
    <d v="2014-07-20T18:36:18"/>
    <x v="3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x v="29"/>
    <x v="1"/>
    <x v="10"/>
    <n v="2.5000000000000001E-3"/>
    <n v="5"/>
    <x v="3"/>
    <s v="fiction"/>
    <x v="1499"/>
    <d v="2016-08-04T19:10:33"/>
    <d v="2016-06-05T19:10:33"/>
    <x v="2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x v="41"/>
    <x v="1"/>
    <x v="10"/>
    <n v="0.25035714285714283"/>
    <n v="46.733333333333334"/>
    <x v="3"/>
    <s v="fiction"/>
    <x v="1500"/>
    <d v="2013-05-01T16:42:37"/>
    <d v="2013-04-01T16:42:37"/>
    <x v="4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x v="312"/>
    <x v="0"/>
    <x v="20"/>
    <n v="1.6633076923076924"/>
    <n v="97.731073446327684"/>
    <x v="8"/>
    <s v="photobooks"/>
    <x v="1501"/>
    <d v="2015-07-08T09:00:23"/>
    <d v="2015-06-08T09:00:23"/>
    <x v="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x v="313"/>
    <x v="0"/>
    <x v="20"/>
    <n v="1.0144545454545455"/>
    <n v="67.835866261398181"/>
    <x v="8"/>
    <s v="photobooks"/>
    <x v="1502"/>
    <d v="2016-03-25T17:00:00"/>
    <d v="2016-02-26T08:01:20"/>
    <x v="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x v="26"/>
    <x v="0"/>
    <x v="20"/>
    <n v="1.0789146666666667"/>
    <n v="56.98492957746479"/>
    <x v="8"/>
    <s v="photobooks"/>
    <x v="1503"/>
    <d v="2016-10-23T03:20:01"/>
    <d v="2016-08-24T03:20:01"/>
    <x v="2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x v="314"/>
    <x v="0"/>
    <x v="20"/>
    <n v="2.7793846153846156"/>
    <n v="67.159851301115239"/>
    <x v="8"/>
    <s v="photobooks"/>
    <x v="1504"/>
    <d v="2014-06-10T03:33:00"/>
    <d v="2014-05-13T10:47:04"/>
    <x v="3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x v="315"/>
    <x v="0"/>
    <x v="20"/>
    <n v="1.0358125"/>
    <n v="48.037681159420288"/>
    <x v="8"/>
    <s v="photobooks"/>
    <x v="1505"/>
    <d v="2016-03-22T15:01:00"/>
    <d v="2016-02-14T05:38:23"/>
    <x v="2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x v="68"/>
    <x v="0"/>
    <x v="20"/>
    <n v="1.1140000000000001"/>
    <n v="38.860465116279073"/>
    <x v="8"/>
    <s v="photobooks"/>
    <x v="1506"/>
    <d v="2014-07-24T13:51:44"/>
    <d v="2014-06-24T13:51:44"/>
    <x v="3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x v="51"/>
    <x v="0"/>
    <x v="20"/>
    <n v="2.15"/>
    <n v="78.181818181818187"/>
    <x v="8"/>
    <s v="photobooks"/>
    <x v="1507"/>
    <d v="2010-05-15T03:10:00"/>
    <d v="2010-03-17T05:48:29"/>
    <x v="7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x v="263"/>
    <x v="0"/>
    <x v="20"/>
    <n v="1.1076216216216217"/>
    <n v="97.113744075829388"/>
    <x v="8"/>
    <s v="photobooks"/>
    <x v="1508"/>
    <d v="2014-06-27T09:44:41"/>
    <d v="2014-05-27T09:44:41"/>
    <x v="3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x v="193"/>
    <x v="0"/>
    <x v="20"/>
    <n v="1.2364125714285714"/>
    <n v="110.39397959183674"/>
    <x v="8"/>
    <s v="photobooks"/>
    <x v="1509"/>
    <d v="2017-02-14T17:59:00"/>
    <d v="2017-01-16T07:48:05"/>
    <x v="1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x v="316"/>
    <x v="0"/>
    <x v="20"/>
    <n v="1.0103500000000001"/>
    <n v="39.91506172839506"/>
    <x v="8"/>
    <s v="photobooks"/>
    <x v="1510"/>
    <d v="2014-07-19T04:14:38"/>
    <d v="2014-06-19T04:14:38"/>
    <x v="3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x v="190"/>
    <x v="0"/>
    <x v="20"/>
    <n v="1.1179285714285714"/>
    <n v="75.975728155339809"/>
    <x v="8"/>
    <s v="photobooks"/>
    <x v="1511"/>
    <d v="2015-11-18T10:00:04"/>
    <d v="2015-10-19T09:00:04"/>
    <x v="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x v="317"/>
    <x v="0"/>
    <x v="20"/>
    <n v="5.5877142857142861"/>
    <n v="58.379104477611939"/>
    <x v="8"/>
    <s v="photobooks"/>
    <x v="1512"/>
    <d v="2017-02-05T11:25:39"/>
    <d v="2017-01-06T11:25:39"/>
    <x v="1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x v="224"/>
    <x v="0"/>
    <x v="20"/>
    <n v="1.5001875"/>
    <n v="55.82093023255814"/>
    <x v="8"/>
    <s v="photobooks"/>
    <x v="1513"/>
    <d v="2014-07-16T10:17:46"/>
    <d v="2014-06-16T10:17:46"/>
    <x v="3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x v="282"/>
    <x v="0"/>
    <x v="20"/>
    <n v="1.0647599999999999"/>
    <n v="151.24431818181819"/>
    <x v="8"/>
    <s v="photobooks"/>
    <x v="1514"/>
    <d v="2015-09-27T09:20:40"/>
    <d v="2015-08-18T09:20:40"/>
    <x v="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x v="160"/>
    <x v="0"/>
    <x v="20"/>
    <n v="1.57189"/>
    <n v="849.67027027027029"/>
    <x v="8"/>
    <s v="photobooks"/>
    <x v="1515"/>
    <d v="2016-03-16T00:04:57"/>
    <d v="2016-02-15T01:04:57"/>
    <x v="2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x v="318"/>
    <x v="0"/>
    <x v="20"/>
    <n v="1.0865882352941176"/>
    <n v="159.24137931034483"/>
    <x v="8"/>
    <s v="photobooks"/>
    <x v="1516"/>
    <d v="2016-10-06T09:00:00"/>
    <d v="2016-09-06T06:11:32"/>
    <x v="2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x v="319"/>
    <x v="0"/>
    <x v="20"/>
    <n v="1.6197999999999999"/>
    <n v="39.507317073170732"/>
    <x v="8"/>
    <s v="photobooks"/>
    <x v="1517"/>
    <d v="2014-12-06T01:00:00"/>
    <d v="2014-11-05T08:35:53"/>
    <x v="3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x v="163"/>
    <x v="0"/>
    <x v="20"/>
    <n v="2.0536666666666665"/>
    <n v="130.52966101694915"/>
    <x v="8"/>
    <s v="photobooks"/>
    <x v="1518"/>
    <d v="2014-05-31T14:40:52"/>
    <d v="2014-05-01T14:40:52"/>
    <x v="3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x v="108"/>
    <x v="0"/>
    <x v="20"/>
    <n v="1.033638888888889"/>
    <n v="64.156896551724131"/>
    <x v="8"/>
    <s v="photobooks"/>
    <x v="1519"/>
    <d v="2014-06-20T16:59:00"/>
    <d v="2014-05-23T12:48:03"/>
    <x v="3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x v="157"/>
    <x v="0"/>
    <x v="20"/>
    <n v="1.0347222222222223"/>
    <n v="111.52694610778443"/>
    <x v="8"/>
    <s v="photobooks"/>
    <x v="1520"/>
    <d v="2014-12-18T23:00:00"/>
    <d v="2014-11-12T15:35:13"/>
    <x v="3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x v="97"/>
    <x v="0"/>
    <x v="20"/>
    <n v="1.0681333333333334"/>
    <n v="170.44680851063831"/>
    <x v="8"/>
    <s v="photobooks"/>
    <x v="1521"/>
    <d v="2016-06-06T23:01:31"/>
    <d v="2016-05-02T23:01:31"/>
    <x v="2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x v="320"/>
    <x v="0"/>
    <x v="20"/>
    <n v="1.3896574712643677"/>
    <n v="133.7391592920354"/>
    <x v="8"/>
    <s v="photobooks"/>
    <x v="1522"/>
    <d v="2014-10-17T14:55:39"/>
    <d v="2014-09-17T14:55:39"/>
    <x v="3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x v="198"/>
    <x v="0"/>
    <x v="20"/>
    <n v="1.2484324324324325"/>
    <n v="95.834024896265561"/>
    <x v="8"/>
    <s v="photobooks"/>
    <x v="1523"/>
    <d v="2014-12-22T19:00:00"/>
    <d v="2014-11-21T13:01:56"/>
    <x v="3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x v="33"/>
    <x v="0"/>
    <x v="20"/>
    <n v="2.0699999999999998"/>
    <n v="221.78571428571428"/>
    <x v="8"/>
    <s v="photobooks"/>
    <x v="1524"/>
    <d v="2017-02-20T07:01:30"/>
    <d v="2017-01-21T07:01:30"/>
    <x v="1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x v="205"/>
    <x v="0"/>
    <x v="20"/>
    <n v="1.7400576923076922"/>
    <n v="32.315357142857138"/>
    <x v="8"/>
    <s v="photobooks"/>
    <x v="1525"/>
    <d v="2016-08-18T11:52:18"/>
    <d v="2016-07-19T11:52:18"/>
    <x v="2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x v="321"/>
    <x v="0"/>
    <x v="20"/>
    <n v="1.2032608695652174"/>
    <n v="98.839285714285708"/>
    <x v="8"/>
    <s v="photobooks"/>
    <x v="1526"/>
    <d v="2016-01-19T01:37:27"/>
    <d v="2015-12-01T01:37:27"/>
    <x v="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x v="16"/>
    <x v="0"/>
    <x v="20"/>
    <n v="1.1044428571428573"/>
    <n v="55.222142857142863"/>
    <x v="8"/>
    <s v="photobooks"/>
    <x v="1527"/>
    <d v="2017-03-14T08:24:46"/>
    <d v="2017-02-14T09:24:46"/>
    <x v="1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x v="322"/>
    <x v="0"/>
    <x v="20"/>
    <n v="2.8156666666666665"/>
    <n v="52.793750000000003"/>
    <x v="8"/>
    <s v="photobooks"/>
    <x v="1528"/>
    <d v="2017-01-31T19:00:00"/>
    <d v="2017-01-01T12:35:22"/>
    <x v="1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x v="261"/>
    <x v="0"/>
    <x v="20"/>
    <n v="1.0067894736842105"/>
    <n v="135.66666666666666"/>
    <x v="8"/>
    <s v="photobooks"/>
    <x v="1529"/>
    <d v="2015-03-19T09:05:20"/>
    <d v="2015-02-17T10:05:20"/>
    <x v="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x v="323"/>
    <x v="0"/>
    <x v="20"/>
    <n v="1.3482571428571428"/>
    <n v="53.991990846681922"/>
    <x v="8"/>
    <s v="photobooks"/>
    <x v="1530"/>
    <d v="2015-10-23T13:24:55"/>
    <d v="2015-09-28T13:24:55"/>
    <x v="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x v="196"/>
    <x v="0"/>
    <x v="20"/>
    <n v="1.7595744680851064"/>
    <n v="56.643835616438359"/>
    <x v="8"/>
    <s v="photobooks"/>
    <x v="1531"/>
    <d v="2014-11-30T22:00:00"/>
    <d v="2014-10-29T14:15:26"/>
    <x v="3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x v="324"/>
    <x v="0"/>
    <x v="20"/>
    <n v="4.8402000000000003"/>
    <n v="82.316326530612244"/>
    <x v="8"/>
    <s v="photobooks"/>
    <x v="1532"/>
    <d v="2016-02-15T10:00:00"/>
    <d v="2016-01-22T06:24:25"/>
    <x v="2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x v="325"/>
    <x v="0"/>
    <x v="20"/>
    <n v="1.4514"/>
    <n v="88.26081081081081"/>
    <x v="8"/>
    <s v="photobooks"/>
    <x v="1533"/>
    <d v="2016-05-01T22:59:00"/>
    <d v="2016-03-13T19:02:57"/>
    <x v="2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x v="232"/>
    <x v="0"/>
    <x v="20"/>
    <n v="4.1773333333333333"/>
    <n v="84.905149051490511"/>
    <x v="8"/>
    <s v="photobooks"/>
    <x v="1534"/>
    <d v="2015-09-04T11:11:02"/>
    <d v="2015-08-05T11:11:02"/>
    <x v="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x v="238"/>
    <x v="0"/>
    <x v="20"/>
    <n v="1.3242499999999999"/>
    <n v="48.154545454545456"/>
    <x v="8"/>
    <s v="photobooks"/>
    <x v="1535"/>
    <d v="2016-05-23T17:00:00"/>
    <d v="2016-04-24T14:53:51"/>
    <x v="2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x v="326"/>
    <x v="0"/>
    <x v="20"/>
    <n v="2.5030841666666666"/>
    <n v="66.015406593406595"/>
    <x v="8"/>
    <s v="photobooks"/>
    <x v="1536"/>
    <d v="2015-08-27T14:15:10"/>
    <d v="2015-07-28T14:15:10"/>
    <x v="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x v="291"/>
    <x v="0"/>
    <x v="20"/>
    <n v="1.7989999999999999"/>
    <n v="96.375"/>
    <x v="8"/>
    <s v="photobooks"/>
    <x v="1537"/>
    <d v="2016-08-06T13:00:00"/>
    <d v="2016-07-01T02:33:47"/>
    <x v="2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x v="67"/>
    <x v="0"/>
    <x v="20"/>
    <n v="1.0262857142857142"/>
    <n v="156.17391304347825"/>
    <x v="8"/>
    <s v="photobooks"/>
    <x v="1538"/>
    <d v="2015-01-22T13:46:10"/>
    <d v="2014-12-08T13:46:10"/>
    <x v="3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x v="4"/>
    <x v="0"/>
    <x v="20"/>
    <n v="1.359861"/>
    <n v="95.764859154929582"/>
    <x v="8"/>
    <s v="photobooks"/>
    <x v="1539"/>
    <d v="2017-01-03T17:03:39"/>
    <d v="2016-12-01T17:03:39"/>
    <x v="2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x v="15"/>
    <x v="0"/>
    <x v="20"/>
    <n v="1.1786666666666668"/>
    <n v="180.40816326530611"/>
    <x v="8"/>
    <s v="photobooks"/>
    <x v="1540"/>
    <d v="2014-11-25T20:15:00"/>
    <d v="2014-10-26T19:10:16"/>
    <x v="3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x v="84"/>
    <x v="1"/>
    <x v="24"/>
    <n v="3.3333333333333332E-4"/>
    <n v="3"/>
    <x v="8"/>
    <s v="nature"/>
    <x v="1541"/>
    <d v="2014-12-31T12:05:38"/>
    <d v="2014-12-01T12:05:38"/>
    <x v="3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x v="29"/>
    <x v="1"/>
    <x v="24"/>
    <n v="0.04"/>
    <n v="20"/>
    <x v="8"/>
    <s v="nature"/>
    <x v="1542"/>
    <d v="2015-06-30T18:55:00"/>
    <d v="2015-06-15T18:55:00"/>
    <x v="0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x v="29"/>
    <x v="1"/>
    <x v="24"/>
    <n v="4.4444444444444444E-3"/>
    <n v="10"/>
    <x v="8"/>
    <s v="nature"/>
    <x v="1543"/>
    <d v="2014-11-22T08:13:54"/>
    <d v="2014-10-23T07:13:54"/>
    <x v="3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x v="78"/>
    <x v="1"/>
    <x v="24"/>
    <n v="0"/>
    <e v="#DIV/0!"/>
    <x v="8"/>
    <s v="nature"/>
    <x v="1544"/>
    <d v="2015-03-31T19:18:00"/>
    <d v="2015-02-17T20:13:44"/>
    <x v="0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x v="29"/>
    <x v="1"/>
    <x v="24"/>
    <n v="3.3333333333333332E-4"/>
    <n v="1"/>
    <x v="8"/>
    <s v="nature"/>
    <x v="1545"/>
    <d v="2015-03-02T16:16:00"/>
    <d v="2015-01-27T16:13:54"/>
    <x v="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x v="202"/>
    <x v="1"/>
    <x v="24"/>
    <n v="0.28899999999999998"/>
    <n v="26.272727272727273"/>
    <x v="8"/>
    <s v="nature"/>
    <x v="1546"/>
    <d v="2014-09-17T00:06:39"/>
    <d v="2014-07-19T00:06:39"/>
    <x v="3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x v="78"/>
    <x v="1"/>
    <x v="24"/>
    <n v="0"/>
    <e v="#DIV/0!"/>
    <x v="8"/>
    <s v="nature"/>
    <x v="1547"/>
    <d v="2017-02-23T05:14:42"/>
    <d v="2017-02-16T05:14:42"/>
    <x v="1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x v="29"/>
    <x v="1"/>
    <x v="24"/>
    <n v="8.5714285714285715E-2"/>
    <n v="60"/>
    <x v="8"/>
    <s v="nature"/>
    <x v="1548"/>
    <d v="2015-11-08T17:10:20"/>
    <d v="2015-10-09T16:10:20"/>
    <x v="0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x v="79"/>
    <x v="1"/>
    <x v="24"/>
    <n v="0.34"/>
    <n v="28.333333333333332"/>
    <x v="8"/>
    <s v="nature"/>
    <x v="1549"/>
    <d v="2015-11-02T23:15:59"/>
    <d v="2015-10-03T22:15:59"/>
    <x v="0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x v="63"/>
    <x v="1"/>
    <x v="24"/>
    <n v="0.13466666666666666"/>
    <n v="14.428571428571429"/>
    <x v="8"/>
    <s v="nature"/>
    <x v="1550"/>
    <d v="2016-05-12T05:47:14"/>
    <d v="2016-04-12T05:47:14"/>
    <x v="2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x v="78"/>
    <x v="1"/>
    <x v="24"/>
    <n v="0"/>
    <e v="#DIV/0!"/>
    <x v="8"/>
    <s v="nature"/>
    <x v="1551"/>
    <d v="2015-05-27T14:47:19"/>
    <d v="2015-04-27T14:47:19"/>
    <x v="0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x v="38"/>
    <x v="1"/>
    <x v="24"/>
    <n v="0.49186046511627907"/>
    <n v="132.1875"/>
    <x v="8"/>
    <s v="nature"/>
    <x v="1552"/>
    <d v="2014-09-30T22:59:00"/>
    <d v="2014-09-10T11:31:48"/>
    <x v="3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x v="78"/>
    <x v="1"/>
    <x v="24"/>
    <n v="0"/>
    <e v="#DIV/0!"/>
    <x v="8"/>
    <s v="nature"/>
    <x v="1553"/>
    <d v="2015-09-02T01:47:27"/>
    <d v="2015-08-03T01:47:27"/>
    <x v="0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x v="78"/>
    <x v="1"/>
    <x v="24"/>
    <n v="0"/>
    <e v="#DIV/0!"/>
    <x v="8"/>
    <s v="nature"/>
    <x v="1554"/>
    <d v="2015-08-02T01:03:10"/>
    <d v="2015-07-03T01:03:10"/>
    <x v="0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x v="78"/>
    <x v="1"/>
    <x v="24"/>
    <n v="0"/>
    <e v="#DIV/0!"/>
    <x v="8"/>
    <s v="nature"/>
    <x v="1555"/>
    <d v="2015-09-17T12:00:00"/>
    <d v="2015-08-25T09:43:52"/>
    <x v="0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x v="8"/>
    <x v="1"/>
    <x v="24"/>
    <n v="0.45133333333333331"/>
    <n v="56.416666666666664"/>
    <x v="8"/>
    <s v="nature"/>
    <x v="1556"/>
    <d v="2016-07-03T22:40:24"/>
    <d v="2016-06-03T22:40:24"/>
    <x v="2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x v="29"/>
    <x v="1"/>
    <x v="24"/>
    <n v="0.04"/>
    <n v="100"/>
    <x v="8"/>
    <s v="nature"/>
    <x v="1557"/>
    <d v="2014-09-20T10:40:33"/>
    <d v="2014-08-20T10:40:33"/>
    <x v="3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x v="83"/>
    <x v="1"/>
    <x v="24"/>
    <n v="4.6666666666666669E-2"/>
    <n v="11.666666666666666"/>
    <x v="8"/>
    <s v="nature"/>
    <x v="1558"/>
    <d v="2015-08-28T07:12:00"/>
    <d v="2015-06-30T04:32:39"/>
    <x v="0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x v="29"/>
    <x v="1"/>
    <x v="24"/>
    <n v="3.3333333333333335E-3"/>
    <n v="50"/>
    <x v="8"/>
    <s v="nature"/>
    <x v="1559"/>
    <d v="2015-04-28T20:16:39"/>
    <d v="2015-04-13T20:16:39"/>
    <x v="0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x v="80"/>
    <x v="1"/>
    <x v="24"/>
    <n v="3.7600000000000001E-2"/>
    <n v="23.5"/>
    <x v="8"/>
    <s v="nature"/>
    <x v="1560"/>
    <d v="2014-11-12T20:29:53"/>
    <d v="2014-10-23T19:29:53"/>
    <x v="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x v="29"/>
    <x v="1"/>
    <x v="25"/>
    <n v="6.7000000000000002E-3"/>
    <n v="67"/>
    <x v="3"/>
    <s v="art books"/>
    <x v="1561"/>
    <d v="2013-11-06T21:00:03"/>
    <d v="2013-10-07T20:00:03"/>
    <x v="4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x v="78"/>
    <x v="1"/>
    <x v="25"/>
    <n v="0"/>
    <e v="#DIV/0!"/>
    <x v="3"/>
    <s v="art books"/>
    <x v="1562"/>
    <d v="2009-12-01T19:50:00"/>
    <d v="2009-09-23T08:35:16"/>
    <x v="8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x v="84"/>
    <x v="1"/>
    <x v="25"/>
    <n v="1.4166666666666666E-2"/>
    <n v="42.5"/>
    <x v="3"/>
    <s v="art books"/>
    <x v="1563"/>
    <d v="2014-03-14T11:49:11"/>
    <d v="2014-01-13T12:49:11"/>
    <x v="3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x v="29"/>
    <x v="1"/>
    <x v="25"/>
    <n v="1E-3"/>
    <n v="10"/>
    <x v="3"/>
    <s v="art books"/>
    <x v="1564"/>
    <d v="2015-05-28T15:05:00"/>
    <d v="2015-04-27T03:48:29"/>
    <x v="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x v="29"/>
    <x v="1"/>
    <x v="25"/>
    <n v="2.5000000000000001E-2"/>
    <n v="100"/>
    <x v="3"/>
    <s v="art books"/>
    <x v="1565"/>
    <d v="2011-06-08T12:31:01"/>
    <d v="2011-05-09T12:31:01"/>
    <x v="6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x v="211"/>
    <x v="1"/>
    <x v="25"/>
    <n v="0.21249999999999999"/>
    <n v="108.05084745762711"/>
    <x v="3"/>
    <s v="art books"/>
    <x v="1566"/>
    <d v="2016-07-27T17:00:00"/>
    <d v="2016-06-28T17:00:04"/>
    <x v="2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x v="62"/>
    <x v="1"/>
    <x v="25"/>
    <n v="4.1176470588235294E-2"/>
    <n v="26.923076923076923"/>
    <x v="3"/>
    <s v="art books"/>
    <x v="1567"/>
    <d v="2014-02-16T19:00:00"/>
    <d v="2014-02-01T17:29:05"/>
    <x v="3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x v="19"/>
    <x v="1"/>
    <x v="25"/>
    <n v="0.13639999999999999"/>
    <n v="155"/>
    <x v="3"/>
    <s v="art books"/>
    <x v="1568"/>
    <d v="2014-12-23T20:29:45"/>
    <d v="2014-11-18T20:29:45"/>
    <x v="3"/>
  </r>
  <r>
    <x v="1569"/>
    <s v="to be removed (Canceled)"/>
    <s v="to be removed"/>
    <n v="30000"/>
    <n v="0"/>
    <x v="1"/>
    <x v="0"/>
    <s v="USD"/>
    <n v="1369498714"/>
    <n v="1366906714"/>
    <x v="0"/>
    <x v="78"/>
    <x v="1"/>
    <x v="25"/>
    <n v="0"/>
    <e v="#DIV/0!"/>
    <x v="3"/>
    <s v="art books"/>
    <x v="1569"/>
    <d v="2013-05-25T11:18:34"/>
    <d v="2013-04-25T11:18:34"/>
    <x v="4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x v="47"/>
    <x v="1"/>
    <x v="25"/>
    <n v="0.41399999999999998"/>
    <n v="47.769230769230766"/>
    <x v="3"/>
    <s v="art books"/>
    <x v="1570"/>
    <d v="2016-04-08T13:31:22"/>
    <d v="2016-03-09T14:31:22"/>
    <x v="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x v="80"/>
    <x v="1"/>
    <x v="25"/>
    <n v="6.6115702479338841E-3"/>
    <n v="20"/>
    <x v="3"/>
    <s v="art books"/>
    <x v="1571"/>
    <d v="2015-06-19T13:28:03"/>
    <d v="2015-05-20T13:28:03"/>
    <x v="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x v="83"/>
    <x v="1"/>
    <x v="25"/>
    <n v="0.05"/>
    <n v="41.666666666666664"/>
    <x v="3"/>
    <s v="art books"/>
    <x v="1572"/>
    <d v="2016-02-28T18:59:00"/>
    <d v="2016-02-03T19:47:39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x v="83"/>
    <x v="1"/>
    <x v="25"/>
    <n v="2.4777777777777777E-2"/>
    <n v="74.333333333333329"/>
    <x v="3"/>
    <s v="art books"/>
    <x v="1573"/>
    <d v="2017-03-31T22:59:00"/>
    <d v="2017-02-19T19:00:02"/>
    <x v="1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x v="79"/>
    <x v="1"/>
    <x v="25"/>
    <n v="5.0599999999999999E-2"/>
    <n v="84.333333333333329"/>
    <x v="3"/>
    <s v="art books"/>
    <x v="1574"/>
    <d v="2015-02-17T17:15:29"/>
    <d v="2015-01-13T17:15:29"/>
    <x v="0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x v="2"/>
    <x v="1"/>
    <x v="25"/>
    <n v="0.2291"/>
    <n v="65.457142857142856"/>
    <x v="3"/>
    <s v="art books"/>
    <x v="1575"/>
    <d v="2014-07-09T07:34:56"/>
    <d v="2014-06-09T07:34:56"/>
    <x v="3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x v="73"/>
    <x v="1"/>
    <x v="25"/>
    <n v="0.13"/>
    <n v="65"/>
    <x v="3"/>
    <s v="art books"/>
    <x v="1576"/>
    <d v="2015-06-30T16:06:08"/>
    <d v="2015-05-16T16:06:08"/>
    <x v="0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x v="84"/>
    <x v="1"/>
    <x v="25"/>
    <n v="5.4999999999999997E-3"/>
    <n v="27.5"/>
    <x v="3"/>
    <s v="art books"/>
    <x v="1577"/>
    <d v="2012-07-24T15:20:48"/>
    <d v="2012-05-25T15:20:48"/>
    <x v="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x v="80"/>
    <x v="1"/>
    <x v="25"/>
    <n v="0.10806536636794939"/>
    <n v="51.25"/>
    <x v="3"/>
    <s v="art books"/>
    <x v="1578"/>
    <d v="2010-09-01T21:00:00"/>
    <d v="2010-08-08T20:34:51"/>
    <x v="7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x v="84"/>
    <x v="1"/>
    <x v="25"/>
    <n v="8.4008400840084006E-3"/>
    <n v="14"/>
    <x v="3"/>
    <s v="art books"/>
    <x v="1579"/>
    <d v="2013-08-28T18:54:51"/>
    <d v="2013-07-26T18:54:51"/>
    <x v="4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x v="78"/>
    <x v="1"/>
    <x v="25"/>
    <n v="0"/>
    <e v="#DIV/0!"/>
    <x v="3"/>
    <s v="art books"/>
    <x v="1580"/>
    <d v="2012-05-20T20:12:06"/>
    <d v="2012-03-21T20:12:06"/>
    <x v="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x v="29"/>
    <x v="1"/>
    <x v="26"/>
    <n v="5.0000000000000001E-3"/>
    <n v="5"/>
    <x v="8"/>
    <s v="places"/>
    <x v="1581"/>
    <d v="2015-12-19T05:46:30"/>
    <d v="2015-11-17T05:46:30"/>
    <x v="0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x v="0"/>
    <x v="83"/>
    <x v="1"/>
    <x v="26"/>
    <n v="9.2999999999999999E-2"/>
    <n v="31"/>
    <x v="8"/>
    <s v="places"/>
    <x v="1582"/>
    <d v="2015-10-26T16:20:00"/>
    <d v="2015-08-30T13:57:33"/>
    <x v="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x v="29"/>
    <x v="1"/>
    <x v="26"/>
    <n v="7.5000000000000002E-4"/>
    <n v="15"/>
    <x v="8"/>
    <s v="places"/>
    <x v="1583"/>
    <d v="2014-09-25T16:43:11"/>
    <d v="2014-08-26T16:43:11"/>
    <x v="3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x v="78"/>
    <x v="1"/>
    <x v="26"/>
    <n v="0"/>
    <e v="#DIV/0!"/>
    <x v="8"/>
    <s v="places"/>
    <x v="1584"/>
    <d v="2014-05-30T10:35:01"/>
    <d v="2014-05-20T10:35:01"/>
    <x v="3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x v="8"/>
    <x v="1"/>
    <x v="26"/>
    <n v="0.79"/>
    <n v="131.66666666666666"/>
    <x v="8"/>
    <s v="places"/>
    <x v="1585"/>
    <d v="2016-12-25T06:00:00"/>
    <d v="2016-12-03T16:29:28"/>
    <x v="2"/>
  </r>
  <r>
    <x v="1586"/>
    <s v="Missouri In Pictures"/>
    <s v="Show the world the beauty that is in all of our back yards!"/>
    <n v="1500"/>
    <n v="0"/>
    <x v="2"/>
    <x v="0"/>
    <s v="USD"/>
    <n v="1428197422"/>
    <n v="1425609022"/>
    <x v="0"/>
    <x v="78"/>
    <x v="1"/>
    <x v="26"/>
    <n v="0"/>
    <e v="#DIV/0!"/>
    <x v="8"/>
    <s v="places"/>
    <x v="1586"/>
    <d v="2015-04-04T20:30:22"/>
    <d v="2015-03-05T21:30:22"/>
    <x v="0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x v="29"/>
    <x v="1"/>
    <x v="26"/>
    <n v="1.3333333333333334E-4"/>
    <n v="1"/>
    <x v="8"/>
    <s v="places"/>
    <x v="1587"/>
    <d v="2014-12-13T17:49:25"/>
    <d v="2014-11-13T17:49:25"/>
    <x v="3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x v="0"/>
    <x v="78"/>
    <x v="1"/>
    <x v="26"/>
    <n v="0"/>
    <e v="#DIV/0!"/>
    <x v="8"/>
    <s v="places"/>
    <x v="1588"/>
    <d v="2015-01-31T15:12:00"/>
    <d v="2015-01-01T00:59:59"/>
    <x v="0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x v="78"/>
    <x v="1"/>
    <x v="26"/>
    <n v="0"/>
    <e v="#DIV/0!"/>
    <x v="8"/>
    <s v="places"/>
    <x v="1589"/>
    <d v="2015-10-09T18:38:06"/>
    <d v="2015-09-09T18:38:06"/>
    <x v="0"/>
  </r>
  <r>
    <x v="1590"/>
    <s v="An Italian Adventure"/>
    <s v="Discover Italy through photography."/>
    <n v="60000"/>
    <n v="1020"/>
    <x v="2"/>
    <x v="13"/>
    <s v="EUR"/>
    <n v="1443040464"/>
    <n v="1440448464"/>
    <x v="0"/>
    <x v="84"/>
    <x v="1"/>
    <x v="26"/>
    <n v="1.7000000000000001E-2"/>
    <n v="510"/>
    <x v="8"/>
    <s v="places"/>
    <x v="1590"/>
    <d v="2015-09-23T15:34:24"/>
    <d v="2015-08-24T15:34:24"/>
    <x v="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x v="297"/>
    <x v="1"/>
    <x v="26"/>
    <n v="0.29228571428571426"/>
    <n v="44.478260869565219"/>
    <x v="8"/>
    <s v="places"/>
    <x v="1591"/>
    <d v="2016-04-03T11:25:41"/>
    <d v="2016-03-04T12:25:41"/>
    <x v="2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x v="78"/>
    <x v="1"/>
    <x v="26"/>
    <n v="0"/>
    <e v="#DIV/0!"/>
    <x v="8"/>
    <s v="places"/>
    <x v="1592"/>
    <d v="2015-03-27T19:44:45"/>
    <d v="2015-02-10T20:44:45"/>
    <x v="0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x v="83"/>
    <x v="1"/>
    <x v="26"/>
    <n v="1.3636363636363637E-4"/>
    <n v="1"/>
    <x v="8"/>
    <s v="places"/>
    <x v="1593"/>
    <d v="2015-02-28T15:17:35"/>
    <d v="2015-01-29T15:17:35"/>
    <x v="0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x v="73"/>
    <x v="1"/>
    <x v="26"/>
    <n v="0.20499999999999999"/>
    <n v="20.5"/>
    <x v="8"/>
    <s v="places"/>
    <x v="1594"/>
    <d v="2016-05-15T11:21:00"/>
    <d v="2016-03-16T12:06:22"/>
    <x v="2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x v="63"/>
    <x v="1"/>
    <x v="26"/>
    <n v="2.8E-3"/>
    <n v="40"/>
    <x v="8"/>
    <s v="places"/>
    <x v="1595"/>
    <d v="2014-06-18T15:13:00"/>
    <d v="2014-05-20T20:12:08"/>
    <x v="3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x v="83"/>
    <x v="1"/>
    <x v="26"/>
    <n v="2.3076923076923078E-2"/>
    <n v="25"/>
    <x v="8"/>
    <s v="places"/>
    <x v="1596"/>
    <d v="2014-12-13T06:19:29"/>
    <d v="2014-10-29T05:19:29"/>
    <x v="3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x v="78"/>
    <x v="1"/>
    <x v="26"/>
    <n v="0"/>
    <e v="#DIV/0!"/>
    <x v="8"/>
    <s v="places"/>
    <x v="1597"/>
    <d v="2016-09-20T03:29:57"/>
    <d v="2016-08-21T03:29:57"/>
    <x v="2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x v="29"/>
    <x v="1"/>
    <x v="26"/>
    <n v="1.25E-3"/>
    <n v="1"/>
    <x v="8"/>
    <s v="places"/>
    <x v="1598"/>
    <d v="2015-07-26T11:00:58"/>
    <d v="2015-05-27T11:00:58"/>
    <x v="0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x v="78"/>
    <x v="1"/>
    <x v="26"/>
    <n v="0"/>
    <e v="#DIV/0!"/>
    <x v="8"/>
    <s v="places"/>
    <x v="1599"/>
    <d v="2016-04-08T06:56:16"/>
    <d v="2016-03-09T07:56:16"/>
    <x v="2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x v="82"/>
    <x v="1"/>
    <x v="26"/>
    <n v="7.3400000000000007E-2"/>
    <n v="40.777777777777779"/>
    <x v="8"/>
    <s v="places"/>
    <x v="1600"/>
    <d v="2014-07-15T00:11:00"/>
    <d v="2014-05-31T20:22:32"/>
    <x v="3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x v="66"/>
    <x v="0"/>
    <x v="11"/>
    <n v="1.082492"/>
    <n v="48.325535714285714"/>
    <x v="4"/>
    <s v="rock"/>
    <x v="1601"/>
    <d v="2011-05-04T21:13:53"/>
    <d v="2011-04-04T21:13:53"/>
    <x v="6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x v="58"/>
    <x v="0"/>
    <x v="11"/>
    <n v="1.0016666666666667"/>
    <n v="46.953125"/>
    <x v="4"/>
    <s v="rock"/>
    <x v="1602"/>
    <d v="2011-10-14T18:00:00"/>
    <d v="2011-09-02T02:08:37"/>
    <x v="6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x v="209"/>
    <x v="0"/>
    <x v="11"/>
    <n v="1.0003299999999999"/>
    <n v="66.688666666666663"/>
    <x v="4"/>
    <s v="rock"/>
    <x v="1603"/>
    <d v="2012-01-27T23:04:19"/>
    <d v="2011-11-28T23:04:19"/>
    <x v="6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x v="16"/>
    <x v="0"/>
    <x v="11"/>
    <n v="1.2210714285714286"/>
    <n v="48.842857142857142"/>
    <x v="4"/>
    <s v="rock"/>
    <x v="1604"/>
    <d v="2012-03-17T14:17:15"/>
    <d v="2012-02-06T15:17:15"/>
    <x v="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x v="34"/>
    <x v="0"/>
    <x v="11"/>
    <n v="1.0069333333333335"/>
    <n v="137.30909090909091"/>
    <x v="4"/>
    <s v="rock"/>
    <x v="1605"/>
    <d v="2011-08-01T02:00:00"/>
    <d v="2011-07-22T19:18:33"/>
    <x v="6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x v="297"/>
    <x v="0"/>
    <x v="11"/>
    <n v="1.01004125"/>
    <n v="87.829673913043479"/>
    <x v="4"/>
    <s v="rock"/>
    <x v="1606"/>
    <d v="2011-03-23T20:40:38"/>
    <d v="2010-12-23T21:40:38"/>
    <x v="7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x v="242"/>
    <x v="0"/>
    <x v="11"/>
    <n v="1.4511000000000001"/>
    <n v="70.785365853658533"/>
    <x v="4"/>
    <s v="rock"/>
    <x v="1607"/>
    <d v="2012-06-14T14:24:11"/>
    <d v="2012-05-24T14:24:11"/>
    <x v="5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x v="23"/>
    <x v="0"/>
    <x v="11"/>
    <n v="1.0125"/>
    <n v="52.826086956521742"/>
    <x v="4"/>
    <s v="rock"/>
    <x v="1608"/>
    <d v="2014-01-01T00:26:00"/>
    <d v="2013-11-29T14:56:26"/>
    <x v="4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x v="80"/>
    <x v="0"/>
    <x v="11"/>
    <n v="1.1833333333333333"/>
    <n v="443.75"/>
    <x v="4"/>
    <s v="rock"/>
    <x v="1609"/>
    <d v="2011-11-02T03:00:00"/>
    <d v="2011-09-09T19:01:49"/>
    <x v="6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x v="300"/>
    <x v="0"/>
    <x v="11"/>
    <n v="2.7185000000000001"/>
    <n v="48.544642857142854"/>
    <x v="4"/>
    <s v="rock"/>
    <x v="1610"/>
    <d v="2012-12-15T17:11:50"/>
    <d v="2012-11-15T17:11:50"/>
    <x v="5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x v="0"/>
    <x v="74"/>
    <x v="0"/>
    <x v="11"/>
    <n v="1.25125"/>
    <n v="37.074074074074076"/>
    <x v="4"/>
    <s v="rock"/>
    <x v="1611"/>
    <d v="2013-06-04T19:00:32"/>
    <d v="2013-05-14T19:00:32"/>
    <x v="4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x v="202"/>
    <x v="0"/>
    <x v="11"/>
    <n v="1.1000000000000001"/>
    <n v="50"/>
    <x v="4"/>
    <s v="rock"/>
    <x v="1612"/>
    <d v="2013-01-02T15:59:44"/>
    <d v="2012-12-03T15:59:44"/>
    <x v="5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x v="55"/>
    <x v="0"/>
    <x v="11"/>
    <n v="1.0149999999999999"/>
    <n v="39.03846153846154"/>
    <x v="4"/>
    <s v="rock"/>
    <x v="1613"/>
    <d v="2012-07-21T20:40:02"/>
    <d v="2012-06-21T20:40:02"/>
    <x v="5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x v="99"/>
    <x v="0"/>
    <x v="11"/>
    <n v="1.0269999999999999"/>
    <n v="66.688311688311686"/>
    <x v="4"/>
    <s v="rock"/>
    <x v="1614"/>
    <d v="2014-08-03T12:00:00"/>
    <d v="2014-06-04T18:32:49"/>
    <x v="3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x v="327"/>
    <x v="0"/>
    <x v="11"/>
    <n v="1.1412500000000001"/>
    <n v="67.132352941176464"/>
    <x v="4"/>
    <s v="rock"/>
    <x v="1615"/>
    <d v="2011-12-12T21:13:16"/>
    <d v="2011-10-28T20:13:16"/>
    <x v="6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x v="328"/>
    <x v="0"/>
    <x v="11"/>
    <n v="1.042"/>
    <n v="66.369426751592357"/>
    <x v="4"/>
    <s v="rock"/>
    <x v="1616"/>
    <d v="2012-11-22T17:00:00"/>
    <d v="2012-10-12T12:10:21"/>
    <x v="5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x v="150"/>
    <x v="0"/>
    <x v="11"/>
    <n v="1.4585714285714286"/>
    <n v="64.620253164556956"/>
    <x v="4"/>
    <s v="rock"/>
    <x v="1617"/>
    <d v="2013-11-01T14:00:00"/>
    <d v="2013-09-29T10:56:28"/>
    <x v="4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x v="74"/>
    <x v="0"/>
    <x v="11"/>
    <n v="1.0506666666666666"/>
    <n v="58.370370370370374"/>
    <x v="4"/>
    <s v="rock"/>
    <x v="1618"/>
    <d v="2013-03-08T10:42:15"/>
    <d v="2013-01-27T10:42:15"/>
    <x v="4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x v="23"/>
    <x v="0"/>
    <x v="11"/>
    <n v="1.3333333333333333"/>
    <n v="86.956521739130437"/>
    <x v="4"/>
    <s v="rock"/>
    <x v="1619"/>
    <d v="2014-09-14T23:28:06"/>
    <d v="2014-08-24T23:28:06"/>
    <x v="3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x v="57"/>
    <x v="0"/>
    <x v="11"/>
    <n v="1.1299999999999999"/>
    <n v="66.470588235294116"/>
    <x v="4"/>
    <s v="rock"/>
    <x v="1620"/>
    <d v="2013-02-23T03:09:00"/>
    <d v="2013-02-16T03:09:00"/>
    <x v="4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x v="77"/>
    <x v="0"/>
    <x v="11"/>
    <n v="1.212"/>
    <n v="163.78378378378378"/>
    <x v="4"/>
    <s v="rock"/>
    <x v="1621"/>
    <d v="2012-05-27T22:59:00"/>
    <d v="2012-04-04T09:33:35"/>
    <x v="5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x v="71"/>
    <x v="0"/>
    <x v="11"/>
    <n v="1.0172463768115942"/>
    <n v="107.98461538461538"/>
    <x v="4"/>
    <s v="rock"/>
    <x v="1622"/>
    <d v="2014-12-17T02:59:00"/>
    <d v="2014-11-07T02:04:34"/>
    <x v="3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x v="59"/>
    <x v="0"/>
    <x v="11"/>
    <n v="1.0106666666666666"/>
    <n v="42.111111111111114"/>
    <x v="4"/>
    <s v="rock"/>
    <x v="1623"/>
    <d v="2013-08-27T11:31:29"/>
    <d v="2013-06-28T11:31:29"/>
    <x v="4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x v="20"/>
    <x v="0"/>
    <x v="11"/>
    <n v="1.18"/>
    <n v="47.2"/>
    <x v="4"/>
    <s v="rock"/>
    <x v="1624"/>
    <d v="2013-01-09T03:48:55"/>
    <d v="2012-11-30T03:48:55"/>
    <x v="5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x v="201"/>
    <x v="0"/>
    <x v="11"/>
    <n v="1.5533333333333332"/>
    <n v="112.01923076923077"/>
    <x v="4"/>
    <s v="rock"/>
    <x v="1625"/>
    <d v="2012-09-11T11:47:33"/>
    <d v="2012-08-14T11:47:33"/>
    <x v="5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x v="52"/>
    <x v="0"/>
    <x v="11"/>
    <n v="1.0118750000000001"/>
    <n v="74.953703703703709"/>
    <x v="4"/>
    <s v="rock"/>
    <x v="1626"/>
    <d v="2013-12-01T16:21:07"/>
    <d v="2013-11-01T15:21:07"/>
    <x v="4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x v="44"/>
    <x v="0"/>
    <x v="11"/>
    <n v="1.17"/>
    <n v="61.578947368421055"/>
    <x v="4"/>
    <s v="rock"/>
    <x v="1627"/>
    <d v="2012-11-25T23:59:00"/>
    <d v="2012-10-23T11:58:09"/>
    <x v="5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x v="106"/>
    <x v="0"/>
    <x v="11"/>
    <n v="1.00925"/>
    <n v="45.875"/>
    <x v="4"/>
    <s v="rock"/>
    <x v="1628"/>
    <d v="2014-06-17T12:41:22"/>
    <d v="2014-05-15T12:41:22"/>
    <x v="3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x v="141"/>
    <x v="0"/>
    <x v="11"/>
    <n v="1.0366666666666666"/>
    <n v="75.853658536585371"/>
    <x v="4"/>
    <s v="rock"/>
    <x v="1629"/>
    <d v="2014-02-20T15:48:53"/>
    <d v="2014-01-06T15:48:53"/>
    <x v="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x v="149"/>
    <x v="0"/>
    <x v="11"/>
    <n v="2.6524999999999999"/>
    <n v="84.206349206349202"/>
    <x v="4"/>
    <s v="rock"/>
    <x v="1630"/>
    <d v="2012-03-02T01:59:00"/>
    <d v="2012-01-31T15:06:15"/>
    <x v="5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x v="182"/>
    <x v="0"/>
    <x v="11"/>
    <n v="1.5590999999999999"/>
    <n v="117.22556390977444"/>
    <x v="4"/>
    <s v="rock"/>
    <x v="1631"/>
    <d v="2012-10-12T15:37:41"/>
    <d v="2012-09-12T15:37:41"/>
    <x v="5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x v="5"/>
    <x v="0"/>
    <x v="11"/>
    <n v="1.0162500000000001"/>
    <n v="86.489361702127653"/>
    <x v="4"/>
    <s v="rock"/>
    <x v="1632"/>
    <d v="2011-09-24T03:10:54"/>
    <d v="2011-07-26T03:10:54"/>
    <x v="6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x v="6"/>
    <x v="0"/>
    <x v="11"/>
    <n v="1"/>
    <n v="172.41379310344828"/>
    <x v="4"/>
    <s v="rock"/>
    <x v="1633"/>
    <d v="2012-01-16T00:00:00"/>
    <d v="2011-12-19T16:12:36"/>
    <x v="6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x v="58"/>
    <x v="0"/>
    <x v="11"/>
    <n v="1.0049999999999999"/>
    <n v="62.8125"/>
    <x v="4"/>
    <s v="rock"/>
    <x v="1634"/>
    <d v="2011-06-02T00:59:00"/>
    <d v="2011-04-24T23:33:21"/>
    <x v="6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x v="77"/>
    <x v="0"/>
    <x v="11"/>
    <n v="1.2529999999999999"/>
    <n v="67.729729729729726"/>
    <x v="4"/>
    <s v="rock"/>
    <x v="1635"/>
    <d v="2016-07-11T15:51:01"/>
    <d v="2016-05-12T15:51:01"/>
    <x v="2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x v="45"/>
    <x v="0"/>
    <x v="11"/>
    <n v="1.0355555555555556"/>
    <n v="53.5632183908046"/>
    <x v="4"/>
    <s v="rock"/>
    <x v="1636"/>
    <d v="2011-06-11T23:00:00"/>
    <d v="2011-04-29T21:04:48"/>
    <x v="6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x v="41"/>
    <x v="0"/>
    <x v="11"/>
    <n v="1.038"/>
    <n v="34.6"/>
    <x v="4"/>
    <s v="rock"/>
    <x v="1637"/>
    <d v="2009-12-31T18:39:00"/>
    <d v="2009-11-05T13:02:20"/>
    <x v="8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x v="74"/>
    <x v="0"/>
    <x v="11"/>
    <n v="1.05"/>
    <n v="38.888888888888886"/>
    <x v="4"/>
    <s v="rock"/>
    <x v="1638"/>
    <d v="2013-02-28T16:25:00"/>
    <d v="2013-01-14T11:29:28"/>
    <x v="4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x v="10"/>
    <x v="0"/>
    <x v="11"/>
    <n v="1"/>
    <n v="94.736842105263165"/>
    <x v="4"/>
    <s v="rock"/>
    <x v="1639"/>
    <d v="2012-03-03T10:39:25"/>
    <d v="2012-02-02T10:39:25"/>
    <x v="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x v="57"/>
    <x v="0"/>
    <x v="11"/>
    <n v="1.6986000000000001"/>
    <n v="39.967058823529413"/>
    <x v="4"/>
    <s v="rock"/>
    <x v="1640"/>
    <d v="2010-08-02T20:59:00"/>
    <d v="2010-07-20T00:32:35"/>
    <x v="7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x v="55"/>
    <x v="0"/>
    <x v="27"/>
    <n v="1.014"/>
    <n v="97.5"/>
    <x v="4"/>
    <s v="pop"/>
    <x v="1641"/>
    <d v="2014-12-19T09:19:04"/>
    <d v="2014-11-19T09:19:04"/>
    <x v="3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x v="33"/>
    <x v="0"/>
    <x v="27"/>
    <n v="1"/>
    <n v="42.857142857142854"/>
    <x v="4"/>
    <s v="pop"/>
    <x v="1642"/>
    <d v="2011-06-13T19:35:27"/>
    <d v="2011-05-24T19:35:27"/>
    <x v="6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x v="77"/>
    <x v="0"/>
    <x v="27"/>
    <n v="1.2470000000000001"/>
    <n v="168.51351351351352"/>
    <x v="4"/>
    <s v="pop"/>
    <x v="1643"/>
    <d v="2012-09-24T14:46:52"/>
    <d v="2012-08-25T14:46:52"/>
    <x v="5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x v="130"/>
    <x v="0"/>
    <x v="27"/>
    <n v="1.095"/>
    <n v="85.546875"/>
    <x v="4"/>
    <s v="pop"/>
    <x v="1644"/>
    <d v="2012-11-21T21:26:00"/>
    <d v="2012-09-22T20:26:00"/>
    <x v="5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x v="73"/>
    <x v="0"/>
    <x v="27"/>
    <n v="1.1080000000000001"/>
    <n v="554"/>
    <x v="4"/>
    <s v="pop"/>
    <x v="1645"/>
    <d v="2013-09-18T09:49:00"/>
    <d v="2013-09-04T09:49:00"/>
    <x v="4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x v="183"/>
    <x v="0"/>
    <x v="27"/>
    <n v="1.1020000000000001"/>
    <n v="26.554216867469879"/>
    <x v="4"/>
    <s v="pop"/>
    <x v="1646"/>
    <d v="2014-08-14T13:11:00"/>
    <d v="2014-07-13T05:48:23"/>
    <x v="3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x v="67"/>
    <x v="0"/>
    <x v="27"/>
    <n v="1.0471999999999999"/>
    <n v="113.82608695652173"/>
    <x v="4"/>
    <s v="pop"/>
    <x v="1647"/>
    <d v="2012-06-09T04:49:37"/>
    <d v="2012-05-10T04:49:37"/>
    <x v="5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x v="240"/>
    <x v="0"/>
    <x v="27"/>
    <n v="1.2526086956521738"/>
    <n v="32.011111111111113"/>
    <x v="4"/>
    <s v="pop"/>
    <x v="1648"/>
    <d v="2011-03-20T10:54:42"/>
    <d v="2011-02-18T11:54:42"/>
    <x v="6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x v="75"/>
    <x v="0"/>
    <x v="27"/>
    <n v="1.0058763157894737"/>
    <n v="47.189259259259259"/>
    <x v="4"/>
    <s v="pop"/>
    <x v="1649"/>
    <d v="2014-05-23T11:25:55"/>
    <d v="2014-04-08T11:25:55"/>
    <x v="3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x v="58"/>
    <x v="0"/>
    <x v="27"/>
    <n v="1.4155"/>
    <n v="88.46875"/>
    <x v="4"/>
    <s v="pop"/>
    <x v="1650"/>
    <d v="2013-10-09T05:27:17"/>
    <d v="2013-09-09T05:27:17"/>
    <x v="4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x v="9"/>
    <x v="0"/>
    <x v="27"/>
    <n v="1.0075000000000001"/>
    <n v="100.75"/>
    <x v="4"/>
    <s v="pop"/>
    <x v="1651"/>
    <d v="2011-04-26T01:59:00"/>
    <d v="2011-03-23T16:37:00"/>
    <x v="6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x v="16"/>
    <x v="0"/>
    <x v="27"/>
    <n v="1.0066666666666666"/>
    <n v="64.714285714285708"/>
    <x v="4"/>
    <s v="pop"/>
    <x v="1652"/>
    <d v="2013-11-24T07:49:53"/>
    <d v="2013-10-25T06:49:53"/>
    <x v="4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x v="129"/>
    <x v="0"/>
    <x v="27"/>
    <n v="1.7423040000000001"/>
    <n v="51.854285714285716"/>
    <x v="4"/>
    <s v="pop"/>
    <x v="1653"/>
    <d v="2011-04-24T15:01:36"/>
    <d v="2011-03-24T15:01:36"/>
    <x v="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x v="69"/>
    <x v="0"/>
    <x v="27"/>
    <n v="1.199090909090909"/>
    <n v="38.794117647058826"/>
    <x v="4"/>
    <s v="pop"/>
    <x v="1654"/>
    <d v="2012-04-18T16:22:40"/>
    <d v="2012-03-19T16:22:40"/>
    <x v="5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x v="53"/>
    <x v="0"/>
    <x v="27"/>
    <n v="1.4286666666666668"/>
    <n v="44.645833333333336"/>
    <x v="4"/>
    <s v="pop"/>
    <x v="1655"/>
    <d v="2012-04-05T13:00:20"/>
    <d v="2012-03-06T14:00:20"/>
    <x v="5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x v="53"/>
    <x v="0"/>
    <x v="27"/>
    <n v="1.0033493333333334"/>
    <n v="156.77333333333334"/>
    <x v="4"/>
    <s v="pop"/>
    <x v="1656"/>
    <d v="2012-12-13T17:17:32"/>
    <d v="2012-11-13T17:17:32"/>
    <x v="5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x v="170"/>
    <x v="0"/>
    <x v="27"/>
    <n v="1.0493380000000001"/>
    <n v="118.70339366515837"/>
    <x v="4"/>
    <s v="pop"/>
    <x v="1657"/>
    <d v="2012-05-24T13:46:08"/>
    <d v="2012-04-24T13:46:08"/>
    <x v="5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x v="329"/>
    <x v="0"/>
    <x v="27"/>
    <n v="1.3223333333333334"/>
    <n v="74.149532710280369"/>
    <x v="4"/>
    <s v="pop"/>
    <x v="1658"/>
    <d v="2012-12-18T09:20:00"/>
    <d v="2012-11-10T00:19:27"/>
    <x v="5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x v="43"/>
    <x v="0"/>
    <x v="27"/>
    <n v="1.1279999999999999"/>
    <n v="12.533333333333333"/>
    <x v="4"/>
    <s v="pop"/>
    <x v="1659"/>
    <d v="2013-12-17T07:00:00"/>
    <d v="2013-11-18T16:55:21"/>
    <x v="4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x v="17"/>
    <x v="0"/>
    <x v="27"/>
    <n v="12.5375"/>
    <n v="27.861111111111111"/>
    <x v="4"/>
    <s v="pop"/>
    <x v="1660"/>
    <d v="2016-04-30T16:59:00"/>
    <d v="2016-03-30T11:39:10"/>
    <x v="2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x v="21"/>
    <x v="0"/>
    <x v="27"/>
    <n v="1.0250632911392406"/>
    <n v="80.178217821782184"/>
    <x v="4"/>
    <s v="pop"/>
    <x v="1661"/>
    <d v="2016-01-17T16:00:00"/>
    <d v="2015-12-05T18:57:11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x v="95"/>
    <x v="0"/>
    <x v="27"/>
    <n v="1.026375"/>
    <n v="132.43548387096774"/>
    <x v="4"/>
    <s v="pop"/>
    <x v="1662"/>
    <d v="2011-12-31T00:45:36"/>
    <d v="2011-10-31T23:45:36"/>
    <x v="6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x v="58"/>
    <x v="0"/>
    <x v="27"/>
    <n v="1.08"/>
    <n v="33.75"/>
    <x v="4"/>
    <s v="pop"/>
    <x v="1663"/>
    <d v="2015-01-31T19:31:47"/>
    <d v="2015-01-01T19:31:47"/>
    <x v="0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x v="30"/>
    <x v="0"/>
    <x v="27"/>
    <n v="1.2240879999999998"/>
    <n v="34.384494382022467"/>
    <x v="4"/>
    <s v="pop"/>
    <x v="1664"/>
    <d v="2012-03-15T22:59:00"/>
    <d v="2012-01-31T13:16:58"/>
    <x v="5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x v="251"/>
    <x v="0"/>
    <x v="27"/>
    <n v="1.1945714285714286"/>
    <n v="44.956989247311824"/>
    <x v="4"/>
    <s v="pop"/>
    <x v="1665"/>
    <d v="2011-02-21T22:00:00"/>
    <d v="2011-01-21T10:35:13"/>
    <x v="6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x v="15"/>
    <x v="0"/>
    <x v="27"/>
    <n v="1.6088"/>
    <n v="41.04081632653061"/>
    <x v="4"/>
    <s v="pop"/>
    <x v="1666"/>
    <d v="2013-03-28T00:04:33"/>
    <d v="2013-02-26T01:04:33"/>
    <x v="4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x v="141"/>
    <x v="0"/>
    <x v="27"/>
    <n v="1.2685294117647059"/>
    <n v="52.597560975609753"/>
    <x v="4"/>
    <s v="pop"/>
    <x v="1667"/>
    <d v="2014-03-11T01:59:00"/>
    <d v="2014-02-11T20:41:38"/>
    <x v="3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x v="318"/>
    <x v="0"/>
    <x v="27"/>
    <n v="1.026375"/>
    <n v="70.784482758620683"/>
    <x v="4"/>
    <s v="pop"/>
    <x v="1668"/>
    <d v="2011-11-27T23:35:39"/>
    <d v="2011-10-28T22:35:39"/>
    <x v="6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x v="47"/>
    <x v="0"/>
    <x v="27"/>
    <n v="1.3975"/>
    <n v="53.75"/>
    <x v="4"/>
    <s v="pop"/>
    <x v="1669"/>
    <d v="2016-05-31T16:14:36"/>
    <d v="2016-04-01T16:14:36"/>
    <x v="2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x v="23"/>
    <x v="0"/>
    <x v="27"/>
    <n v="1.026"/>
    <n v="44.608695652173914"/>
    <x v="4"/>
    <s v="pop"/>
    <x v="1670"/>
    <d v="2010-07-04T23:00:00"/>
    <d v="2010-05-15T17:19:59"/>
    <x v="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x v="99"/>
    <x v="0"/>
    <x v="27"/>
    <n v="1.0067349999999999"/>
    <n v="26.148961038961041"/>
    <x v="4"/>
    <s v="pop"/>
    <x v="1671"/>
    <d v="2016-08-01T08:03:34"/>
    <d v="2016-07-02T08:03:34"/>
    <x v="2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x v="72"/>
    <x v="0"/>
    <x v="27"/>
    <n v="1.1294117647058823"/>
    <n v="39.183673469387756"/>
    <x v="4"/>
    <s v="pop"/>
    <x v="1672"/>
    <d v="2012-06-04T10:45:30"/>
    <d v="2012-05-05T10:45:30"/>
    <x v="5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x v="211"/>
    <x v="0"/>
    <x v="27"/>
    <n v="1.2809523809523808"/>
    <n v="45.593220338983052"/>
    <x v="4"/>
    <s v="pop"/>
    <x v="1673"/>
    <d v="2015-03-06T16:04:52"/>
    <d v="2015-02-04T16:04:52"/>
    <x v="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x v="116"/>
    <x v="0"/>
    <x v="27"/>
    <n v="2.0169999999999999"/>
    <n v="89.247787610619469"/>
    <x v="4"/>
    <s v="pop"/>
    <x v="1674"/>
    <d v="2016-08-18T01:59:00"/>
    <d v="2016-07-18T09:31:46"/>
    <x v="2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x v="69"/>
    <x v="0"/>
    <x v="27"/>
    <n v="1.37416"/>
    <n v="40.416470588235299"/>
    <x v="4"/>
    <s v="pop"/>
    <x v="1675"/>
    <d v="2011-10-16T17:03:00"/>
    <d v="2011-09-16T12:35:40"/>
    <x v="6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x v="288"/>
    <x v="0"/>
    <x v="27"/>
    <n v="1.1533333333333333"/>
    <n v="82.38095238095238"/>
    <x v="4"/>
    <s v="pop"/>
    <x v="1676"/>
    <d v="2012-04-20T22:59:00"/>
    <d v="2012-03-05T12:25:47"/>
    <x v="5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x v="288"/>
    <x v="0"/>
    <x v="27"/>
    <n v="1.1166666666666667"/>
    <n v="159.52380952380952"/>
    <x v="4"/>
    <s v="pop"/>
    <x v="1677"/>
    <d v="2016-04-16T00:59:00"/>
    <d v="2016-02-16T04:46:16"/>
    <x v="2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x v="72"/>
    <x v="0"/>
    <x v="27"/>
    <n v="1.1839999999999999"/>
    <n v="36.244897959183675"/>
    <x v="4"/>
    <s v="pop"/>
    <x v="1678"/>
    <d v="2014-02-06T15:31:11"/>
    <d v="2014-01-23T15:31:11"/>
    <x v="3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x v="66"/>
    <x v="0"/>
    <x v="27"/>
    <n v="1.75"/>
    <n v="62.5"/>
    <x v="4"/>
    <s v="pop"/>
    <x v="1679"/>
    <d v="2011-07-21T20:39:05"/>
    <d v="2011-06-28T20:39:05"/>
    <x v="6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x v="20"/>
    <x v="0"/>
    <x v="27"/>
    <n v="1.175"/>
    <n v="47"/>
    <x v="4"/>
    <s v="pop"/>
    <x v="1680"/>
    <d v="2014-07-12T13:11:07"/>
    <d v="2014-06-12T13:11:07"/>
    <x v="3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x v="330"/>
    <x v="1"/>
    <x v="28"/>
    <n v="1.0142212307692309"/>
    <n v="74.575090497737563"/>
    <x v="4"/>
    <s v="faith"/>
    <x v="1681"/>
    <d v="2017-03-28T21:00:00"/>
    <d v="2017-02-07T21:54:44"/>
    <x v="1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x v="78"/>
    <x v="1"/>
    <x v="28"/>
    <n v="0"/>
    <e v="#DIV/0!"/>
    <x v="4"/>
    <s v="faith"/>
    <x v="1682"/>
    <d v="2017-04-13T23:07:40"/>
    <d v="2017-02-13T00:07:40"/>
    <x v="1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x v="73"/>
    <x v="1"/>
    <x v="28"/>
    <n v="0.21714285714285714"/>
    <n v="76"/>
    <x v="4"/>
    <s v="faith"/>
    <x v="1683"/>
    <d v="2017-04-07T13:45:38"/>
    <d v="2017-03-14T13:45:38"/>
    <x v="1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x v="21"/>
    <x v="1"/>
    <x v="28"/>
    <n v="1.0912500000000001"/>
    <n v="86.43564356435644"/>
    <x v="4"/>
    <s v="faith"/>
    <x v="1684"/>
    <d v="2017-03-17T13:34:01"/>
    <d v="2017-02-17T14:34:01"/>
    <x v="1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x v="41"/>
    <x v="1"/>
    <x v="28"/>
    <n v="1.0285714285714285"/>
    <n v="24"/>
    <x v="4"/>
    <s v="faith"/>
    <x v="1685"/>
    <d v="2017-03-24T00:00:23"/>
    <d v="2017-02-22T01:00:23"/>
    <x v="1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x v="29"/>
    <x v="1"/>
    <x v="28"/>
    <n v="3.5999999999999999E-3"/>
    <n v="18"/>
    <x v="4"/>
    <s v="faith"/>
    <x v="1686"/>
    <d v="2017-04-27T14:15:19"/>
    <d v="2017-02-26T15:15:19"/>
    <x v="1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x v="70"/>
    <x v="1"/>
    <x v="28"/>
    <n v="0.3125"/>
    <n v="80.128205128205124"/>
    <x v="4"/>
    <s v="faith"/>
    <x v="1687"/>
    <d v="2017-04-10T15:15:00"/>
    <d v="2017-03-07T20:07:25"/>
    <x v="1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x v="63"/>
    <x v="1"/>
    <x v="28"/>
    <n v="0.443"/>
    <n v="253.14285714285714"/>
    <x v="4"/>
    <s v="faith"/>
    <x v="1688"/>
    <d v="2017-04-09T06:49:54"/>
    <d v="2017-03-10T07:49:54"/>
    <x v="1"/>
  </r>
  <r>
    <x v="1689"/>
    <s v="Fly Away"/>
    <s v="Praising the Living God in the second half of life."/>
    <n v="2400"/>
    <n v="2400"/>
    <x v="3"/>
    <x v="0"/>
    <s v="USD"/>
    <n v="1489700230"/>
    <n v="1487111830"/>
    <x v="0"/>
    <x v="25"/>
    <x v="1"/>
    <x v="28"/>
    <n v="1"/>
    <n v="171.42857142857142"/>
    <x v="4"/>
    <s v="faith"/>
    <x v="1689"/>
    <d v="2017-03-16T16:37:10"/>
    <d v="2017-02-14T17:37:10"/>
    <x v="1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x v="202"/>
    <x v="1"/>
    <x v="28"/>
    <n v="0.254"/>
    <n v="57.727272727272727"/>
    <x v="4"/>
    <s v="faith"/>
    <x v="1690"/>
    <d v="2017-04-06T04:20:42"/>
    <d v="2017-03-07T05:20:42"/>
    <x v="1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x v="44"/>
    <x v="1"/>
    <x v="28"/>
    <n v="0.33473333333333333"/>
    <n v="264.26315789473682"/>
    <x v="4"/>
    <s v="faith"/>
    <x v="1691"/>
    <d v="2017-04-02T20:00:00"/>
    <d v="2017-03-01T11:50:08"/>
    <x v="1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x v="41"/>
    <x v="1"/>
    <x v="28"/>
    <n v="0.47799999999999998"/>
    <n v="159.33333333333334"/>
    <x v="4"/>
    <s v="faith"/>
    <x v="1692"/>
    <d v="2017-03-26T18:59:00"/>
    <d v="2017-02-21T22:37:47"/>
    <x v="1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x v="22"/>
    <x v="1"/>
    <x v="28"/>
    <n v="9.3333333333333338E-2"/>
    <n v="35"/>
    <x v="4"/>
    <s v="faith"/>
    <x v="1693"/>
    <d v="2017-04-09T15:00:00"/>
    <d v="2017-03-09T17:05:12"/>
    <x v="1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x v="29"/>
    <x v="1"/>
    <x v="28"/>
    <n v="5.0000000000000001E-4"/>
    <n v="5"/>
    <x v="4"/>
    <s v="faith"/>
    <x v="1694"/>
    <d v="2017-03-26T23:36:00"/>
    <d v="2017-02-25T11:04:34"/>
    <x v="1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x v="23"/>
    <x v="1"/>
    <x v="28"/>
    <n v="0.11708333333333333"/>
    <n v="61.086956521739133"/>
    <x v="4"/>
    <s v="faith"/>
    <x v="1695"/>
    <d v="2017-04-09T20:00:00"/>
    <d v="2017-03-06T19:45:14"/>
    <x v="1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x v="78"/>
    <x v="1"/>
    <x v="28"/>
    <n v="0"/>
    <e v="#DIV/0!"/>
    <x v="4"/>
    <s v="faith"/>
    <x v="1696"/>
    <d v="2017-03-31T19:40:11"/>
    <d v="2017-03-01T20:40:11"/>
    <x v="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x v="19"/>
    <x v="1"/>
    <x v="28"/>
    <n v="0.20208000000000001"/>
    <n v="114.81818181818181"/>
    <x v="4"/>
    <s v="faith"/>
    <x v="1697"/>
    <d v="2017-04-09T18:47:28"/>
    <d v="2017-03-10T19:47:28"/>
    <x v="1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x v="78"/>
    <x v="1"/>
    <x v="28"/>
    <n v="0"/>
    <e v="#DIV/0!"/>
    <x v="4"/>
    <s v="faith"/>
    <x v="1698"/>
    <d v="2017-03-25T22:33:00"/>
    <d v="2017-03-01T23:59:20"/>
    <x v="1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x v="80"/>
    <x v="1"/>
    <x v="28"/>
    <n v="4.2311459353574929E-2"/>
    <n v="54"/>
    <x v="4"/>
    <s v="faith"/>
    <x v="1699"/>
    <d v="2017-04-11T15:44:05"/>
    <d v="2017-03-12T15:44:05"/>
    <x v="1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x v="1"/>
    <x v="1"/>
    <x v="28"/>
    <n v="0.2606"/>
    <n v="65.974683544303801"/>
    <x v="4"/>
    <s v="faith"/>
    <x v="1700"/>
    <d v="2017-03-31T23:00:00"/>
    <d v="2017-03-01T20:43:10"/>
    <x v="1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x v="84"/>
    <x v="1"/>
    <x v="28"/>
    <n v="1.9801980198019802E-3"/>
    <n v="5"/>
    <x v="4"/>
    <s v="faith"/>
    <x v="1701"/>
    <d v="2015-01-15T10:56:45"/>
    <d v="2014-12-16T10:56:45"/>
    <x v="3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x v="0"/>
    <x v="29"/>
    <x v="1"/>
    <x v="28"/>
    <n v="6.0606060606060605E-5"/>
    <n v="1"/>
    <x v="4"/>
    <s v="faith"/>
    <x v="1702"/>
    <d v="2015-03-30T14:52:30"/>
    <d v="2015-02-28T15:52:30"/>
    <x v="0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x v="84"/>
    <x v="1"/>
    <x v="28"/>
    <n v="1.0200000000000001E-2"/>
    <n v="25.5"/>
    <x v="4"/>
    <s v="faith"/>
    <x v="1703"/>
    <d v="2015-08-31T01:45:37"/>
    <d v="2015-07-02T01:45:37"/>
    <x v="0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x v="202"/>
    <x v="1"/>
    <x v="28"/>
    <n v="0.65100000000000002"/>
    <n v="118.36363636363636"/>
    <x v="4"/>
    <s v="faith"/>
    <x v="1704"/>
    <d v="2015-02-15T22:21:13"/>
    <d v="2015-01-16T22:21:13"/>
    <x v="0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x v="78"/>
    <x v="1"/>
    <x v="28"/>
    <n v="0"/>
    <e v="#DIV/0!"/>
    <x v="4"/>
    <s v="faith"/>
    <x v="1705"/>
    <d v="2015-09-09T11:00:00"/>
    <d v="2015-08-28T19:24:06"/>
    <x v="0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x v="78"/>
    <x v="1"/>
    <x v="28"/>
    <n v="0"/>
    <e v="#DIV/0!"/>
    <x v="4"/>
    <s v="faith"/>
    <x v="1706"/>
    <d v="2015-08-23T02:21:12"/>
    <d v="2015-06-24T02:21:12"/>
    <x v="0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x v="82"/>
    <x v="1"/>
    <x v="28"/>
    <n v="9.74E-2"/>
    <n v="54.111111111111114"/>
    <x v="4"/>
    <s v="faith"/>
    <x v="1707"/>
    <d v="2016-03-28T11:18:15"/>
    <d v="2016-02-27T12:18:15"/>
    <x v="2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x v="78"/>
    <x v="1"/>
    <x v="28"/>
    <n v="0"/>
    <e v="#DIV/0!"/>
    <x v="4"/>
    <s v="faith"/>
    <x v="1708"/>
    <d v="2016-05-01T15:48:26"/>
    <d v="2016-03-22T15:48:26"/>
    <x v="2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x v="80"/>
    <x v="1"/>
    <x v="28"/>
    <n v="4.8571428571428571E-2"/>
    <n v="21.25"/>
    <x v="4"/>
    <s v="faith"/>
    <x v="1709"/>
    <d v="2014-08-31T14:39:00"/>
    <d v="2014-07-21T08:31:54"/>
    <x v="3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x v="29"/>
    <x v="1"/>
    <x v="28"/>
    <n v="6.7999999999999996E-3"/>
    <n v="34"/>
    <x v="4"/>
    <s v="faith"/>
    <x v="1710"/>
    <d v="2016-01-18T08:00:00"/>
    <d v="2015-12-03T09:11:28"/>
    <x v="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x v="84"/>
    <x v="1"/>
    <x v="28"/>
    <n v="0.105"/>
    <n v="525"/>
    <x v="4"/>
    <s v="faith"/>
    <x v="1711"/>
    <d v="2014-09-01T10:30:34"/>
    <d v="2014-08-01T10:30:34"/>
    <x v="3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x v="78"/>
    <x v="1"/>
    <x v="28"/>
    <n v="0"/>
    <e v="#DIV/0!"/>
    <x v="4"/>
    <s v="faith"/>
    <x v="1712"/>
    <d v="2015-06-30T16:55:53"/>
    <d v="2015-05-01T16:55:53"/>
    <x v="0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x v="29"/>
    <x v="1"/>
    <x v="28"/>
    <n v="1.6666666666666666E-2"/>
    <n v="50"/>
    <x v="4"/>
    <s v="faith"/>
    <x v="1713"/>
    <d v="2014-10-05T14:13:32"/>
    <d v="2014-09-05T14:13:32"/>
    <x v="3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x v="57"/>
    <x v="1"/>
    <x v="28"/>
    <n v="7.868E-2"/>
    <n v="115.70588235294117"/>
    <x v="4"/>
    <s v="faith"/>
    <x v="1714"/>
    <d v="2015-05-01T17:02:41"/>
    <d v="2015-04-01T17:02:41"/>
    <x v="0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x v="84"/>
    <x v="1"/>
    <x v="28"/>
    <n v="2.2000000000000001E-3"/>
    <n v="5.5"/>
    <x v="4"/>
    <s v="faith"/>
    <x v="1715"/>
    <d v="2015-03-30T22:22:00"/>
    <d v="2015-03-01T00:13:05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x v="83"/>
    <x v="1"/>
    <x v="28"/>
    <n v="7.4999999999999997E-2"/>
    <n v="50"/>
    <x v="4"/>
    <s v="faith"/>
    <x v="1716"/>
    <d v="2016-12-09T09:51:39"/>
    <d v="2016-10-30T08:51:39"/>
    <x v="2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x v="14"/>
    <x v="1"/>
    <x v="28"/>
    <n v="0.42725880551301687"/>
    <n v="34.024390243902438"/>
    <x v="4"/>
    <s v="faith"/>
    <x v="1717"/>
    <d v="2016-04-20T23:00:00"/>
    <d v="2016-03-31T18:33:58"/>
    <x v="2"/>
  </r>
  <r>
    <x v="1718"/>
    <s v="The Prodigal Son"/>
    <s v="A melody for the galaxy."/>
    <n v="35000"/>
    <n v="75"/>
    <x v="2"/>
    <x v="0"/>
    <s v="USD"/>
    <n v="1463201940"/>
    <n v="1459435149"/>
    <x v="0"/>
    <x v="84"/>
    <x v="1"/>
    <x v="28"/>
    <n v="2.142857142857143E-3"/>
    <n v="37.5"/>
    <x v="4"/>
    <s v="faith"/>
    <x v="1718"/>
    <d v="2016-05-13T23:59:00"/>
    <d v="2016-03-31T09:39:09"/>
    <x v="2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x v="83"/>
    <x v="1"/>
    <x v="28"/>
    <n v="8.7500000000000008E-3"/>
    <n v="11.666666666666666"/>
    <x v="4"/>
    <s v="faith"/>
    <x v="1719"/>
    <d v="2014-09-17T07:49:51"/>
    <d v="2014-08-18T07:49:51"/>
    <x v="3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x v="22"/>
    <x v="1"/>
    <x v="28"/>
    <n v="5.6250000000000001E-2"/>
    <n v="28.125"/>
    <x v="4"/>
    <s v="faith"/>
    <x v="1720"/>
    <d v="2014-11-09T14:47:51"/>
    <d v="2014-10-10T13:47:51"/>
    <x v="3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x v="78"/>
    <x v="1"/>
    <x v="28"/>
    <n v="0"/>
    <e v="#DIV/0!"/>
    <x v="4"/>
    <s v="faith"/>
    <x v="1721"/>
    <d v="2015-12-11T06:04:23"/>
    <d v="2015-11-11T06:04:23"/>
    <x v="0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x v="29"/>
    <x v="1"/>
    <x v="28"/>
    <n v="3.4722222222222224E-4"/>
    <n v="1"/>
    <x v="4"/>
    <s v="faith"/>
    <x v="1722"/>
    <d v="2016-04-02T19:10:00"/>
    <d v="2016-02-25T18:03:49"/>
    <x v="2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x v="83"/>
    <x v="1"/>
    <x v="28"/>
    <n v="6.5000000000000002E-2"/>
    <n v="216.66666666666666"/>
    <x v="4"/>
    <s v="faith"/>
    <x v="1723"/>
    <d v="2015-07-01T01:00:00"/>
    <d v="2015-05-05T14:48:35"/>
    <x v="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x v="80"/>
    <x v="1"/>
    <x v="28"/>
    <n v="5.8333333333333336E-3"/>
    <n v="8.75"/>
    <x v="4"/>
    <s v="faith"/>
    <x v="1724"/>
    <d v="2014-10-30T17:22:42"/>
    <d v="2014-09-30T17:22:42"/>
    <x v="3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x v="82"/>
    <x v="1"/>
    <x v="28"/>
    <n v="0.10181818181818182"/>
    <n v="62.222222222222221"/>
    <x v="4"/>
    <s v="faith"/>
    <x v="1725"/>
    <d v="2014-08-24T18:14:09"/>
    <d v="2014-07-25T18:14:09"/>
    <x v="3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x v="38"/>
    <x v="1"/>
    <x v="28"/>
    <n v="0.33784615384615385"/>
    <n v="137.25"/>
    <x v="4"/>
    <s v="faith"/>
    <x v="1726"/>
    <d v="2014-06-27T17:04:24"/>
    <d v="2014-05-29T17:04:24"/>
    <x v="3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x v="29"/>
    <x v="1"/>
    <x v="28"/>
    <n v="3.3333333333333332E-4"/>
    <n v="1"/>
    <x v="4"/>
    <s v="faith"/>
    <x v="1727"/>
    <d v="2015-04-05T06:00:00"/>
    <d v="2015-02-09T17:16:17"/>
    <x v="0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x v="63"/>
    <x v="1"/>
    <x v="28"/>
    <n v="0.68400000000000005"/>
    <n v="122.14285714285714"/>
    <x v="4"/>
    <s v="faith"/>
    <x v="1728"/>
    <d v="2015-10-21T10:01:14"/>
    <d v="2015-09-21T10:01:14"/>
    <x v="0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x v="78"/>
    <x v="1"/>
    <x v="28"/>
    <n v="0"/>
    <e v="#DIV/0!"/>
    <x v="4"/>
    <s v="faith"/>
    <x v="1729"/>
    <d v="2016-06-09T20:15:06"/>
    <d v="2016-04-10T20:15:06"/>
    <x v="2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x v="78"/>
    <x v="1"/>
    <x v="28"/>
    <n v="0"/>
    <e v="#DIV/0!"/>
    <x v="4"/>
    <s v="faith"/>
    <x v="1730"/>
    <d v="2015-10-24T21:06:23"/>
    <d v="2015-09-24T21:06:23"/>
    <x v="0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x v="78"/>
    <x v="1"/>
    <x v="28"/>
    <n v="0"/>
    <e v="#DIV/0!"/>
    <x v="4"/>
    <s v="faith"/>
    <x v="1731"/>
    <d v="2015-06-11T10:00:00"/>
    <d v="2015-05-28T16:45:52"/>
    <x v="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x v="78"/>
    <x v="1"/>
    <x v="28"/>
    <n v="0"/>
    <e v="#DIV/0!"/>
    <x v="4"/>
    <s v="faith"/>
    <x v="1732"/>
    <d v="2016-01-16T00:00:00"/>
    <d v="2015-11-17T11:24:41"/>
    <x v="0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x v="78"/>
    <x v="1"/>
    <x v="28"/>
    <n v="0"/>
    <e v="#DIV/0!"/>
    <x v="4"/>
    <s v="faith"/>
    <x v="1733"/>
    <d v="2016-09-13T16:30:00"/>
    <d v="2016-09-01T11:12:54"/>
    <x v="2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x v="29"/>
    <x v="1"/>
    <x v="28"/>
    <n v="2.2222222222222223E-4"/>
    <n v="1"/>
    <x v="4"/>
    <s v="faith"/>
    <x v="1734"/>
    <d v="2015-05-07T19:52:36"/>
    <d v="2015-04-07T19:52:36"/>
    <x v="0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x v="84"/>
    <x v="1"/>
    <x v="28"/>
    <n v="0.11"/>
    <n v="55"/>
    <x v="4"/>
    <s v="faith"/>
    <x v="1735"/>
    <d v="2016-08-07T14:32:25"/>
    <d v="2016-07-08T14:32:25"/>
    <x v="2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x v="29"/>
    <x v="1"/>
    <x v="28"/>
    <n v="7.3333333333333332E-3"/>
    <n v="22"/>
    <x v="4"/>
    <s v="faith"/>
    <x v="1736"/>
    <d v="2015-11-08T16:40:33"/>
    <d v="2015-10-09T15:40:33"/>
    <x v="0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x v="41"/>
    <x v="1"/>
    <x v="28"/>
    <n v="0.21249999999999999"/>
    <n v="56.666666666666664"/>
    <x v="4"/>
    <s v="faith"/>
    <x v="1737"/>
    <d v="2015-07-20T17:46:32"/>
    <d v="2015-06-20T17:46:32"/>
    <x v="0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x v="29"/>
    <x v="1"/>
    <x v="28"/>
    <n v="4.0000000000000001E-3"/>
    <n v="20"/>
    <x v="4"/>
    <s v="faith"/>
    <x v="1738"/>
    <d v="2014-10-02T15:59:02"/>
    <d v="2014-09-02T15:59:02"/>
    <x v="3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x v="29"/>
    <x v="1"/>
    <x v="28"/>
    <n v="1E-3"/>
    <n v="1"/>
    <x v="4"/>
    <s v="faith"/>
    <x v="1739"/>
    <d v="2016-05-04T14:58:52"/>
    <d v="2016-03-06T15:58:52"/>
    <x v="2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x v="78"/>
    <x v="1"/>
    <x v="28"/>
    <n v="0"/>
    <e v="#DIV/0!"/>
    <x v="4"/>
    <s v="faith"/>
    <x v="1740"/>
    <d v="2015-07-16T14:37:02"/>
    <d v="2015-06-16T14:37:02"/>
    <x v="0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x v="47"/>
    <x v="0"/>
    <x v="20"/>
    <n v="1.1083333333333334"/>
    <n v="25.576923076923077"/>
    <x v="8"/>
    <s v="photobooks"/>
    <x v="1741"/>
    <d v="2015-06-10T10:04:31"/>
    <d v="2015-04-26T10:04:31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x v="69"/>
    <x v="0"/>
    <x v="20"/>
    <n v="1.0874999999999999"/>
    <n v="63.970588235294116"/>
    <x v="8"/>
    <s v="photobooks"/>
    <x v="1742"/>
    <d v="2017-01-07T16:00:00"/>
    <d v="2016-12-06T16:02:50"/>
    <x v="2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x v="85"/>
    <x v="0"/>
    <x v="20"/>
    <n v="1.0041666666666667"/>
    <n v="89.925373134328353"/>
    <x v="8"/>
    <s v="photobooks"/>
    <x v="1743"/>
    <d v="2016-08-26T22:59:00"/>
    <d v="2016-08-04T17:12:55"/>
    <x v="2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x v="16"/>
    <x v="0"/>
    <x v="20"/>
    <n v="1.1845454545454546"/>
    <n v="93.071428571428569"/>
    <x v="8"/>
    <s v="photobooks"/>
    <x v="1744"/>
    <d v="2015-03-08T08:31:17"/>
    <d v="2015-01-22T09:31:17"/>
    <x v="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x v="30"/>
    <x v="0"/>
    <x v="20"/>
    <n v="1.1401428571428571"/>
    <n v="89.674157303370791"/>
    <x v="8"/>
    <s v="photobooks"/>
    <x v="1745"/>
    <d v="2016-12-21T21:00:00"/>
    <d v="2016-11-16T01:13:58"/>
    <x v="2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x v="329"/>
    <x v="0"/>
    <x v="20"/>
    <n v="1.4810000000000001"/>
    <n v="207.61682242990653"/>
    <x v="8"/>
    <s v="photobooks"/>
    <x v="1746"/>
    <d v="2016-11-23T21:00:00"/>
    <d v="2016-10-24T23:14:27"/>
    <x v="2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x v="180"/>
    <x v="0"/>
    <x v="20"/>
    <n v="1.0495555555555556"/>
    <n v="59.408805031446541"/>
    <x v="8"/>
    <s v="photobooks"/>
    <x v="1747"/>
    <d v="2015-11-13T10:00:00"/>
    <d v="2015-10-15T05:27:10"/>
    <x v="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x v="331"/>
    <x v="0"/>
    <x v="20"/>
    <n v="1.29948"/>
    <n v="358.97237569060775"/>
    <x v="8"/>
    <s v="photobooks"/>
    <x v="1748"/>
    <d v="2015-09-02T17:49:03"/>
    <d v="2015-08-03T17:49:03"/>
    <x v="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x v="132"/>
    <x v="0"/>
    <x v="20"/>
    <n v="1.2348756218905472"/>
    <n v="94.736641221374043"/>
    <x v="8"/>
    <s v="photobooks"/>
    <x v="1749"/>
    <d v="2017-03-01T14:00:00"/>
    <d v="2017-01-23T18:25:21"/>
    <x v="1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x v="207"/>
    <x v="0"/>
    <x v="20"/>
    <n v="2.0162"/>
    <n v="80.647999999999996"/>
    <x v="8"/>
    <s v="photobooks"/>
    <x v="1750"/>
    <d v="2016-04-19T15:05:04"/>
    <d v="2016-03-25T15:05:04"/>
    <x v="2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x v="42"/>
    <x v="0"/>
    <x v="20"/>
    <n v="1.0289999999999999"/>
    <n v="168.68852459016392"/>
    <x v="8"/>
    <s v="photobooks"/>
    <x v="1751"/>
    <d v="2015-03-19T12:45:23"/>
    <d v="2015-02-17T13:45:23"/>
    <x v="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x v="240"/>
    <x v="0"/>
    <x v="20"/>
    <n v="2.6016666666666666"/>
    <n v="34.68888888888889"/>
    <x v="8"/>
    <s v="photobooks"/>
    <x v="1752"/>
    <d v="2016-10-14T01:04:42"/>
    <d v="2016-09-14T01:04:42"/>
    <x v="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x v="2"/>
    <x v="0"/>
    <x v="20"/>
    <n v="1.08"/>
    <n v="462.85714285714283"/>
    <x v="8"/>
    <s v="photobooks"/>
    <x v="1753"/>
    <d v="2016-03-21T11:59:28"/>
    <d v="2016-02-20T12:59:28"/>
    <x v="2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x v="240"/>
    <x v="0"/>
    <x v="20"/>
    <n v="1.1052941176470588"/>
    <n v="104.38888888888889"/>
    <x v="8"/>
    <s v="photobooks"/>
    <x v="1754"/>
    <d v="2015-04-03T15:02:33"/>
    <d v="2015-03-04T16:02:33"/>
    <x v="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x v="80"/>
    <x v="0"/>
    <x v="20"/>
    <n v="1.2"/>
    <n v="7.5"/>
    <x v="8"/>
    <s v="photobooks"/>
    <x v="1755"/>
    <d v="2015-10-05T13:56:01"/>
    <d v="2015-09-05T13:56:01"/>
    <x v="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x v="148"/>
    <x v="0"/>
    <x v="20"/>
    <n v="1.0282909090909091"/>
    <n v="47.13"/>
    <x v="8"/>
    <s v="photobooks"/>
    <x v="1756"/>
    <d v="2016-08-28T23:01:09"/>
    <d v="2016-07-19T23:01:09"/>
    <x v="2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x v="25"/>
    <x v="0"/>
    <x v="20"/>
    <n v="1.1599999999999999"/>
    <n v="414.28571428571428"/>
    <x v="8"/>
    <s v="photobooks"/>
    <x v="1757"/>
    <d v="2017-01-28T14:29:00"/>
    <d v="2016-12-29T14:51:23"/>
    <x v="2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x v="74"/>
    <x v="0"/>
    <x v="20"/>
    <n v="1.147"/>
    <n v="42.481481481481481"/>
    <x v="8"/>
    <s v="photobooks"/>
    <x v="1758"/>
    <d v="2016-07-14T17:56:32"/>
    <d v="2016-05-15T17:56:32"/>
    <x v="2"/>
  </r>
  <r>
    <x v="1759"/>
    <s v="Death Valley"/>
    <s v="Death Valley will be the first photo book of Andi State"/>
    <n v="5000"/>
    <n v="5330"/>
    <x v="0"/>
    <x v="0"/>
    <s v="USD"/>
    <n v="1427309629"/>
    <n v="1425585229"/>
    <x v="0"/>
    <x v="72"/>
    <x v="0"/>
    <x v="20"/>
    <n v="1.0660000000000001"/>
    <n v="108.77551020408163"/>
    <x v="8"/>
    <s v="photobooks"/>
    <x v="1759"/>
    <d v="2015-03-25T13:53:49"/>
    <d v="2015-03-05T14:53:49"/>
    <x v="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x v="332"/>
    <x v="0"/>
    <x v="20"/>
    <n v="1.6544000000000001"/>
    <n v="81.098039215686271"/>
    <x v="8"/>
    <s v="photobooks"/>
    <x v="1760"/>
    <d v="2016-02-25T11:08:33"/>
    <d v="2016-02-05T11:08:33"/>
    <x v="2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x v="83"/>
    <x v="0"/>
    <x v="20"/>
    <n v="1.55"/>
    <n v="51.666666666666664"/>
    <x v="8"/>
    <s v="photobooks"/>
    <x v="1761"/>
    <d v="2015-09-12T08:37:40"/>
    <d v="2015-07-24T08:37:40"/>
    <x v="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x v="0"/>
    <x v="20"/>
    <x v="0"/>
    <x v="20"/>
    <n v="8.85"/>
    <n v="35.4"/>
    <x v="8"/>
    <s v="photobooks"/>
    <x v="1762"/>
    <d v="2016-03-11T18:34:05"/>
    <d v="2016-02-10T18:34:05"/>
    <x v="2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x v="115"/>
    <x v="0"/>
    <x v="20"/>
    <n v="1.0190833333333333"/>
    <n v="103.63559322033899"/>
    <x v="8"/>
    <s v="photobooks"/>
    <x v="1763"/>
    <d v="2016-10-23T15:50:40"/>
    <d v="2016-09-23T15:50:40"/>
    <x v="2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x v="70"/>
    <x v="1"/>
    <x v="20"/>
    <n v="0.19600000000000001"/>
    <n v="55.282051282051285"/>
    <x v="8"/>
    <s v="photobooks"/>
    <x v="1764"/>
    <d v="2014-08-03T06:39:39"/>
    <d v="2014-07-05T06:39:39"/>
    <x v="3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x v="273"/>
    <x v="1"/>
    <x v="20"/>
    <n v="0.59467839999999994"/>
    <n v="72.16970873786407"/>
    <x v="8"/>
    <s v="photobooks"/>
    <x v="1765"/>
    <d v="2014-08-13T18:31:52"/>
    <d v="2014-07-14T18:31:52"/>
    <x v="3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x v="78"/>
    <x v="1"/>
    <x v="20"/>
    <n v="0"/>
    <e v="#DIV/0!"/>
    <x v="8"/>
    <s v="photobooks"/>
    <x v="1766"/>
    <d v="2014-08-25T15:38:08"/>
    <d v="2014-08-04T15:38:08"/>
    <x v="3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x v="70"/>
    <x v="1"/>
    <x v="20"/>
    <n v="0.4572"/>
    <n v="58.615384615384613"/>
    <x v="8"/>
    <s v="photobooks"/>
    <x v="1767"/>
    <d v="2014-08-03T10:48:04"/>
    <d v="2014-07-04T10:48:04"/>
    <x v="3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x v="41"/>
    <x v="1"/>
    <x v="20"/>
    <n v="3.7400000000000003E-2"/>
    <n v="12.466666666666667"/>
    <x v="8"/>
    <s v="photobooks"/>
    <x v="1768"/>
    <d v="2014-09-27T08:27:24"/>
    <d v="2014-07-29T08:27:24"/>
    <x v="3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x v="19"/>
    <x v="1"/>
    <x v="20"/>
    <n v="2.7025E-2"/>
    <n v="49.136363636363633"/>
    <x v="8"/>
    <s v="photobooks"/>
    <x v="1769"/>
    <d v="2015-01-13T14:39:19"/>
    <d v="2014-12-14T14:39:19"/>
    <x v="3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x v="297"/>
    <x v="1"/>
    <x v="20"/>
    <n v="0.56514285714285717"/>
    <n v="150.5"/>
    <x v="8"/>
    <s v="photobooks"/>
    <x v="1770"/>
    <d v="2014-10-14T13:43:14"/>
    <d v="2014-09-09T13:43:14"/>
    <x v="3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x v="20"/>
    <x v="1"/>
    <x v="20"/>
    <n v="0.21309523809523809"/>
    <n v="35.799999999999997"/>
    <x v="8"/>
    <s v="photobooks"/>
    <x v="1771"/>
    <d v="2014-10-23T18:30:40"/>
    <d v="2014-09-23T18:30:40"/>
    <x v="3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x v="10"/>
    <x v="1"/>
    <x v="20"/>
    <n v="0.156"/>
    <n v="45.157894736842103"/>
    <x v="8"/>
    <s v="photobooks"/>
    <x v="1772"/>
    <d v="2014-07-06T12:13:56"/>
    <d v="2014-05-07T12:13:56"/>
    <x v="3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x v="10"/>
    <x v="1"/>
    <x v="20"/>
    <n v="6.2566666666666673E-2"/>
    <n v="98.78947368421052"/>
    <x v="8"/>
    <s v="photobooks"/>
    <x v="1773"/>
    <d v="2015-01-19T13:14:58"/>
    <d v="2014-12-05T13:14:58"/>
    <x v="3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x v="62"/>
    <x v="1"/>
    <x v="20"/>
    <n v="0.4592"/>
    <n v="88.307692307692307"/>
    <x v="8"/>
    <s v="photobooks"/>
    <x v="1774"/>
    <d v="2014-11-29T09:59:00"/>
    <d v="2014-10-18T00:14:52"/>
    <x v="3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x v="204"/>
    <x v="1"/>
    <x v="20"/>
    <n v="0.65101538461538466"/>
    <n v="170.62903225806451"/>
    <x v="8"/>
    <s v="photobooks"/>
    <x v="1775"/>
    <d v="2014-10-24T18:26:00"/>
    <d v="2014-09-09T18:26:00"/>
    <x v="3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x v="80"/>
    <x v="1"/>
    <x v="20"/>
    <n v="6.7000000000000004E-2"/>
    <n v="83.75"/>
    <x v="8"/>
    <s v="photobooks"/>
    <x v="1776"/>
    <d v="2014-10-29T17:57:51"/>
    <d v="2014-09-23T17:57:51"/>
    <x v="3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x v="73"/>
    <x v="1"/>
    <x v="20"/>
    <n v="0.135625"/>
    <n v="65.099999999999994"/>
    <x v="8"/>
    <s v="photobooks"/>
    <x v="1777"/>
    <d v="2015-02-20T03:34:13"/>
    <d v="2015-01-21T03:34:13"/>
    <x v="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x v="41"/>
    <x v="1"/>
    <x v="20"/>
    <n v="1.9900000000000001E-2"/>
    <n v="66.333333333333329"/>
    <x v="8"/>
    <s v="photobooks"/>
    <x v="1778"/>
    <d v="2015-03-27T14:43:15"/>
    <d v="2015-02-10T15:43:15"/>
    <x v="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x v="44"/>
    <x v="1"/>
    <x v="20"/>
    <n v="0.36236363636363639"/>
    <n v="104.89473684210526"/>
    <x v="8"/>
    <s v="photobooks"/>
    <x v="1779"/>
    <d v="2016-09-02T11:36:20"/>
    <d v="2016-08-03T11:36:20"/>
    <x v="2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x v="215"/>
    <x v="1"/>
    <x v="20"/>
    <n v="0.39743333333333336"/>
    <n v="78.440789473684205"/>
    <x v="8"/>
    <s v="photobooks"/>
    <x v="1780"/>
    <d v="2016-07-02T09:25:10"/>
    <d v="2016-05-03T09:25:10"/>
    <x v="2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x v="54"/>
    <x v="1"/>
    <x v="20"/>
    <n v="0.25763636363636366"/>
    <n v="59.041666666666664"/>
    <x v="8"/>
    <s v="photobooks"/>
    <x v="1781"/>
    <d v="2016-09-15T09:49:05"/>
    <d v="2016-08-15T09:49:05"/>
    <x v="2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x v="88"/>
    <x v="1"/>
    <x v="20"/>
    <n v="0.15491428571428573"/>
    <n v="71.34210526315789"/>
    <x v="8"/>
    <s v="photobooks"/>
    <x v="1782"/>
    <d v="2016-02-21T08:48:09"/>
    <d v="2016-01-19T08:48:09"/>
    <x v="2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x v="333"/>
    <x v="1"/>
    <x v="20"/>
    <n v="0.236925"/>
    <n v="51.227027027027027"/>
    <x v="8"/>
    <s v="photobooks"/>
    <x v="1783"/>
    <d v="2015-05-21T17:47:58"/>
    <d v="2015-04-21T17:47:58"/>
    <x v="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x v="51"/>
    <x v="1"/>
    <x v="20"/>
    <n v="0.39760000000000001"/>
    <n v="60.242424242424242"/>
    <x v="8"/>
    <s v="photobooks"/>
    <x v="1784"/>
    <d v="2015-01-30T22:25:00"/>
    <d v="2014-12-30T10:44:00"/>
    <x v="3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x v="52"/>
    <x v="1"/>
    <x v="20"/>
    <n v="0.20220833333333332"/>
    <n v="44.935185185185183"/>
    <x v="8"/>
    <s v="photobooks"/>
    <x v="1785"/>
    <d v="2014-10-15T19:00:00"/>
    <d v="2014-09-14T22:14:15"/>
    <x v="3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x v="60"/>
    <x v="1"/>
    <x v="20"/>
    <n v="0.47631578947368419"/>
    <n v="31.206896551724139"/>
    <x v="8"/>
    <s v="photobooks"/>
    <x v="1786"/>
    <d v="2014-12-15T08:12:57"/>
    <d v="2014-11-15T08:12:57"/>
    <x v="3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x v="54"/>
    <x v="1"/>
    <x v="20"/>
    <n v="0.15329999999999999"/>
    <n v="63.875"/>
    <x v="8"/>
    <s v="photobooks"/>
    <x v="1787"/>
    <d v="2015-04-04T09:43:57"/>
    <d v="2015-03-05T10:43:57"/>
    <x v="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x v="80"/>
    <x v="1"/>
    <x v="20"/>
    <n v="1.3818181818181818E-2"/>
    <n v="19"/>
    <x v="8"/>
    <s v="photobooks"/>
    <x v="1788"/>
    <d v="2014-10-31T17:45:42"/>
    <d v="2014-10-01T17:45:42"/>
    <x v="3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x v="80"/>
    <x v="1"/>
    <x v="20"/>
    <n v="5.0000000000000001E-3"/>
    <n v="10"/>
    <x v="8"/>
    <s v="photobooks"/>
    <x v="1789"/>
    <d v="2015-01-12T01:00:03"/>
    <d v="2014-11-13T01:00:03"/>
    <x v="3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x v="41"/>
    <x v="1"/>
    <x v="20"/>
    <n v="4.9575757575757579E-2"/>
    <n v="109.06666666666666"/>
    <x v="8"/>
    <s v="photobooks"/>
    <x v="1790"/>
    <d v="2015-02-05T11:11:18"/>
    <d v="2015-01-06T11:11:18"/>
    <x v="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x v="80"/>
    <x v="1"/>
    <x v="20"/>
    <n v="3.5666666666666666E-2"/>
    <n v="26.75"/>
    <x v="8"/>
    <s v="photobooks"/>
    <x v="1791"/>
    <d v="2015-01-29T12:46:05"/>
    <d v="2014-11-30T12:46:05"/>
    <x v="3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x v="237"/>
    <x v="1"/>
    <x v="20"/>
    <n v="0.61124000000000001"/>
    <n v="109.93525179856115"/>
    <x v="8"/>
    <s v="photobooks"/>
    <x v="1792"/>
    <d v="2015-08-10T01:59:00"/>
    <d v="2015-07-03T19:44:42"/>
    <x v="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x v="84"/>
    <x v="1"/>
    <x v="20"/>
    <n v="1.3333333333333334E-2"/>
    <n v="20"/>
    <x v="8"/>
    <s v="photobooks"/>
    <x v="1793"/>
    <d v="2014-11-27T17:24:00"/>
    <d v="2014-10-28T16:24:00"/>
    <x v="3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x v="59"/>
    <x v="1"/>
    <x v="20"/>
    <n v="0.11077777777777778"/>
    <n v="55.388888888888886"/>
    <x v="8"/>
    <s v="photobooks"/>
    <x v="1794"/>
    <d v="2015-02-11T08:13:42"/>
    <d v="2015-01-07T08:13:42"/>
    <x v="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x v="75"/>
    <x v="1"/>
    <x v="20"/>
    <n v="0.38735714285714284"/>
    <n v="133.90123456790124"/>
    <x v="8"/>
    <s v="photobooks"/>
    <x v="1795"/>
    <d v="2016-10-14T11:00:00"/>
    <d v="2016-09-15T01:55:41"/>
    <x v="2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x v="48"/>
    <x v="1"/>
    <x v="20"/>
    <n v="0.22052631578947368"/>
    <n v="48.720930232558139"/>
    <x v="8"/>
    <s v="photobooks"/>
    <x v="1796"/>
    <d v="2016-07-24T05:32:46"/>
    <d v="2016-05-25T05:32:46"/>
    <x v="2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x v="205"/>
    <x v="1"/>
    <x v="20"/>
    <n v="0.67549999999999999"/>
    <n v="48.25"/>
    <x v="8"/>
    <s v="photobooks"/>
    <x v="1797"/>
    <d v="2016-12-15T08:39:49"/>
    <d v="2016-11-15T08:39:49"/>
    <x v="2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x v="77"/>
    <x v="1"/>
    <x v="20"/>
    <n v="0.136375"/>
    <n v="58.972972972972975"/>
    <x v="8"/>
    <s v="photobooks"/>
    <x v="1798"/>
    <d v="2016-02-04T02:50:33"/>
    <d v="2015-12-06T02:50:33"/>
    <x v="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x v="79"/>
    <x v="1"/>
    <x v="20"/>
    <n v="1.7457500000000001E-2"/>
    <n v="11.638333333333334"/>
    <x v="8"/>
    <s v="photobooks"/>
    <x v="1799"/>
    <d v="2014-11-11T16:13:28"/>
    <d v="2014-10-22T15:13:28"/>
    <x v="3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x v="116"/>
    <x v="1"/>
    <x v="20"/>
    <n v="0.20449632511889321"/>
    <n v="83.716814159292042"/>
    <x v="8"/>
    <s v="photobooks"/>
    <x v="1800"/>
    <d v="2016-10-10T09:32:50"/>
    <d v="2016-09-10T09:32:50"/>
    <x v="2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x v="77"/>
    <x v="1"/>
    <x v="20"/>
    <n v="0.13852941176470587"/>
    <n v="63.648648648648646"/>
    <x v="8"/>
    <s v="photobooks"/>
    <x v="1801"/>
    <d v="2015-12-15T07:10:00"/>
    <d v="2015-11-13T10:51:08"/>
    <x v="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x v="59"/>
    <x v="1"/>
    <x v="20"/>
    <n v="0.48485714285714288"/>
    <n v="94.277777777777771"/>
    <x v="8"/>
    <s v="photobooks"/>
    <x v="1802"/>
    <d v="2015-06-27T16:59:00"/>
    <d v="2015-06-04T06:20:30"/>
    <x v="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x v="11"/>
    <x v="1"/>
    <x v="20"/>
    <n v="0.308"/>
    <n v="71.86666666666666"/>
    <x v="8"/>
    <s v="photobooks"/>
    <x v="1803"/>
    <d v="2015-02-13T20:43:02"/>
    <d v="2015-01-13T20:43:02"/>
    <x v="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x v="47"/>
    <x v="1"/>
    <x v="20"/>
    <n v="0.35174193548387095"/>
    <n v="104.84615384615384"/>
    <x v="8"/>
    <s v="photobooks"/>
    <x v="1804"/>
    <d v="2015-11-14T12:16:44"/>
    <d v="2015-10-05T11:16:44"/>
    <x v="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x v="259"/>
    <x v="1"/>
    <x v="20"/>
    <n v="0.36404444444444445"/>
    <n v="67.139344262295083"/>
    <x v="8"/>
    <s v="photobooks"/>
    <x v="1805"/>
    <d v="2015-10-02T13:00:00"/>
    <d v="2015-08-31T14:17:38"/>
    <x v="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x v="22"/>
    <x v="1"/>
    <x v="20"/>
    <n v="2.955E-2"/>
    <n v="73.875"/>
    <x v="8"/>
    <s v="photobooks"/>
    <x v="1806"/>
    <d v="2014-09-30T10:19:09"/>
    <d v="2014-08-26T10:19:09"/>
    <x v="3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x v="1"/>
    <x v="22"/>
    <x v="1"/>
    <x v="20"/>
    <n v="0.1106"/>
    <n v="69.125"/>
    <x v="8"/>
    <s v="photobooks"/>
    <x v="1807"/>
    <d v="2014-09-27T20:38:33"/>
    <d v="2014-08-28T20:38:33"/>
    <x v="3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x v="93"/>
    <x v="1"/>
    <x v="20"/>
    <n v="0.41407142857142859"/>
    <n v="120.77083333333333"/>
    <x v="8"/>
    <s v="photobooks"/>
    <x v="1808"/>
    <d v="2017-02-11T11:20:30"/>
    <d v="2017-01-07T11:20:30"/>
    <x v="1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x v="82"/>
    <x v="1"/>
    <x v="20"/>
    <n v="0.10857142857142857"/>
    <n v="42.222222222222221"/>
    <x v="8"/>
    <s v="photobooks"/>
    <x v="1809"/>
    <d v="2015-03-01T16:47:19"/>
    <d v="2015-01-25T16:47:19"/>
    <x v="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x v="84"/>
    <x v="1"/>
    <x v="20"/>
    <n v="3.3333333333333333E-2"/>
    <n v="7.5"/>
    <x v="8"/>
    <s v="photobooks"/>
    <x v="1810"/>
    <d v="2014-08-21T16:50:26"/>
    <d v="2014-08-09T16:50:26"/>
    <x v="3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x v="55"/>
    <x v="1"/>
    <x v="20"/>
    <n v="7.407407407407407E-4"/>
    <n v="1.5384615384615385"/>
    <x v="8"/>
    <s v="photobooks"/>
    <x v="1811"/>
    <d v="2014-10-23T23:00:00"/>
    <d v="2014-08-25T05:24:30"/>
    <x v="3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x v="23"/>
    <x v="1"/>
    <x v="20"/>
    <n v="0.13307692307692306"/>
    <n v="37.608695652173914"/>
    <x v="8"/>
    <s v="photobooks"/>
    <x v="1812"/>
    <d v="2016-07-03T02:38:56"/>
    <d v="2016-06-03T02:38:56"/>
    <x v="2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x v="78"/>
    <x v="1"/>
    <x v="20"/>
    <n v="0"/>
    <e v="#DIV/0!"/>
    <x v="8"/>
    <s v="photobooks"/>
    <x v="1813"/>
    <d v="2014-08-08T16:20:12"/>
    <d v="2014-07-09T16:20:12"/>
    <x v="3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x v="205"/>
    <x v="1"/>
    <x v="20"/>
    <n v="0.49183333333333334"/>
    <n v="42.157142857142858"/>
    <x v="8"/>
    <s v="photobooks"/>
    <x v="1814"/>
    <d v="2015-02-28T02:32:16"/>
    <d v="2015-01-29T02:32:16"/>
    <x v="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x v="78"/>
    <x v="1"/>
    <x v="20"/>
    <n v="0"/>
    <e v="#DIV/0!"/>
    <x v="8"/>
    <s v="photobooks"/>
    <x v="1815"/>
    <d v="2015-07-01T16:45:37"/>
    <d v="2015-06-17T16:45:37"/>
    <x v="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x v="79"/>
    <x v="1"/>
    <x v="20"/>
    <n v="2.036E-2"/>
    <n v="84.833333333333329"/>
    <x v="8"/>
    <s v="photobooks"/>
    <x v="1816"/>
    <d v="2016-07-25T14:00:00"/>
    <d v="2016-06-27T16:01:43"/>
    <x v="2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x v="61"/>
    <x v="1"/>
    <x v="20"/>
    <n v="0.52327777777777773"/>
    <n v="94.19"/>
    <x v="8"/>
    <s v="photobooks"/>
    <x v="1817"/>
    <d v="2017-01-30T01:59:00"/>
    <d v="2016-12-01T10:53:27"/>
    <x v="2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x v="78"/>
    <x v="1"/>
    <x v="20"/>
    <n v="0"/>
    <e v="#DIV/0!"/>
    <x v="8"/>
    <s v="photobooks"/>
    <x v="1818"/>
    <d v="2015-04-02T23:37:30"/>
    <d v="2015-03-04T00:37:30"/>
    <x v="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x v="80"/>
    <x v="1"/>
    <x v="20"/>
    <n v="2.0833333333333332E-2"/>
    <n v="6.25"/>
    <x v="8"/>
    <s v="photobooks"/>
    <x v="1819"/>
    <d v="2014-07-30T13:03:16"/>
    <d v="2014-06-30T13:03:16"/>
    <x v="3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x v="22"/>
    <x v="1"/>
    <x v="20"/>
    <n v="6.565384615384616E-2"/>
    <n v="213.375"/>
    <x v="8"/>
    <s v="photobooks"/>
    <x v="1820"/>
    <d v="2015-03-31T20:01:30"/>
    <d v="2015-03-01T21:01:30"/>
    <x v="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x v="7"/>
    <x v="0"/>
    <x v="11"/>
    <n v="1.3489"/>
    <n v="59.162280701754383"/>
    <x v="4"/>
    <s v="rock"/>
    <x v="1821"/>
    <d v="2012-03-03T02:39:27"/>
    <d v="2012-01-18T02:39:27"/>
    <x v="5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x v="202"/>
    <x v="0"/>
    <x v="11"/>
    <n v="1"/>
    <n v="27.272727272727273"/>
    <x v="4"/>
    <s v="rock"/>
    <x v="1822"/>
    <d v="2014-01-31T14:01:00"/>
    <d v="2013-12-26T14:07:42"/>
    <x v="4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x v="51"/>
    <x v="0"/>
    <x v="11"/>
    <n v="1.1585714285714286"/>
    <n v="24.575757575757574"/>
    <x v="4"/>
    <s v="rock"/>
    <x v="1823"/>
    <d v="2012-10-24T11:26:16"/>
    <d v="2012-09-24T11:26:16"/>
    <x v="5"/>
  </r>
  <r>
    <x v="1824"/>
    <s v="Tin Man's Broken Wisdom Fund"/>
    <s v="cd fund raiser"/>
    <n v="3000"/>
    <n v="3002"/>
    <x v="0"/>
    <x v="0"/>
    <s v="USD"/>
    <n v="1389146880"/>
    <n v="1387403967"/>
    <x v="0"/>
    <x v="244"/>
    <x v="0"/>
    <x v="11"/>
    <n v="1.0006666666666666"/>
    <n v="75.05"/>
    <x v="4"/>
    <s v="rock"/>
    <x v="1824"/>
    <d v="2014-01-07T21:08:00"/>
    <d v="2013-12-18T16:59:27"/>
    <x v="4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x v="133"/>
    <x v="0"/>
    <x v="11"/>
    <n v="1.0505"/>
    <n v="42.02"/>
    <x v="4"/>
    <s v="rock"/>
    <x v="1825"/>
    <d v="2013-07-11T15:01:43"/>
    <d v="2013-06-18T15:01:43"/>
    <x v="4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x v="44"/>
    <x v="0"/>
    <x v="11"/>
    <n v="1.01"/>
    <n v="53.157894736842103"/>
    <x v="4"/>
    <s v="rock"/>
    <x v="1826"/>
    <d v="2014-02-17T17:10:17"/>
    <d v="2014-01-18T17:10:17"/>
    <x v="3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x v="93"/>
    <x v="0"/>
    <x v="11"/>
    <n v="1.0066250000000001"/>
    <n v="83.885416666666671"/>
    <x v="4"/>
    <s v="rock"/>
    <x v="1827"/>
    <d v="2011-03-03T02:49:21"/>
    <d v="2011-01-12T02:49:21"/>
    <x v="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x v="53"/>
    <x v="0"/>
    <x v="11"/>
    <n v="1.0016"/>
    <n v="417.33333333333331"/>
    <x v="4"/>
    <s v="rock"/>
    <x v="1828"/>
    <d v="2014-05-09T17:00:00"/>
    <d v="2014-04-07T16:35:30"/>
    <x v="3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x v="51"/>
    <x v="0"/>
    <x v="11"/>
    <n v="1.6668333333333334"/>
    <n v="75.765151515151516"/>
    <x v="4"/>
    <s v="rock"/>
    <x v="1829"/>
    <d v="2011-01-21T17:00:00"/>
    <d v="2010-12-03T21:06:11"/>
    <x v="7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x v="334"/>
    <x v="0"/>
    <x v="11"/>
    <n v="1.0153333333333334"/>
    <n v="67.389380530973455"/>
    <x v="4"/>
    <s v="rock"/>
    <x v="1830"/>
    <d v="2014-02-24T11:25:07"/>
    <d v="2014-01-25T11:25:07"/>
    <x v="3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x v="25"/>
    <x v="0"/>
    <x v="11"/>
    <n v="1.03"/>
    <n v="73.571428571428569"/>
    <x v="4"/>
    <s v="rock"/>
    <x v="1831"/>
    <d v="2012-05-12T18:54:23"/>
    <d v="2012-04-27T18:54:23"/>
    <x v="5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x v="9"/>
    <x v="0"/>
    <x v="11"/>
    <n v="1.4285714285714286"/>
    <n v="25"/>
    <x v="4"/>
    <s v="rock"/>
    <x v="1832"/>
    <d v="2011-03-04T07:57:07"/>
    <d v="2011-02-02T07:57:07"/>
    <x v="6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x v="20"/>
    <x v="0"/>
    <x v="11"/>
    <n v="2.625"/>
    <n v="42"/>
    <x v="4"/>
    <s v="rock"/>
    <x v="1833"/>
    <d v="2013-03-02T02:59:00"/>
    <d v="2013-01-28T20:03:23"/>
    <x v="4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x v="0"/>
    <x v="240"/>
    <x v="0"/>
    <x v="11"/>
    <n v="1.1805000000000001"/>
    <n v="131.16666666666666"/>
    <x v="4"/>
    <s v="rock"/>
    <x v="1834"/>
    <d v="2015-01-24T18:08:15"/>
    <d v="2014-12-15T18:08:15"/>
    <x v="3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x v="202"/>
    <x v="0"/>
    <x v="11"/>
    <n v="1.04"/>
    <n v="47.272727272727273"/>
    <x v="4"/>
    <s v="rock"/>
    <x v="1835"/>
    <d v="2016-03-31T10:51:11"/>
    <d v="2016-03-01T11:51:11"/>
    <x v="2"/>
  </r>
  <r>
    <x v="1836"/>
    <s v="KICKSTART OUR &lt;+3"/>
    <s v="Help fund our 2013 Sound &amp; Lighting Touring rig!"/>
    <n v="5000"/>
    <n v="10017"/>
    <x v="0"/>
    <x v="0"/>
    <s v="USD"/>
    <n v="1361129129"/>
    <n v="1359660329"/>
    <x v="0"/>
    <x v="165"/>
    <x v="0"/>
    <x v="11"/>
    <n v="2.0034000000000001"/>
    <n v="182.12727272727273"/>
    <x v="4"/>
    <s v="rock"/>
    <x v="1836"/>
    <d v="2013-02-17T14:25:29"/>
    <d v="2013-01-31T14:25:29"/>
    <x v="4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x v="209"/>
    <x v="0"/>
    <x v="11"/>
    <n v="3.0683333333333334"/>
    <n v="61.366666666666667"/>
    <x v="4"/>
    <s v="rock"/>
    <x v="1837"/>
    <d v="2012-03-17T19:08:55"/>
    <d v="2012-01-17T20:08:55"/>
    <x v="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x v="33"/>
    <x v="0"/>
    <x v="11"/>
    <n v="1.00149"/>
    <n v="35.767499999999998"/>
    <x v="4"/>
    <s v="rock"/>
    <x v="1838"/>
    <d v="2011-09-30T22:00:00"/>
    <d v="2011-09-02T13:52:37"/>
    <x v="6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x v="43"/>
    <x v="0"/>
    <x v="11"/>
    <n v="2.0529999999999999"/>
    <n v="45.62222222222222"/>
    <x v="4"/>
    <s v="rock"/>
    <x v="1839"/>
    <d v="2016-10-01T12:19:42"/>
    <d v="2016-09-01T12:19:42"/>
    <x v="2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x v="62"/>
    <x v="0"/>
    <x v="11"/>
    <n v="1.0888888888888888"/>
    <n v="75.384615384615387"/>
    <x v="4"/>
    <s v="rock"/>
    <x v="1840"/>
    <d v="2013-05-06T23:59:00"/>
    <d v="2013-04-17T21:18:30"/>
    <x v="4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x v="244"/>
    <x v="0"/>
    <x v="11"/>
    <n v="1.0175000000000001"/>
    <n v="50.875"/>
    <x v="4"/>
    <s v="rock"/>
    <x v="1841"/>
    <d v="2014-05-19T23:59:00"/>
    <d v="2014-04-16T15:17:25"/>
    <x v="3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x v="64"/>
    <x v="0"/>
    <x v="11"/>
    <n v="1.2524999999999999"/>
    <n v="119.28571428571429"/>
    <x v="4"/>
    <s v="rock"/>
    <x v="1842"/>
    <d v="2015-03-02T00:59:00"/>
    <d v="2015-01-27T10:09:41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x v="179"/>
    <x v="0"/>
    <x v="11"/>
    <n v="1.2400610000000001"/>
    <n v="92.541865671641801"/>
    <x v="4"/>
    <s v="rock"/>
    <x v="1843"/>
    <d v="2011-02-20T18:52:34"/>
    <d v="2011-01-21T18:52:34"/>
    <x v="6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x v="9"/>
    <x v="0"/>
    <x v="11"/>
    <n v="1.014"/>
    <n v="76.05"/>
    <x v="4"/>
    <s v="rock"/>
    <x v="1844"/>
    <d v="2011-06-10T22:00:00"/>
    <d v="2011-05-03T18:21:54"/>
    <x v="6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x v="10"/>
    <x v="0"/>
    <x v="11"/>
    <n v="1"/>
    <n v="52.631578947368418"/>
    <x v="4"/>
    <s v="rock"/>
    <x v="1845"/>
    <d v="2016-06-16T23:55:00"/>
    <d v="2016-06-02T02:59:58"/>
    <x v="2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x v="335"/>
    <x v="0"/>
    <x v="11"/>
    <n v="1.3792666666666666"/>
    <n v="98.990430622009569"/>
    <x v="4"/>
    <s v="rock"/>
    <x v="1846"/>
    <d v="2012-12-15T10:36:17"/>
    <d v="2012-11-15T10:36:17"/>
    <x v="5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x v="44"/>
    <x v="0"/>
    <x v="11"/>
    <n v="1.2088000000000001"/>
    <n v="79.526315789473685"/>
    <x v="4"/>
    <s v="rock"/>
    <x v="1847"/>
    <d v="2015-04-21T00:40:32"/>
    <d v="2015-03-31T00:40:32"/>
    <x v="0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x v="54"/>
    <x v="0"/>
    <x v="11"/>
    <n v="1.0736666666666668"/>
    <n v="134.20833333333334"/>
    <x v="4"/>
    <s v="rock"/>
    <x v="1848"/>
    <d v="2011-07-31T01:59:00"/>
    <d v="2011-05-28T13:54:48"/>
    <x v="6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x v="22"/>
    <x v="0"/>
    <x v="11"/>
    <n v="1.0033333333333334"/>
    <n v="37.625"/>
    <x v="4"/>
    <s v="rock"/>
    <x v="1849"/>
    <d v="2012-10-17T15:17:39"/>
    <d v="2012-09-17T15:17:39"/>
    <x v="5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x v="122"/>
    <x v="0"/>
    <x v="11"/>
    <n v="1.0152222222222222"/>
    <n v="51.044692737430168"/>
    <x v="4"/>
    <s v="rock"/>
    <x v="1850"/>
    <d v="2014-07-10T18:01:40"/>
    <d v="2014-06-10T18:01:40"/>
    <x v="3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x v="55"/>
    <x v="0"/>
    <x v="11"/>
    <n v="1.0007692307692309"/>
    <n v="50.03846153846154"/>
    <x v="4"/>
    <s v="rock"/>
    <x v="1851"/>
    <d v="2014-07-27T20:00:00"/>
    <d v="2014-07-07T16:45:38"/>
    <x v="3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x v="132"/>
    <x v="0"/>
    <x v="11"/>
    <n v="1.1696666666666666"/>
    <n v="133.93129770992365"/>
    <x v="4"/>
    <s v="rock"/>
    <x v="1852"/>
    <d v="2015-04-24T19:00:00"/>
    <d v="2015-03-18T13:30:52"/>
    <x v="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x v="25"/>
    <x v="0"/>
    <x v="11"/>
    <n v="1.01875"/>
    <n v="58.214285714285715"/>
    <x v="4"/>
    <s v="rock"/>
    <x v="1853"/>
    <d v="2012-11-13T21:26:57"/>
    <d v="2012-09-24T20:26:57"/>
    <x v="5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x v="49"/>
    <x v="0"/>
    <x v="11"/>
    <n v="1.0212366666666666"/>
    <n v="88.037643678160919"/>
    <x v="4"/>
    <s v="rock"/>
    <x v="1854"/>
    <d v="2013-05-23T19:30:37"/>
    <d v="2013-04-23T19:30:37"/>
    <x v="4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x v="277"/>
    <x v="0"/>
    <x v="11"/>
    <n v="1.5405897142857143"/>
    <n v="70.576753926701571"/>
    <x v="4"/>
    <s v="rock"/>
    <x v="1855"/>
    <d v="2014-01-06T07:55:40"/>
    <d v="2013-11-22T07:55:40"/>
    <x v="4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x v="44"/>
    <x v="0"/>
    <x v="11"/>
    <n v="1.0125"/>
    <n v="53.289473684210527"/>
    <x v="4"/>
    <s v="rock"/>
    <x v="1856"/>
    <d v="2014-07-18T15:31:12"/>
    <d v="2014-06-27T15:31:12"/>
    <x v="3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x v="19"/>
    <x v="0"/>
    <x v="11"/>
    <n v="1"/>
    <n v="136.36363636363637"/>
    <x v="4"/>
    <s v="rock"/>
    <x v="1857"/>
    <d v="2014-09-12T13:26:53"/>
    <d v="2014-08-13T13:26:53"/>
    <x v="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x v="184"/>
    <x v="0"/>
    <x v="11"/>
    <n v="1.0874800874800874"/>
    <n v="40.547315436241611"/>
    <x v="4"/>
    <s v="rock"/>
    <x v="1858"/>
    <d v="2011-12-16T00:48:41"/>
    <d v="2011-10-16T23:48:41"/>
    <x v="6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x v="0"/>
    <x v="66"/>
    <x v="0"/>
    <x v="11"/>
    <n v="1.3183333333333334"/>
    <n v="70.625"/>
    <x v="4"/>
    <s v="rock"/>
    <x v="1859"/>
    <d v="2011-09-22T13:28:49"/>
    <d v="2011-08-23T13:28:49"/>
    <x v="6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x v="10"/>
    <x v="0"/>
    <x v="11"/>
    <n v="1.3346666666666667"/>
    <n v="52.684210526315788"/>
    <x v="4"/>
    <s v="rock"/>
    <x v="1860"/>
    <d v="2014-02-06T12:01:24"/>
    <d v="2014-01-16T12:01:24"/>
    <x v="3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x v="78"/>
    <x v="1"/>
    <x v="18"/>
    <n v="0"/>
    <e v="#DIV/0!"/>
    <x v="6"/>
    <s v="mobile games"/>
    <x v="1861"/>
    <d v="2015-01-26T02:12:21"/>
    <d v="2014-12-27T02:12:21"/>
    <x v="3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x v="38"/>
    <x v="1"/>
    <x v="18"/>
    <n v="8.0833333333333326E-2"/>
    <n v="90.9375"/>
    <x v="6"/>
    <s v="mobile games"/>
    <x v="1862"/>
    <d v="2017-03-08T02:30:00"/>
    <d v="2017-01-20T06:49:34"/>
    <x v="1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x v="84"/>
    <x v="1"/>
    <x v="18"/>
    <n v="4.0000000000000001E-3"/>
    <n v="5"/>
    <x v="6"/>
    <s v="mobile games"/>
    <x v="1863"/>
    <d v="2014-06-12T14:08:05"/>
    <d v="2014-05-13T14:08:05"/>
    <x v="3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x v="53"/>
    <x v="1"/>
    <x v="18"/>
    <n v="0.42892307692307691"/>
    <n v="58.083333333333336"/>
    <x v="6"/>
    <s v="mobile games"/>
    <x v="1864"/>
    <d v="2014-05-04T12:11:40"/>
    <d v="2014-04-04T12:11:40"/>
    <x v="3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x v="84"/>
    <x v="1"/>
    <x v="18"/>
    <n v="3.6363636363636364E-5"/>
    <n v="2"/>
    <x v="6"/>
    <s v="mobile games"/>
    <x v="1865"/>
    <d v="2016-11-06T04:49:07"/>
    <d v="2016-10-02T03:49:07"/>
    <x v="2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x v="84"/>
    <x v="1"/>
    <x v="18"/>
    <n v="5.0000000000000001E-3"/>
    <n v="62.5"/>
    <x v="6"/>
    <s v="mobile games"/>
    <x v="1866"/>
    <d v="2017-02-28T23:00:00"/>
    <d v="2017-01-07T00:54:57"/>
    <x v="1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x v="29"/>
    <x v="1"/>
    <x v="18"/>
    <n v="5.0000000000000001E-4"/>
    <n v="10"/>
    <x v="6"/>
    <s v="mobile games"/>
    <x v="1867"/>
    <d v="2016-11-05T17:11:52"/>
    <d v="2016-10-06T17:11:52"/>
    <x v="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x v="57"/>
    <x v="1"/>
    <x v="18"/>
    <n v="4.8680000000000001E-2"/>
    <n v="71.588235294117652"/>
    <x v="6"/>
    <s v="mobile games"/>
    <x v="1868"/>
    <d v="2015-12-15T02:59:00"/>
    <d v="2015-11-20T13:42:05"/>
    <x v="0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x v="78"/>
    <x v="1"/>
    <x v="18"/>
    <n v="0"/>
    <e v="#DIV/0!"/>
    <x v="6"/>
    <s v="mobile games"/>
    <x v="1869"/>
    <d v="2017-01-03T19:04:09"/>
    <d v="2016-12-04T19:04:09"/>
    <x v="2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x v="202"/>
    <x v="1"/>
    <x v="18"/>
    <n v="0.10314285714285715"/>
    <n v="32.81818181818182"/>
    <x v="6"/>
    <s v="mobile games"/>
    <x v="1870"/>
    <d v="2016-01-30T23:17:00"/>
    <d v="2016-01-02T03:32:15"/>
    <x v="2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x v="195"/>
    <x v="1"/>
    <x v="18"/>
    <n v="0.7178461538461538"/>
    <n v="49.11578947368421"/>
    <x v="6"/>
    <s v="mobile games"/>
    <x v="1871"/>
    <d v="2014-11-20T14:48:21"/>
    <d v="2014-10-11T13:48:21"/>
    <x v="3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x v="62"/>
    <x v="1"/>
    <x v="18"/>
    <n v="1.06E-2"/>
    <n v="16.307692307692307"/>
    <x v="6"/>
    <s v="mobile games"/>
    <x v="1872"/>
    <d v="2015-06-29T22:06:42"/>
    <d v="2015-05-30T22:06:42"/>
    <x v="0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x v="84"/>
    <x v="1"/>
    <x v="18"/>
    <n v="4.4999999999999997E-3"/>
    <n v="18"/>
    <x v="6"/>
    <s v="mobile games"/>
    <x v="1873"/>
    <d v="2015-07-08T11:45:00"/>
    <d v="2015-06-09T09:46:50"/>
    <x v="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x v="84"/>
    <x v="1"/>
    <x v="18"/>
    <n v="1.6249999999999999E-4"/>
    <n v="13"/>
    <x v="6"/>
    <s v="mobile games"/>
    <x v="1874"/>
    <d v="2016-06-28T18:15:33"/>
    <d v="2016-06-08T18:15:33"/>
    <x v="2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x v="83"/>
    <x v="1"/>
    <x v="18"/>
    <n v="5.1000000000000004E-3"/>
    <n v="17"/>
    <x v="6"/>
    <s v="mobile games"/>
    <x v="1875"/>
    <d v="2016-08-06T16:35:08"/>
    <d v="2016-06-07T16:35:08"/>
    <x v="2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x v="78"/>
    <x v="1"/>
    <x v="18"/>
    <n v="0"/>
    <e v="#DIV/0!"/>
    <x v="6"/>
    <s v="mobile games"/>
    <x v="1876"/>
    <d v="2014-06-16T01:50:05"/>
    <d v="2014-05-17T01:50:05"/>
    <x v="3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x v="78"/>
    <x v="1"/>
    <x v="18"/>
    <n v="0"/>
    <e v="#DIV/0!"/>
    <x v="6"/>
    <s v="mobile games"/>
    <x v="1877"/>
    <d v="2015-02-28T19:42:05"/>
    <d v="2015-01-30T19:42:05"/>
    <x v="0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x v="78"/>
    <x v="1"/>
    <x v="18"/>
    <n v="0"/>
    <e v="#DIV/0!"/>
    <x v="6"/>
    <s v="mobile games"/>
    <x v="1878"/>
    <d v="2014-06-12T19:12:35"/>
    <d v="2014-05-13T19:12:35"/>
    <x v="3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x v="84"/>
    <x v="1"/>
    <x v="18"/>
    <n v="1.1999999999999999E-3"/>
    <n v="3"/>
    <x v="6"/>
    <s v="mobile games"/>
    <x v="1879"/>
    <d v="2016-03-14T09:35:29"/>
    <d v="2016-02-13T10:35:29"/>
    <x v="2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x v="54"/>
    <x v="1"/>
    <x v="18"/>
    <n v="0.20080000000000001"/>
    <n v="41.833333333333336"/>
    <x v="6"/>
    <s v="mobile games"/>
    <x v="1880"/>
    <d v="2016-03-30T07:36:20"/>
    <d v="2016-03-01T08:36:20"/>
    <x v="2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x v="16"/>
    <x v="0"/>
    <x v="14"/>
    <n v="1.726845"/>
    <n v="49.338428571428572"/>
    <x v="4"/>
    <s v="indie rock"/>
    <x v="1881"/>
    <d v="2015-03-09T21:39:49"/>
    <d v="2015-02-07T22:39:49"/>
    <x v="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x v="75"/>
    <x v="0"/>
    <x v="14"/>
    <n v="1.008955223880597"/>
    <n v="41.728395061728392"/>
    <x v="4"/>
    <s v="indie rock"/>
    <x v="1882"/>
    <d v="2012-07-10T18:48:00"/>
    <d v="2012-06-07T17:46:52"/>
    <x v="5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x v="58"/>
    <x v="0"/>
    <x v="14"/>
    <n v="1.0480480480480481"/>
    <n v="32.71875"/>
    <x v="4"/>
    <s v="indie rock"/>
    <x v="1883"/>
    <d v="2012-04-08T16:45:08"/>
    <d v="2012-03-09T17:45:08"/>
    <x v="5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x v="55"/>
    <x v="0"/>
    <x v="14"/>
    <n v="1.351"/>
    <n v="51.96153846153846"/>
    <x v="4"/>
    <s v="indie rock"/>
    <x v="1884"/>
    <d v="2012-11-27T07:00:00"/>
    <d v="2012-10-22T23:45:35"/>
    <x v="5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x v="217"/>
    <x v="0"/>
    <x v="14"/>
    <n v="1.1632786885245903"/>
    <n v="50.685714285714283"/>
    <x v="4"/>
    <s v="indie rock"/>
    <x v="1885"/>
    <d v="2012-08-10T17:00:00"/>
    <d v="2012-07-08T21:15:10"/>
    <x v="5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x v="60"/>
    <x v="0"/>
    <x v="14"/>
    <n v="1.0208333333333333"/>
    <n v="42.241379310344826"/>
    <x v="4"/>
    <s v="indie rock"/>
    <x v="1886"/>
    <d v="2014-11-12T17:45:38"/>
    <d v="2014-10-13T16:45:38"/>
    <x v="3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x v="22"/>
    <x v="0"/>
    <x v="14"/>
    <n v="1.1116666666666666"/>
    <n v="416.875"/>
    <x v="4"/>
    <s v="indie rock"/>
    <x v="1887"/>
    <d v="2015-12-03T16:30:00"/>
    <d v="2015-11-15T14:12:12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x v="30"/>
    <x v="0"/>
    <x v="14"/>
    <n v="1.6608000000000001"/>
    <n v="46.651685393258425"/>
    <x v="4"/>
    <s v="indie rock"/>
    <x v="1888"/>
    <d v="2010-05-31T23:59:00"/>
    <d v="2010-05-01T00:45:32"/>
    <x v="7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x v="34"/>
    <x v="0"/>
    <x v="14"/>
    <n v="1.0660000000000001"/>
    <n v="48.454545454545453"/>
    <x v="4"/>
    <s v="indie rock"/>
    <x v="1889"/>
    <d v="2013-03-11T13:02:26"/>
    <d v="2013-01-25T14:02:26"/>
    <x v="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x v="336"/>
    <x v="0"/>
    <x v="14"/>
    <n v="1.4458441666666668"/>
    <n v="70.5289837398374"/>
    <x v="4"/>
    <s v="indie rock"/>
    <x v="1890"/>
    <d v="2012-12-15T13:52:08"/>
    <d v="2012-11-15T13:52:08"/>
    <x v="5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x v="148"/>
    <x v="0"/>
    <x v="14"/>
    <n v="1.0555000000000001"/>
    <n v="87.958333333333329"/>
    <x v="4"/>
    <s v="indie rock"/>
    <x v="1891"/>
    <d v="2010-07-22T01:00:00"/>
    <d v="2010-06-06T14:09:14"/>
    <x v="7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x v="55"/>
    <x v="0"/>
    <x v="14"/>
    <n v="1.3660000000000001"/>
    <n v="26.26923076923077"/>
    <x v="4"/>
    <s v="indie rock"/>
    <x v="1892"/>
    <d v="2011-06-07T10:18:01"/>
    <d v="2011-05-08T10:18:01"/>
    <x v="6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x v="43"/>
    <x v="0"/>
    <x v="14"/>
    <n v="1.04"/>
    <n v="57.777777777777779"/>
    <x v="4"/>
    <s v="indie rock"/>
    <x v="1893"/>
    <d v="2011-04-15T22:59:00"/>
    <d v="2011-03-30T17:36:25"/>
    <x v="6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x v="9"/>
    <x v="0"/>
    <x v="14"/>
    <n v="1.145"/>
    <n v="57.25"/>
    <x v="4"/>
    <s v="indie rock"/>
    <x v="1894"/>
    <d v="2012-02-12T16:43:03"/>
    <d v="2012-01-12T16:43:03"/>
    <x v="5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x v="5"/>
    <x v="0"/>
    <x v="14"/>
    <n v="1.0171957671957672"/>
    <n v="196.34042553191489"/>
    <x v="4"/>
    <s v="indie rock"/>
    <x v="1895"/>
    <d v="2015-10-20T12:55:22"/>
    <d v="2015-09-20T12:55:22"/>
    <x v="0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x v="62"/>
    <x v="0"/>
    <x v="14"/>
    <n v="1.2394678492239468"/>
    <n v="43"/>
    <x v="4"/>
    <s v="indie rock"/>
    <x v="1896"/>
    <d v="2012-04-12T12:02:45"/>
    <d v="2012-03-13T12:02:45"/>
    <x v="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x v="275"/>
    <x v="0"/>
    <x v="14"/>
    <n v="1.0245669291338582"/>
    <n v="35.551912568306008"/>
    <x v="4"/>
    <s v="indie rock"/>
    <x v="1897"/>
    <d v="2014-03-04T16:00:00"/>
    <d v="2014-02-10T09:00:06"/>
    <x v="3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x v="64"/>
    <x v="0"/>
    <x v="14"/>
    <n v="1.4450000000000001"/>
    <n v="68.80952380952381"/>
    <x v="4"/>
    <s v="indie rock"/>
    <x v="1898"/>
    <d v="2016-02-01T13:00:00"/>
    <d v="2015-12-27T23:37:53"/>
    <x v="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x v="288"/>
    <x v="0"/>
    <x v="14"/>
    <n v="1.3333333333333333"/>
    <n v="28.571428571428573"/>
    <x v="4"/>
    <s v="indie rock"/>
    <x v="1899"/>
    <d v="2015-03-25T16:36:06"/>
    <d v="2015-02-23T17:36:06"/>
    <x v="0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x v="241"/>
    <x v="0"/>
    <x v="14"/>
    <n v="1.0936440000000001"/>
    <n v="50.631666666666668"/>
    <x v="4"/>
    <s v="indie rock"/>
    <x v="1900"/>
    <d v="2012-10-06T04:59:00"/>
    <d v="2012-09-08T15:55:31"/>
    <x v="5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x v="20"/>
    <x v="1"/>
    <x v="29"/>
    <n v="2.696969696969697E-2"/>
    <n v="106.8"/>
    <x v="2"/>
    <s v="gadgets"/>
    <x v="1901"/>
    <d v="2015-05-22T08:00:00"/>
    <d v="2015-04-22T08:02:09"/>
    <x v="0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x v="83"/>
    <x v="1"/>
    <x v="29"/>
    <n v="1.2E-2"/>
    <n v="4"/>
    <x v="2"/>
    <s v="gadgets"/>
    <x v="1902"/>
    <d v="2015-03-04T13:57:27"/>
    <d v="2015-02-02T13:57:27"/>
    <x v="0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x v="14"/>
    <x v="1"/>
    <x v="29"/>
    <n v="0.46600000000000003"/>
    <n v="34.097560975609753"/>
    <x v="2"/>
    <s v="gadgets"/>
    <x v="1903"/>
    <d v="2017-01-27T13:29:51"/>
    <d v="2016-11-28T13:29:51"/>
    <x v="2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x v="84"/>
    <x v="1"/>
    <x v="29"/>
    <n v="1E-3"/>
    <n v="25"/>
    <x v="2"/>
    <s v="gadgets"/>
    <x v="1904"/>
    <d v="2016-01-02T11:27:01"/>
    <d v="2015-11-18T11:27:01"/>
    <x v="0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x v="80"/>
    <x v="1"/>
    <x v="29"/>
    <n v="1.6800000000000001E-3"/>
    <n v="10.5"/>
    <x v="2"/>
    <s v="gadgets"/>
    <x v="1905"/>
    <d v="2014-09-07T17:13:14"/>
    <d v="2014-08-08T17:13:14"/>
    <x v="3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x v="221"/>
    <x v="1"/>
    <x v="29"/>
    <n v="0.42759999999999998"/>
    <n v="215.95959595959596"/>
    <x v="2"/>
    <s v="gadgets"/>
    <x v="1906"/>
    <d v="2016-06-23T11:06:23"/>
    <d v="2016-05-24T11:06:23"/>
    <x v="2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x v="80"/>
    <x v="1"/>
    <x v="29"/>
    <n v="2.8333333333333335E-3"/>
    <n v="21.25"/>
    <x v="2"/>
    <s v="gadgets"/>
    <x v="1907"/>
    <d v="2014-05-23T09:05:25"/>
    <d v="2014-05-08T09:05:25"/>
    <x v="3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x v="80"/>
    <x v="1"/>
    <x v="29"/>
    <n v="1.7319999999999999E-2"/>
    <n v="108.25"/>
    <x v="2"/>
    <s v="gadgets"/>
    <x v="1908"/>
    <d v="2016-12-29T17:01:40"/>
    <d v="2016-11-29T17:01:40"/>
    <x v="2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x v="44"/>
    <x v="1"/>
    <x v="29"/>
    <n v="0.14111428571428572"/>
    <n v="129.97368421052633"/>
    <x v="2"/>
    <s v="gadgets"/>
    <x v="1909"/>
    <d v="2014-10-23T05:17:59"/>
    <d v="2014-09-23T05:17:59"/>
    <x v="3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x v="168"/>
    <x v="1"/>
    <x v="29"/>
    <n v="0.39395294117647056"/>
    <n v="117.49473684210527"/>
    <x v="2"/>
    <s v="gadgets"/>
    <x v="1910"/>
    <d v="2015-10-31T17:45:00"/>
    <d v="2015-09-17T18:06:57"/>
    <x v="0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x v="29"/>
    <x v="1"/>
    <x v="29"/>
    <n v="2.3529411764705883E-4"/>
    <n v="10"/>
    <x v="2"/>
    <s v="gadgets"/>
    <x v="1911"/>
    <d v="2014-08-08T19:48:54"/>
    <d v="2014-07-09T19:48:54"/>
    <x v="3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x v="288"/>
    <x v="1"/>
    <x v="29"/>
    <n v="0.59299999999999997"/>
    <n v="70.595238095238102"/>
    <x v="2"/>
    <s v="gadgets"/>
    <x v="1912"/>
    <d v="2015-06-04T00:26:00"/>
    <d v="2015-05-05T00:26:00"/>
    <x v="0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x v="55"/>
    <x v="1"/>
    <x v="29"/>
    <n v="1.3270833333333334E-2"/>
    <n v="24.5"/>
    <x v="2"/>
    <s v="gadgets"/>
    <x v="1913"/>
    <d v="2014-10-08T07:16:18"/>
    <d v="2014-09-08T07:16:18"/>
    <x v="3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x v="84"/>
    <x v="1"/>
    <x v="29"/>
    <n v="9.0090090090090086E-2"/>
    <n v="30"/>
    <x v="2"/>
    <s v="gadgets"/>
    <x v="1914"/>
    <d v="2014-10-31T22:59:00"/>
    <d v="2014-10-16T23:11:13"/>
    <x v="3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x v="80"/>
    <x v="1"/>
    <x v="29"/>
    <n v="1.6E-2"/>
    <n v="2"/>
    <x v="2"/>
    <s v="gadgets"/>
    <x v="1915"/>
    <d v="2014-09-01T20:10:22"/>
    <d v="2014-08-12T20:10:22"/>
    <x v="3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x v="79"/>
    <x v="1"/>
    <x v="29"/>
    <n v="5.1000000000000004E-3"/>
    <n v="17"/>
    <x v="2"/>
    <s v="gadgets"/>
    <x v="1916"/>
    <d v="2016-11-07T13:12:55"/>
    <d v="2016-10-13T12:12:55"/>
    <x v="2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x v="16"/>
    <x v="1"/>
    <x v="29"/>
    <n v="0.52570512820512816"/>
    <n v="2928.9285714285716"/>
    <x v="2"/>
    <s v="gadgets"/>
    <x v="1917"/>
    <d v="2017-02-10T01:28:53"/>
    <d v="2017-01-11T01:28:53"/>
    <x v="1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x v="82"/>
    <x v="1"/>
    <x v="29"/>
    <n v="1.04E-2"/>
    <n v="28.888888888888889"/>
    <x v="2"/>
    <s v="gadgets"/>
    <x v="1918"/>
    <d v="2014-08-12T13:57:31"/>
    <d v="2014-07-08T13:57:31"/>
    <x v="3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x v="22"/>
    <x v="1"/>
    <x v="29"/>
    <n v="0.47399999999999998"/>
    <n v="29.625"/>
    <x v="2"/>
    <s v="gadgets"/>
    <x v="1919"/>
    <d v="2015-05-19T16:00:49"/>
    <d v="2015-04-19T16:00:49"/>
    <x v="0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x v="217"/>
    <x v="1"/>
    <x v="29"/>
    <n v="0.43030000000000002"/>
    <n v="40.980952380952381"/>
    <x v="2"/>
    <s v="gadgets"/>
    <x v="1920"/>
    <d v="2015-10-21T18:00:00"/>
    <d v="2015-09-23T16:01:01"/>
    <x v="0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x v="44"/>
    <x v="0"/>
    <x v="14"/>
    <n v="1.3680000000000001"/>
    <n v="54"/>
    <x v="4"/>
    <s v="indie rock"/>
    <x v="1921"/>
    <d v="2012-07-14T00:19:03"/>
    <d v="2012-06-14T00:19:03"/>
    <x v="5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x v="31"/>
    <x v="0"/>
    <x v="14"/>
    <n v="1.1555"/>
    <n v="36.109375"/>
    <x v="4"/>
    <s v="indie rock"/>
    <x v="1922"/>
    <d v="2013-12-12T01:08:27"/>
    <d v="2013-11-12T01:08:27"/>
    <x v="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x v="62"/>
    <x v="0"/>
    <x v="14"/>
    <n v="2.4079999999999999"/>
    <n v="23.153846153846153"/>
    <x v="4"/>
    <s v="indie rock"/>
    <x v="1923"/>
    <d v="2011-09-26T23:59:00"/>
    <d v="2011-08-17T15:22:12"/>
    <x v="6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x v="51"/>
    <x v="0"/>
    <x v="14"/>
    <n v="1.1439999999999999"/>
    <n v="104"/>
    <x v="4"/>
    <s v="indie rock"/>
    <x v="1924"/>
    <d v="2014-01-15T14:33:00"/>
    <d v="2013-12-18T13:15:55"/>
    <x v="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x v="47"/>
    <x v="0"/>
    <x v="14"/>
    <n v="1.1033333333333333"/>
    <n v="31.826923076923077"/>
    <x v="4"/>
    <s v="indie rock"/>
    <x v="1925"/>
    <d v="2013-10-10T19:00:00"/>
    <d v="2013-09-18T16:38:08"/>
    <x v="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x v="329"/>
    <x v="0"/>
    <x v="14"/>
    <n v="1.9537933333333333"/>
    <n v="27.3896261682243"/>
    <x v="4"/>
    <s v="indie rock"/>
    <x v="1926"/>
    <d v="2010-11-01T19:26:00"/>
    <d v="2010-10-05T17:54:16"/>
    <x v="7"/>
  </r>
  <r>
    <x v="1927"/>
    <s v="GBS Detroit Presents Hampshire"/>
    <s v="Hampshire is headed to GBS Detroit."/>
    <n v="600"/>
    <n v="620"/>
    <x v="0"/>
    <x v="0"/>
    <s v="USD"/>
    <n v="1331182740"/>
    <n v="1329856839"/>
    <x v="0"/>
    <x v="202"/>
    <x v="0"/>
    <x v="14"/>
    <n v="1.0333333333333334"/>
    <n v="56.363636363636367"/>
    <x v="4"/>
    <s v="indie rock"/>
    <x v="1927"/>
    <d v="2012-03-07T23:59:00"/>
    <d v="2012-02-21T15:40:39"/>
    <x v="5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x v="69"/>
    <x v="0"/>
    <x v="14"/>
    <n v="1.031372549019608"/>
    <n v="77.352941176470594"/>
    <x v="4"/>
    <s v="indie rock"/>
    <x v="1928"/>
    <d v="2013-05-07T10:33:14"/>
    <d v="2013-04-07T10:33:14"/>
    <x v="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x v="11"/>
    <x v="0"/>
    <x v="14"/>
    <n v="1.003125"/>
    <n v="42.8"/>
    <x v="4"/>
    <s v="indie rock"/>
    <x v="1929"/>
    <d v="2011-07-04T19:31:06"/>
    <d v="2011-05-23T19:31:06"/>
    <x v="6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x v="55"/>
    <x v="0"/>
    <x v="14"/>
    <n v="1.27"/>
    <n v="48.846153846153847"/>
    <x v="4"/>
    <s v="indie rock"/>
    <x v="1930"/>
    <d v="2013-07-07T08:24:42"/>
    <d v="2013-05-08T08:24:42"/>
    <x v="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x v="133"/>
    <x v="0"/>
    <x v="14"/>
    <n v="1.20601"/>
    <n v="48.240400000000001"/>
    <x v="4"/>
    <s v="indie rock"/>
    <x v="1931"/>
    <d v="2012-05-21T22:30:00"/>
    <d v="2012-05-08T16:25:09"/>
    <x v="5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x v="144"/>
    <x v="0"/>
    <x v="14"/>
    <n v="1.0699047619047619"/>
    <n v="70.212500000000006"/>
    <x v="4"/>
    <s v="indie rock"/>
    <x v="1932"/>
    <d v="2012-01-24T14:26:13"/>
    <d v="2012-01-03T14:26:13"/>
    <x v="5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x v="238"/>
    <x v="0"/>
    <x v="14"/>
    <n v="1.7243333333333333"/>
    <n v="94.054545454545448"/>
    <x v="4"/>
    <s v="indie rock"/>
    <x v="1933"/>
    <d v="2014-09-26T22:08:27"/>
    <d v="2014-08-27T22:08:27"/>
    <x v="3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x v="99"/>
    <x v="0"/>
    <x v="14"/>
    <n v="1.2362"/>
    <n v="80.272727272727266"/>
    <x v="4"/>
    <s v="indie rock"/>
    <x v="1934"/>
    <d v="2011-12-25T00:00:00"/>
    <d v="2011-11-18T15:48:41"/>
    <x v="6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x v="133"/>
    <x v="0"/>
    <x v="14"/>
    <n v="1.0840000000000001"/>
    <n v="54.2"/>
    <x v="4"/>
    <s v="indie rock"/>
    <x v="1935"/>
    <d v="2014-06-20T23:59:00"/>
    <d v="2014-05-14T17:22:51"/>
    <x v="3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x v="108"/>
    <x v="0"/>
    <x v="14"/>
    <n v="1.1652013333333333"/>
    <n v="60.26903448275862"/>
    <x v="4"/>
    <s v="indie rock"/>
    <x v="1936"/>
    <d v="2011-12-06T00:59:00"/>
    <d v="2011-11-05T16:21:10"/>
    <x v="6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x v="60"/>
    <x v="0"/>
    <x v="14"/>
    <n v="1.8724499999999999"/>
    <n v="38.740344827586206"/>
    <x v="4"/>
    <s v="indie rock"/>
    <x v="1937"/>
    <d v="2012-06-14T22:59:00"/>
    <d v="2012-05-29T21:51:21"/>
    <x v="5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x v="229"/>
    <x v="0"/>
    <x v="14"/>
    <n v="1.1593333333333333"/>
    <n v="152.54385964912279"/>
    <x v="4"/>
    <s v="indie rock"/>
    <x v="1938"/>
    <d v="2013-07-02T00:00:00"/>
    <d v="2013-06-01T01:13:51"/>
    <x v="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x v="93"/>
    <x v="0"/>
    <x v="14"/>
    <n v="1.107"/>
    <n v="115.3125"/>
    <x v="4"/>
    <s v="indie rock"/>
    <x v="1939"/>
    <d v="2013-03-10T17:38:28"/>
    <d v="2013-02-08T18:38:28"/>
    <x v="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x v="162"/>
    <x v="0"/>
    <x v="14"/>
    <n v="1.7092307692307693"/>
    <n v="35.838709677419352"/>
    <x v="4"/>
    <s v="indie rock"/>
    <x v="1940"/>
    <d v="2011-06-14T22:59:00"/>
    <d v="2011-05-07T07:10:33"/>
    <x v="6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x v="337"/>
    <x v="0"/>
    <x v="30"/>
    <n v="1.2611835600000001"/>
    <n v="64.570118779438872"/>
    <x v="2"/>
    <s v="hardware"/>
    <x v="1941"/>
    <d v="2014-05-15T01:58:51"/>
    <d v="2014-04-15T01:58:51"/>
    <x v="3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x v="195"/>
    <x v="0"/>
    <x v="30"/>
    <n v="1.3844033333333334"/>
    <n v="87.436000000000007"/>
    <x v="2"/>
    <s v="hardware"/>
    <x v="1942"/>
    <d v="2011-07-04T14:52:20"/>
    <d v="2011-04-05T14:52:20"/>
    <x v="6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x v="338"/>
    <x v="0"/>
    <x v="30"/>
    <n v="17.052499999999998"/>
    <n v="68.815577078288939"/>
    <x v="2"/>
    <s v="hardware"/>
    <x v="1943"/>
    <d v="2016-08-11T01:28:36"/>
    <d v="2016-06-27T01:28:36"/>
    <x v="2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x v="339"/>
    <x v="0"/>
    <x v="30"/>
    <n v="7.8805550000000002"/>
    <n v="176.200223588597"/>
    <x v="2"/>
    <s v="hardware"/>
    <x v="1944"/>
    <d v="2014-05-01T09:01:30"/>
    <d v="2014-04-01T09:01:30"/>
    <x v="3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x v="340"/>
    <x v="0"/>
    <x v="30"/>
    <n v="3.4801799999999998"/>
    <n v="511.79117647058825"/>
    <x v="2"/>
    <s v="hardware"/>
    <x v="1945"/>
    <d v="2015-07-12T01:02:38"/>
    <d v="2015-06-02T01:02:38"/>
    <x v="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x v="16"/>
    <x v="0"/>
    <x v="30"/>
    <n v="1.4974666666666667"/>
    <n v="160.44285714285715"/>
    <x v="2"/>
    <s v="hardware"/>
    <x v="1946"/>
    <d v="2014-04-19T21:36:01"/>
    <d v="2014-02-18T22:36:01"/>
    <x v="3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x v="23"/>
    <x v="0"/>
    <x v="30"/>
    <n v="1.0063375000000001"/>
    <n v="35.003043478260871"/>
    <x v="2"/>
    <s v="hardware"/>
    <x v="1947"/>
    <d v="2009-11-23T00:59:00"/>
    <d v="2009-10-16T17:02:00"/>
    <x v="8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x v="341"/>
    <x v="0"/>
    <x v="30"/>
    <n v="8.0021100000000001"/>
    <n v="188.50671378091872"/>
    <x v="2"/>
    <s v="hardware"/>
    <x v="1948"/>
    <d v="2016-06-06T12:02:00"/>
    <d v="2016-04-13T09:30:09"/>
    <x v="2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x v="342"/>
    <x v="0"/>
    <x v="30"/>
    <n v="1.0600260000000001"/>
    <n v="56.204984093319197"/>
    <x v="2"/>
    <s v="hardware"/>
    <x v="1949"/>
    <d v="2014-07-10T05:09:11"/>
    <d v="2014-06-10T05:09:11"/>
    <x v="3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x v="343"/>
    <x v="0"/>
    <x v="30"/>
    <n v="2.0051866666666669"/>
    <n v="51.3054157782516"/>
    <x v="2"/>
    <s v="hardware"/>
    <x v="1950"/>
    <d v="2011-04-21T23:21:13"/>
    <d v="2011-03-21T23:21:13"/>
    <x v="6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x v="344"/>
    <x v="0"/>
    <x v="30"/>
    <n v="2.1244399999999999"/>
    <n v="127.36450839328538"/>
    <x v="2"/>
    <s v="hardware"/>
    <x v="1951"/>
    <d v="2016-11-07T06:05:37"/>
    <d v="2016-10-08T05:05:37"/>
    <x v="2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x v="345"/>
    <x v="0"/>
    <x v="30"/>
    <n v="1.9847237142857144"/>
    <n v="101.85532258064516"/>
    <x v="2"/>
    <s v="hardware"/>
    <x v="1952"/>
    <d v="2013-10-16T09:33:35"/>
    <d v="2013-09-09T09:33:35"/>
    <x v="4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x v="206"/>
    <x v="0"/>
    <x v="30"/>
    <n v="2.2594666666666665"/>
    <n v="230.55782312925169"/>
    <x v="2"/>
    <s v="hardware"/>
    <x v="1953"/>
    <d v="2012-03-01T22:00:00"/>
    <d v="2012-02-01T23:47:45"/>
    <x v="5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x v="119"/>
    <x v="0"/>
    <x v="30"/>
    <n v="6.9894800000000004"/>
    <n v="842.10602409638557"/>
    <x v="2"/>
    <s v="hardware"/>
    <x v="1954"/>
    <d v="2016-03-12T00:00:00"/>
    <d v="2016-01-25T08:56:16"/>
    <x v="2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x v="126"/>
    <x v="0"/>
    <x v="30"/>
    <n v="3.9859528571428569"/>
    <n v="577.27593103448271"/>
    <x v="2"/>
    <s v="hardware"/>
    <x v="1955"/>
    <d v="2012-05-23T14:00:00"/>
    <d v="2012-04-21T01:31:21"/>
    <x v="5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x v="346"/>
    <x v="0"/>
    <x v="30"/>
    <n v="2.9403333333333332"/>
    <n v="483.34246575342468"/>
    <x v="2"/>
    <s v="hardware"/>
    <x v="1956"/>
    <d v="2015-04-18T16:10:05"/>
    <d v="2015-03-04T17:10:05"/>
    <x v="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x v="347"/>
    <x v="0"/>
    <x v="30"/>
    <n v="1.6750470000000002"/>
    <n v="76.138500000000008"/>
    <x v="2"/>
    <s v="hardware"/>
    <x v="1957"/>
    <d v="2012-10-26T21:21:53"/>
    <d v="2012-09-26T21:21:53"/>
    <x v="5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x v="348"/>
    <x v="0"/>
    <x v="30"/>
    <n v="14.355717142857143"/>
    <n v="74.107684365781708"/>
    <x v="2"/>
    <s v="hardware"/>
    <x v="1958"/>
    <d v="2013-03-23T17:42:41"/>
    <d v="2013-02-21T18:42:41"/>
    <x v="4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x v="349"/>
    <x v="0"/>
    <x v="30"/>
    <n v="1.5673440000000001"/>
    <n v="36.965660377358489"/>
    <x v="2"/>
    <s v="hardware"/>
    <x v="1959"/>
    <d v="2014-09-30T19:00:00"/>
    <d v="2014-08-20T15:17:40"/>
    <x v="3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x v="51"/>
    <x v="0"/>
    <x v="30"/>
    <n v="1.1790285714285715"/>
    <n v="2500.969696969697"/>
    <x v="2"/>
    <s v="hardware"/>
    <x v="1960"/>
    <d v="2014-12-21T03:42:21"/>
    <d v="2014-11-21T03:42:21"/>
    <x v="3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x v="350"/>
    <x v="0"/>
    <x v="30"/>
    <n v="11.053811999999999"/>
    <n v="67.690214329454989"/>
    <x v="2"/>
    <s v="hardware"/>
    <x v="1961"/>
    <d v="2012-10-05T22:59:00"/>
    <d v="2012-08-26T23:40:17"/>
    <x v="5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x v="351"/>
    <x v="0"/>
    <x v="30"/>
    <n v="1.9292499999999999"/>
    <n v="63.04738562091503"/>
    <x v="2"/>
    <s v="hardware"/>
    <x v="1962"/>
    <d v="2014-05-13T13:43:56"/>
    <d v="2014-04-13T13:43:56"/>
    <x v="3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x v="242"/>
    <x v="0"/>
    <x v="30"/>
    <n v="1.268842105263158"/>
    <n v="117.6"/>
    <x v="2"/>
    <s v="hardware"/>
    <x v="1963"/>
    <d v="2014-09-16T05:18:54"/>
    <d v="2014-08-12T05:18:54"/>
    <x v="3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x v="352"/>
    <x v="0"/>
    <x v="30"/>
    <n v="2.5957748878923765"/>
    <n v="180.75185011709601"/>
    <x v="2"/>
    <s v="hardware"/>
    <x v="1964"/>
    <d v="2016-04-22T01:32:52"/>
    <d v="2016-03-23T01:32:52"/>
    <x v="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x v="273"/>
    <x v="0"/>
    <x v="30"/>
    <n v="2.6227999999999998"/>
    <n v="127.32038834951456"/>
    <x v="2"/>
    <s v="hardware"/>
    <x v="1965"/>
    <d v="2012-01-11T20:00:00"/>
    <d v="2011-12-20T21:08:30"/>
    <x v="6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x v="353"/>
    <x v="0"/>
    <x v="30"/>
    <n v="2.0674309000000002"/>
    <n v="136.6444745538665"/>
    <x v="2"/>
    <s v="hardware"/>
    <x v="1966"/>
    <d v="2014-08-14T07:58:18"/>
    <d v="2014-07-15T07:58:18"/>
    <x v="3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x v="316"/>
    <x v="0"/>
    <x v="30"/>
    <n v="3.7012999999999998"/>
    <n v="182.78024691358024"/>
    <x v="2"/>
    <s v="hardware"/>
    <x v="1967"/>
    <d v="2014-05-01T10:55:29"/>
    <d v="2014-04-01T10:55:29"/>
    <x v="3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x v="354"/>
    <x v="0"/>
    <x v="30"/>
    <n v="2.8496600000000001"/>
    <n v="279.37843137254902"/>
    <x v="2"/>
    <s v="hardware"/>
    <x v="1968"/>
    <d v="2016-12-03T10:05:15"/>
    <d v="2016-11-02T09:05:15"/>
    <x v="2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x v="355"/>
    <x v="0"/>
    <x v="30"/>
    <n v="5.7907999999999999"/>
    <n v="61.375728669846318"/>
    <x v="2"/>
    <s v="hardware"/>
    <x v="1969"/>
    <d v="2016-08-05T14:01:08"/>
    <d v="2016-07-06T14:01:08"/>
    <x v="2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x v="356"/>
    <x v="0"/>
    <x v="30"/>
    <n v="11.318"/>
    <n v="80.727532097004286"/>
    <x v="2"/>
    <s v="hardware"/>
    <x v="1970"/>
    <d v="2013-04-19T22:38:21"/>
    <d v="2013-02-18T23:38:21"/>
    <x v="4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x v="357"/>
    <x v="0"/>
    <x v="30"/>
    <n v="2.6302771750000002"/>
    <n v="272.35590732591254"/>
    <x v="2"/>
    <s v="hardware"/>
    <x v="1971"/>
    <d v="2013-11-14T23:00:00"/>
    <d v="2013-10-14T07:01:01"/>
    <x v="4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x v="146"/>
    <x v="0"/>
    <x v="30"/>
    <n v="6.7447999999999997"/>
    <n v="70.848739495798313"/>
    <x v="2"/>
    <s v="hardware"/>
    <x v="1972"/>
    <d v="2012-11-17T20:17:24"/>
    <d v="2012-10-18T19:17:24"/>
    <x v="5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x v="358"/>
    <x v="0"/>
    <x v="30"/>
    <n v="2.5683081313131315"/>
    <n v="247.94003412969283"/>
    <x v="2"/>
    <s v="hardware"/>
    <x v="1973"/>
    <d v="2016-08-06T02:00:00"/>
    <d v="2016-06-28T12:21:04"/>
    <x v="2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x v="359"/>
    <x v="0"/>
    <x v="30"/>
    <n v="3.7549600000000001"/>
    <n v="186.81393034825871"/>
    <x v="2"/>
    <s v="hardware"/>
    <x v="1974"/>
    <d v="2013-08-19T03:01:09"/>
    <d v="2013-06-20T03:01:09"/>
    <x v="4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x v="35"/>
    <x v="0"/>
    <x v="30"/>
    <n v="2.0870837499999997"/>
    <n v="131.98948616600788"/>
    <x v="2"/>
    <s v="hardware"/>
    <x v="1975"/>
    <d v="2013-03-10T13:07:31"/>
    <d v="2013-02-08T13:07:31"/>
    <x v="4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x v="360"/>
    <x v="0"/>
    <x v="30"/>
    <n v="3.4660000000000002"/>
    <n v="29.310782241014799"/>
    <x v="2"/>
    <s v="hardware"/>
    <x v="1976"/>
    <d v="2013-07-13T16:35:25"/>
    <d v="2013-06-13T16:35:25"/>
    <x v="4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x v="361"/>
    <x v="0"/>
    <x v="30"/>
    <n v="4.0232999999999999"/>
    <n v="245.02436053593178"/>
    <x v="2"/>
    <s v="hardware"/>
    <x v="1977"/>
    <d v="2015-12-19T02:59:00"/>
    <d v="2015-11-03T00:12:20"/>
    <x v="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x v="362"/>
    <x v="0"/>
    <x v="30"/>
    <n v="10.2684514"/>
    <n v="1323.2540463917526"/>
    <x v="2"/>
    <s v="hardware"/>
    <x v="1978"/>
    <d v="2012-06-12T02:00:00"/>
    <d v="2012-05-10T00:24:52"/>
    <x v="5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x v="363"/>
    <x v="0"/>
    <x v="30"/>
    <n v="1.14901155"/>
    <n v="282.65966789667897"/>
    <x v="2"/>
    <s v="hardware"/>
    <x v="1979"/>
    <d v="2015-11-18T23:59:00"/>
    <d v="2015-10-13T06:02:26"/>
    <x v="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x v="364"/>
    <x v="0"/>
    <x v="30"/>
    <n v="3.5482402000000004"/>
    <n v="91.214401028277635"/>
    <x v="2"/>
    <s v="hardware"/>
    <x v="1980"/>
    <d v="2016-04-03T07:01:02"/>
    <d v="2016-02-23T08:01:02"/>
    <x v="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x v="8"/>
    <x v="1"/>
    <x v="31"/>
    <n v="5.0799999999999998E-2"/>
    <n v="31.75"/>
    <x v="8"/>
    <s v="people"/>
    <x v="1981"/>
    <d v="2014-07-09T12:24:25"/>
    <d v="2014-06-09T12:24:25"/>
    <x v="3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x v="78"/>
    <x v="1"/>
    <x v="31"/>
    <n v="0"/>
    <e v="#DIV/0!"/>
    <x v="8"/>
    <s v="people"/>
    <x v="1982"/>
    <d v="2016-12-04T10:04:47"/>
    <d v="2016-11-04T09:04:47"/>
    <x v="2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x v="38"/>
    <x v="1"/>
    <x v="31"/>
    <n v="4.2999999999999997E-2"/>
    <n v="88.6875"/>
    <x v="8"/>
    <s v="people"/>
    <x v="1983"/>
    <d v="2016-09-02T02:00:00"/>
    <d v="2016-08-10T19:16:58"/>
    <x v="2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x v="63"/>
    <x v="1"/>
    <x v="31"/>
    <n v="0.21146666666666666"/>
    <n v="453.14285714285717"/>
    <x v="8"/>
    <s v="people"/>
    <x v="1984"/>
    <d v="2014-11-30T14:58:01"/>
    <d v="2014-10-01T13:58:01"/>
    <x v="3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x v="80"/>
    <x v="1"/>
    <x v="31"/>
    <n v="3.1875000000000001E-2"/>
    <n v="12.75"/>
    <x v="8"/>
    <s v="people"/>
    <x v="1985"/>
    <d v="2016-08-02T18:00:00"/>
    <d v="2016-07-04T11:46:11"/>
    <x v="2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x v="29"/>
    <x v="1"/>
    <x v="31"/>
    <n v="5.0000000000000001E-4"/>
    <n v="1"/>
    <x v="8"/>
    <s v="people"/>
    <x v="1986"/>
    <d v="2016-03-14T04:24:43"/>
    <d v="2016-02-13T05:24:43"/>
    <x v="2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x v="33"/>
    <x v="1"/>
    <x v="31"/>
    <n v="0.42472727272727273"/>
    <n v="83.428571428571431"/>
    <x v="8"/>
    <s v="people"/>
    <x v="1987"/>
    <d v="2015-03-01T10:21:16"/>
    <d v="2015-01-30T10:21:16"/>
    <x v="0"/>
  </r>
  <r>
    <x v="1988"/>
    <s v="Phillip Michael Photography"/>
    <s v="Expressing art in an image!"/>
    <n v="6000"/>
    <n v="25"/>
    <x v="2"/>
    <x v="0"/>
    <s v="USD"/>
    <n v="1440094742"/>
    <n v="1437502742"/>
    <x v="0"/>
    <x v="29"/>
    <x v="1"/>
    <x v="31"/>
    <n v="4.1666666666666666E-3"/>
    <n v="25"/>
    <x v="8"/>
    <s v="people"/>
    <x v="1988"/>
    <d v="2015-08-20T13:19:02"/>
    <d v="2015-07-21T13:19:02"/>
    <x v="0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x v="29"/>
    <x v="1"/>
    <x v="31"/>
    <n v="0.01"/>
    <n v="50"/>
    <x v="8"/>
    <s v="people"/>
    <x v="1989"/>
    <d v="2016-12-11T11:20:08"/>
    <d v="2016-11-11T11:20:08"/>
    <x v="2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x v="81"/>
    <x v="1"/>
    <x v="31"/>
    <n v="0.16966666666666666"/>
    <n v="101.8"/>
    <x v="8"/>
    <s v="people"/>
    <x v="1990"/>
    <d v="2016-02-12T23:42:12"/>
    <d v="2016-01-28T23:42:12"/>
    <x v="2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x v="83"/>
    <x v="1"/>
    <x v="31"/>
    <n v="7.0000000000000007E-2"/>
    <n v="46.666666666666664"/>
    <x v="8"/>
    <s v="people"/>
    <x v="1991"/>
    <d v="2015-07-03T16:26:26"/>
    <d v="2015-06-12T16:26:26"/>
    <x v="0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x v="84"/>
    <x v="1"/>
    <x v="31"/>
    <n v="1.3333333333333333E-3"/>
    <n v="1"/>
    <x v="8"/>
    <s v="people"/>
    <x v="1992"/>
    <d v="2015-02-17T22:26:31"/>
    <d v="2015-01-18T22:26:31"/>
    <x v="0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x v="78"/>
    <x v="1"/>
    <x v="31"/>
    <n v="0"/>
    <e v="#DIV/0!"/>
    <x v="8"/>
    <s v="people"/>
    <x v="1993"/>
    <d v="2015-12-21T09:07:17"/>
    <d v="2015-11-21T09:07:17"/>
    <x v="0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x v="78"/>
    <x v="1"/>
    <x v="31"/>
    <n v="0"/>
    <e v="#DIV/0!"/>
    <x v="8"/>
    <s v="people"/>
    <x v="1994"/>
    <d v="2016-12-06T20:09:02"/>
    <d v="2016-10-07T19:09:02"/>
    <x v="2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x v="83"/>
    <x v="1"/>
    <x v="31"/>
    <n v="7.8E-2"/>
    <n v="26"/>
    <x v="8"/>
    <s v="people"/>
    <x v="1995"/>
    <d v="2015-07-16T16:38:56"/>
    <d v="2015-06-26T16:38:56"/>
    <x v="0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x v="78"/>
    <x v="1"/>
    <x v="31"/>
    <n v="0"/>
    <e v="#DIV/0!"/>
    <x v="8"/>
    <s v="people"/>
    <x v="1996"/>
    <d v="2014-07-10T14:40:11"/>
    <d v="2014-06-10T14:40:11"/>
    <x v="3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x v="78"/>
    <x v="1"/>
    <x v="31"/>
    <n v="0"/>
    <e v="#DIV/0!"/>
    <x v="8"/>
    <s v="people"/>
    <x v="1997"/>
    <d v="2014-08-26T17:20:12"/>
    <d v="2014-07-27T17:20:12"/>
    <x v="3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x v="83"/>
    <x v="1"/>
    <x v="31"/>
    <n v="0.26200000000000001"/>
    <n v="218.33333333333334"/>
    <x v="8"/>
    <s v="people"/>
    <x v="1998"/>
    <d v="2014-07-31T21:50:38"/>
    <d v="2014-06-16T21:50:38"/>
    <x v="3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x v="63"/>
    <x v="1"/>
    <x v="31"/>
    <n v="7.6129032258064515E-3"/>
    <n v="33.714285714285715"/>
    <x v="8"/>
    <s v="people"/>
    <x v="1999"/>
    <d v="2014-11-13T07:35:08"/>
    <d v="2014-10-14T06:35:08"/>
    <x v="3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x v="20"/>
    <x v="1"/>
    <x v="31"/>
    <n v="0.125"/>
    <n v="25"/>
    <x v="8"/>
    <s v="people"/>
    <x v="2000"/>
    <d v="2016-01-06T17:50:13"/>
    <d v="2015-12-07T17:50:13"/>
    <x v="0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x v="365"/>
    <x v="0"/>
    <x v="30"/>
    <n v="3.8212909090909091"/>
    <n v="128.38790470372632"/>
    <x v="2"/>
    <s v="hardware"/>
    <x v="2001"/>
    <d v="2015-06-12T15:00:00"/>
    <d v="2015-05-12T00:01:56"/>
    <x v="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x v="366"/>
    <x v="0"/>
    <x v="30"/>
    <n v="2.1679422000000002"/>
    <n v="78.834261818181815"/>
    <x v="2"/>
    <s v="hardware"/>
    <x v="2002"/>
    <d v="2017-01-23T12:05:43"/>
    <d v="2016-12-24T12:05:43"/>
    <x v="2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x v="57"/>
    <x v="0"/>
    <x v="30"/>
    <n v="3.12"/>
    <n v="91.764705882352942"/>
    <x v="2"/>
    <s v="hardware"/>
    <x v="2003"/>
    <d v="2010-07-02T18:00:00"/>
    <d v="2010-06-17T22:00:52"/>
    <x v="7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x v="178"/>
    <x v="0"/>
    <x v="30"/>
    <n v="2.3442048"/>
    <n v="331.10237288135596"/>
    <x v="2"/>
    <s v="hardware"/>
    <x v="2004"/>
    <d v="2014-07-10T09:31:03"/>
    <d v="2014-06-10T09:31:03"/>
    <x v="3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x v="277"/>
    <x v="0"/>
    <x v="30"/>
    <n v="1.236801"/>
    <n v="194.26193717277485"/>
    <x v="2"/>
    <s v="hardware"/>
    <x v="2005"/>
    <d v="2013-10-15T22:59:00"/>
    <d v="2013-09-18T14:30:18"/>
    <x v="4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x v="175"/>
    <x v="0"/>
    <x v="30"/>
    <n v="2.4784000000000002"/>
    <n v="408.97689768976898"/>
    <x v="2"/>
    <s v="hardware"/>
    <x v="2006"/>
    <d v="2014-12-03T08:00:45"/>
    <d v="2014-10-29T07:00:45"/>
    <x v="3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x v="89"/>
    <x v="0"/>
    <x v="30"/>
    <n v="1.157092"/>
    <n v="84.459270072992695"/>
    <x v="2"/>
    <s v="hardware"/>
    <x v="2007"/>
    <d v="2010-08-23T23:00:00"/>
    <d v="2010-06-18T15:06:26"/>
    <x v="7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x v="14"/>
    <x v="0"/>
    <x v="30"/>
    <n v="1.1707484768810599"/>
    <n v="44.853658536585364"/>
    <x v="2"/>
    <s v="hardware"/>
    <x v="2008"/>
    <d v="2011-09-19T09:30:22"/>
    <d v="2011-08-06T09:30:22"/>
    <x v="6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x v="367"/>
    <x v="0"/>
    <x v="30"/>
    <n v="3.05158"/>
    <n v="383.3643216080402"/>
    <x v="2"/>
    <s v="hardware"/>
    <x v="2009"/>
    <d v="2016-11-23T03:45:43"/>
    <d v="2016-10-18T02:45:43"/>
    <x v="2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x v="368"/>
    <x v="0"/>
    <x v="30"/>
    <n v="3.2005299999999997"/>
    <n v="55.276856649395505"/>
    <x v="2"/>
    <s v="hardware"/>
    <x v="2010"/>
    <d v="2016-08-18T18:54:51"/>
    <d v="2016-07-19T18:54:51"/>
    <x v="2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x v="369"/>
    <x v="0"/>
    <x v="30"/>
    <n v="8.1956399999999991"/>
    <n v="422.02059732234807"/>
    <x v="2"/>
    <s v="hardware"/>
    <x v="2011"/>
    <d v="2016-01-11T18:00:00"/>
    <d v="2015-12-09T03:36:13"/>
    <x v="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x v="275"/>
    <x v="0"/>
    <x v="30"/>
    <n v="2.3490000000000002"/>
    <n v="64.180327868852459"/>
    <x v="2"/>
    <s v="hardware"/>
    <x v="2012"/>
    <d v="2015-02-05T14:44:01"/>
    <d v="2015-01-06T14:44:01"/>
    <x v="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x v="370"/>
    <x v="0"/>
    <x v="30"/>
    <n v="4.9491375"/>
    <n v="173.57781674704077"/>
    <x v="2"/>
    <s v="hardware"/>
    <x v="2013"/>
    <d v="2016-07-08T18:03:34"/>
    <d v="2016-05-09T18:03:34"/>
    <x v="2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x v="371"/>
    <x v="0"/>
    <x v="30"/>
    <n v="78.137822333333332"/>
    <n v="88.601680840609291"/>
    <x v="2"/>
    <s v="hardware"/>
    <x v="2014"/>
    <d v="2013-03-24T23:08:59"/>
    <d v="2013-02-19T00:08:59"/>
    <x v="4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x v="372"/>
    <x v="0"/>
    <x v="30"/>
    <n v="1.1300013888888889"/>
    <n v="50.222283950617282"/>
    <x v="2"/>
    <s v="hardware"/>
    <x v="2015"/>
    <d v="2011-09-09T16:02:43"/>
    <d v="2011-08-10T16:02:43"/>
    <x v="6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x v="373"/>
    <x v="0"/>
    <x v="30"/>
    <n v="9.2154220000000002"/>
    <n v="192.38876826722338"/>
    <x v="2"/>
    <s v="hardware"/>
    <x v="2016"/>
    <d v="2013-03-09T16:08:19"/>
    <d v="2013-02-07T16:08:19"/>
    <x v="4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x v="374"/>
    <x v="0"/>
    <x v="30"/>
    <n v="1.2510239999999999"/>
    <n v="73.416901408450698"/>
    <x v="2"/>
    <s v="hardware"/>
    <x v="2017"/>
    <d v="2012-03-23T23:00:00"/>
    <d v="2012-02-21T20:22:35"/>
    <x v="5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x v="375"/>
    <x v="0"/>
    <x v="30"/>
    <n v="1.0224343076923077"/>
    <n v="147.68495555555555"/>
    <x v="2"/>
    <s v="hardware"/>
    <x v="2018"/>
    <d v="2015-08-13T03:46:49"/>
    <d v="2015-07-14T03:46:49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x v="376"/>
    <x v="0"/>
    <x v="30"/>
    <n v="4.8490975000000001"/>
    <n v="108.96848314606741"/>
    <x v="2"/>
    <s v="hardware"/>
    <x v="2019"/>
    <d v="2016-09-22T12:00:21"/>
    <d v="2016-08-23T12:00:21"/>
    <x v="2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x v="259"/>
    <x v="0"/>
    <x v="30"/>
    <n v="1.9233333333333333"/>
    <n v="23.647540983606557"/>
    <x v="2"/>
    <s v="hardware"/>
    <x v="2020"/>
    <d v="2014-05-14T18:04:00"/>
    <d v="2014-04-07T21:20:24"/>
    <x v="3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x v="195"/>
    <x v="0"/>
    <x v="30"/>
    <n v="2.8109999999999999"/>
    <n v="147.94736842105263"/>
    <x v="2"/>
    <s v="hardware"/>
    <x v="2021"/>
    <d v="2014-09-23T20:41:37"/>
    <d v="2014-08-09T20:41:37"/>
    <x v="3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x v="166"/>
    <x v="0"/>
    <x v="30"/>
    <n v="1.2513700000000001"/>
    <n v="385.03692307692307"/>
    <x v="2"/>
    <s v="hardware"/>
    <x v="2022"/>
    <d v="2016-06-11T08:39:32"/>
    <d v="2016-05-12T08:39:32"/>
    <x v="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x v="377"/>
    <x v="0"/>
    <x v="30"/>
    <n v="1.61459"/>
    <n v="457.39093484419266"/>
    <x v="2"/>
    <s v="hardware"/>
    <x v="2023"/>
    <d v="2015-06-11T05:05:53"/>
    <d v="2015-05-12T05:05:53"/>
    <x v="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x v="217"/>
    <x v="0"/>
    <x v="30"/>
    <n v="5.8535000000000004"/>
    <n v="222.99047619047619"/>
    <x v="2"/>
    <s v="hardware"/>
    <x v="2024"/>
    <d v="2012-08-12T22:00:00"/>
    <d v="2012-07-09T18:12:24"/>
    <x v="5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x v="378"/>
    <x v="0"/>
    <x v="30"/>
    <n v="2.0114999999999998"/>
    <n v="220.74074074074073"/>
    <x v="2"/>
    <s v="hardware"/>
    <x v="2025"/>
    <d v="2015-06-10T23:25:46"/>
    <d v="2015-05-11T23:25:46"/>
    <x v="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x v="379"/>
    <x v="0"/>
    <x v="30"/>
    <n v="1.3348307999999998"/>
    <n v="73.503898678414089"/>
    <x v="2"/>
    <s v="hardware"/>
    <x v="2026"/>
    <d v="2014-04-20T22:59:00"/>
    <d v="2014-03-06T12:39:45"/>
    <x v="3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x v="380"/>
    <x v="0"/>
    <x v="30"/>
    <n v="1.2024900000000001"/>
    <n v="223.09647495361781"/>
    <x v="2"/>
    <s v="hardware"/>
    <x v="2027"/>
    <d v="2015-03-30T13:31:59"/>
    <d v="2015-02-13T14:31:59"/>
    <x v="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x v="1"/>
    <x v="0"/>
    <x v="30"/>
    <n v="1.2616666666666667"/>
    <n v="47.911392405063289"/>
    <x v="2"/>
    <s v="hardware"/>
    <x v="2028"/>
    <d v="2010-03-15T16:55:00"/>
    <d v="2010-02-06T17:03:26"/>
    <x v="7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x v="225"/>
    <x v="0"/>
    <x v="30"/>
    <n v="3.6120000000000001"/>
    <n v="96.063829787234042"/>
    <x v="2"/>
    <s v="hardware"/>
    <x v="2029"/>
    <d v="2014-08-26T19:31:21"/>
    <d v="2014-07-27T19:31:21"/>
    <x v="3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x v="381"/>
    <x v="0"/>
    <x v="30"/>
    <n v="2.26239013671875"/>
    <n v="118.6144"/>
    <x v="2"/>
    <s v="hardware"/>
    <x v="2030"/>
    <d v="2012-11-29T18:54:56"/>
    <d v="2012-10-30T18:54:56"/>
    <x v="5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x v="278"/>
    <x v="0"/>
    <x v="30"/>
    <n v="1.2035"/>
    <n v="118.45472440944881"/>
    <x v="2"/>
    <s v="hardware"/>
    <x v="2031"/>
    <d v="2015-01-08T20:00:00"/>
    <d v="2014-12-02T02:54:13"/>
    <x v="3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x v="382"/>
    <x v="0"/>
    <x v="30"/>
    <n v="3.0418799999999999"/>
    <n v="143.21468926553672"/>
    <x v="2"/>
    <s v="hardware"/>
    <x v="2032"/>
    <d v="2016-12-15T00:00:00"/>
    <d v="2016-11-15T08:34:34"/>
    <x v="2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x v="150"/>
    <x v="0"/>
    <x v="30"/>
    <n v="1.7867599999999999"/>
    <n v="282.71518987341773"/>
    <x v="2"/>
    <s v="hardware"/>
    <x v="2033"/>
    <d v="2014-04-25T20:58:38"/>
    <d v="2014-03-26T20:58:38"/>
    <x v="3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x v="278"/>
    <x v="0"/>
    <x v="30"/>
    <n v="3.868199871794872"/>
    <n v="593.93620078740162"/>
    <x v="2"/>
    <s v="hardware"/>
    <x v="2034"/>
    <d v="2015-05-07T01:58:00"/>
    <d v="2015-03-12T22:07:13"/>
    <x v="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x v="383"/>
    <x v="0"/>
    <x v="30"/>
    <n v="2.1103642500000004"/>
    <n v="262.15704968944101"/>
    <x v="2"/>
    <s v="hardware"/>
    <x v="2035"/>
    <d v="2015-12-18T20:00:00"/>
    <d v="2015-11-03T10:00:07"/>
    <x v="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x v="384"/>
    <x v="0"/>
    <x v="30"/>
    <n v="1.3166833333333334"/>
    <n v="46.580778301886795"/>
    <x v="2"/>
    <s v="hardware"/>
    <x v="2036"/>
    <d v="2014-05-09T15:45:19"/>
    <d v="2014-04-09T15:45:19"/>
    <x v="3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x v="385"/>
    <x v="0"/>
    <x v="30"/>
    <n v="3.0047639999999998"/>
    <n v="70.041118881118877"/>
    <x v="2"/>
    <s v="hardware"/>
    <x v="2037"/>
    <d v="2013-12-30T01:02:33"/>
    <d v="2013-10-31T00:02:33"/>
    <x v="4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x v="386"/>
    <x v="0"/>
    <x v="30"/>
    <n v="4.2051249999999998"/>
    <n v="164.90686274509804"/>
    <x v="2"/>
    <s v="hardware"/>
    <x v="2038"/>
    <d v="2013-07-01T13:00:00"/>
    <d v="2013-05-30T01:30:21"/>
    <x v="4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x v="169"/>
    <x v="0"/>
    <x v="30"/>
    <n v="1.362168"/>
    <n v="449.26385224274406"/>
    <x v="2"/>
    <s v="hardware"/>
    <x v="2039"/>
    <d v="2016-11-30T23:59:00"/>
    <d v="2016-11-01T05:32:05"/>
    <x v="2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x v="1"/>
    <x v="197"/>
    <x v="0"/>
    <x v="30"/>
    <n v="2.4817133333333334"/>
    <n v="27.472841328413285"/>
    <x v="2"/>
    <s v="hardware"/>
    <x v="2040"/>
    <d v="2013-11-15T18:15:03"/>
    <d v="2013-10-31T17:15:03"/>
    <x v="4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x v="148"/>
    <x v="0"/>
    <x v="30"/>
    <n v="1.8186315789473684"/>
    <n v="143.97499999999999"/>
    <x v="2"/>
    <s v="hardware"/>
    <x v="2041"/>
    <d v="2016-11-10T08:37:07"/>
    <d v="2016-10-11T07:37:07"/>
    <x v="2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x v="205"/>
    <x v="0"/>
    <x v="30"/>
    <n v="1.2353000000000001"/>
    <n v="88.23571428571428"/>
    <x v="2"/>
    <s v="hardware"/>
    <x v="2042"/>
    <d v="2016-01-22T11:59:34"/>
    <d v="2015-11-23T11:59:34"/>
    <x v="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x v="189"/>
    <x v="0"/>
    <x v="30"/>
    <n v="5.0620938628158845"/>
    <n v="36.326424870466319"/>
    <x v="2"/>
    <s v="hardware"/>
    <x v="2043"/>
    <d v="2016-12-10T23:59:00"/>
    <d v="2016-10-17T23:14:37"/>
    <x v="2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x v="387"/>
    <x v="0"/>
    <x v="30"/>
    <n v="1.0821333333333334"/>
    <n v="90.177777777777777"/>
    <x v="2"/>
    <s v="hardware"/>
    <x v="2044"/>
    <d v="2015-06-13T11:25:14"/>
    <d v="2015-05-14T11:25:14"/>
    <x v="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x v="40"/>
    <x v="0"/>
    <x v="30"/>
    <n v="8.1918387755102042"/>
    <n v="152.62361216730039"/>
    <x v="2"/>
    <s v="hardware"/>
    <x v="2045"/>
    <d v="2012-07-08T21:07:27"/>
    <d v="2012-06-08T21:07:27"/>
    <x v="5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x v="37"/>
    <x v="0"/>
    <x v="30"/>
    <n v="1.2110000000000001"/>
    <n v="55.806451612903224"/>
    <x v="2"/>
    <s v="hardware"/>
    <x v="2046"/>
    <d v="2013-05-22T23:07:24"/>
    <d v="2013-04-22T23:07:24"/>
    <x v="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x v="388"/>
    <x v="0"/>
    <x v="30"/>
    <n v="1.0299897959183673"/>
    <n v="227.85327313769753"/>
    <x v="2"/>
    <s v="hardware"/>
    <x v="2047"/>
    <d v="2015-04-16T19:00:00"/>
    <d v="2015-03-18T16:41:10"/>
    <x v="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x v="389"/>
    <x v="0"/>
    <x v="30"/>
    <n v="1.4833229411764706"/>
    <n v="91.82989803350327"/>
    <x v="2"/>
    <s v="hardware"/>
    <x v="2048"/>
    <d v="2013-05-23T10:38:11"/>
    <d v="2013-04-23T10:38:11"/>
    <x v="4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x v="0"/>
    <x v="390"/>
    <x v="0"/>
    <x v="30"/>
    <n v="1.2019070000000001"/>
    <n v="80.991037735849048"/>
    <x v="2"/>
    <s v="hardware"/>
    <x v="2049"/>
    <d v="2013-12-02T17:59:00"/>
    <d v="2013-10-28T07:39:23"/>
    <x v="4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x v="203"/>
    <x v="0"/>
    <x v="30"/>
    <n v="4.7327000000000004"/>
    <n v="278.39411764705881"/>
    <x v="2"/>
    <s v="hardware"/>
    <x v="2050"/>
    <d v="2015-05-30T20:42:58"/>
    <d v="2015-04-20T20:42:58"/>
    <x v="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x v="391"/>
    <x v="0"/>
    <x v="30"/>
    <n v="1.303625"/>
    <n v="43.095041322314053"/>
    <x v="2"/>
    <s v="hardware"/>
    <x v="2051"/>
    <d v="2013-12-25T19:32:17"/>
    <d v="2013-11-25T19:32:17"/>
    <x v="4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x v="392"/>
    <x v="0"/>
    <x v="30"/>
    <n v="3.5304799999999998"/>
    <n v="326.29205175600737"/>
    <x v="2"/>
    <s v="hardware"/>
    <x v="2052"/>
    <d v="2016-02-19T21:00:53"/>
    <d v="2016-01-05T21:00:53"/>
    <x v="2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x v="212"/>
    <x v="0"/>
    <x v="30"/>
    <n v="1.0102"/>
    <n v="41.743801652892564"/>
    <x v="2"/>
    <s v="hardware"/>
    <x v="2053"/>
    <d v="2015-11-25T10:49:11"/>
    <d v="2015-10-26T09:49:11"/>
    <x v="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x v="393"/>
    <x v="0"/>
    <x v="30"/>
    <n v="1.1359142857142857"/>
    <n v="64.020933977455712"/>
    <x v="2"/>
    <s v="hardware"/>
    <x v="2054"/>
    <d v="2014-05-02T07:30:10"/>
    <d v="2014-04-02T07:30:10"/>
    <x v="3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x v="21"/>
    <x v="0"/>
    <x v="30"/>
    <n v="1.6741666666666666"/>
    <n v="99.455445544554451"/>
    <x v="2"/>
    <s v="hardware"/>
    <x v="2055"/>
    <d v="2014-12-02T23:00:00"/>
    <d v="2014-11-03T11:10:43"/>
    <x v="3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x v="394"/>
    <x v="0"/>
    <x v="30"/>
    <n v="1.5345200000000001"/>
    <n v="138.49458483754512"/>
    <x v="2"/>
    <s v="hardware"/>
    <x v="2056"/>
    <d v="2013-04-17T13:15:42"/>
    <d v="2013-03-18T13:15:42"/>
    <x v="4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x v="395"/>
    <x v="0"/>
    <x v="30"/>
    <n v="2.022322"/>
    <n v="45.547792792792798"/>
    <x v="2"/>
    <s v="hardware"/>
    <x v="2057"/>
    <d v="2016-02-26T06:52:12"/>
    <d v="2016-01-27T06:52:12"/>
    <x v="2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x v="396"/>
    <x v="0"/>
    <x v="30"/>
    <n v="1.6828125"/>
    <n v="10.507317073170732"/>
    <x v="2"/>
    <s v="hardware"/>
    <x v="2058"/>
    <d v="2015-03-02T15:00:00"/>
    <d v="2015-01-22T03:53:50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x v="269"/>
    <x v="0"/>
    <x v="30"/>
    <n v="1.4345666666666668"/>
    <n v="114.76533333333333"/>
    <x v="2"/>
    <s v="hardware"/>
    <x v="2059"/>
    <d v="2016-01-31T16:59:00"/>
    <d v="2015-12-23T09:27:34"/>
    <x v="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x v="397"/>
    <x v="0"/>
    <x v="30"/>
    <n v="1.964"/>
    <n v="35.997067448680355"/>
    <x v="2"/>
    <s v="hardware"/>
    <x v="2060"/>
    <d v="2014-07-23T10:25:50"/>
    <d v="2014-05-24T10:25:50"/>
    <x v="3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x v="2"/>
    <x v="0"/>
    <x v="30"/>
    <n v="1.0791999999999999"/>
    <n v="154.17142857142858"/>
    <x v="2"/>
    <s v="hardware"/>
    <x v="2061"/>
    <d v="2016-12-31T13:20:54"/>
    <d v="2016-12-01T13:20:54"/>
    <x v="2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x v="398"/>
    <x v="0"/>
    <x v="30"/>
    <n v="1.14977"/>
    <n v="566.38916256157631"/>
    <x v="2"/>
    <s v="hardware"/>
    <x v="2062"/>
    <d v="2016-03-24T03:11:38"/>
    <d v="2016-02-23T04:11:38"/>
    <x v="2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x v="72"/>
    <x v="0"/>
    <x v="30"/>
    <n v="1.4804999999999999"/>
    <n v="120.85714285714286"/>
    <x v="2"/>
    <s v="hardware"/>
    <x v="2063"/>
    <d v="2016-05-15T12:35:01"/>
    <d v="2016-04-12T12:35:01"/>
    <x v="2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x v="399"/>
    <x v="0"/>
    <x v="30"/>
    <n v="1.9116676082790633"/>
    <n v="86.163845492085343"/>
    <x v="2"/>
    <s v="hardware"/>
    <x v="2064"/>
    <d v="2013-05-31T07:00:00"/>
    <d v="2013-04-25T03:45:23"/>
    <x v="4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x v="400"/>
    <x v="0"/>
    <x v="30"/>
    <n v="1.99215125"/>
    <n v="51.212114395886893"/>
    <x v="2"/>
    <s v="hardware"/>
    <x v="2065"/>
    <d v="2013-12-25T03:00:29"/>
    <d v="2013-11-25T03:00:29"/>
    <x v="4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x v="71"/>
    <x v="0"/>
    <x v="30"/>
    <n v="2.1859999999999999"/>
    <n v="67.261538461538464"/>
    <x v="2"/>
    <s v="hardware"/>
    <x v="2066"/>
    <d v="2014-08-23T13:31:23"/>
    <d v="2014-07-24T13:31:23"/>
    <x v="3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x v="73"/>
    <x v="0"/>
    <x v="30"/>
    <n v="1.2686868686868686"/>
    <n v="62.8"/>
    <x v="2"/>
    <s v="hardware"/>
    <x v="2067"/>
    <d v="2015-05-24T15:29:36"/>
    <d v="2015-04-21T15:29:36"/>
    <x v="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x v="88"/>
    <x v="0"/>
    <x v="30"/>
    <n v="1.0522388"/>
    <n v="346.13118421052633"/>
    <x v="2"/>
    <s v="hardware"/>
    <x v="2068"/>
    <d v="2016-10-20T15:11:55"/>
    <d v="2016-09-20T15:11:55"/>
    <x v="2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x v="40"/>
    <x v="0"/>
    <x v="30"/>
    <n v="1.2840666000000001"/>
    <n v="244.11912547528519"/>
    <x v="2"/>
    <s v="hardware"/>
    <x v="2069"/>
    <d v="2016-01-02T18:19:51"/>
    <d v="2015-12-02T18:19:51"/>
    <x v="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x v="401"/>
    <x v="0"/>
    <x v="30"/>
    <n v="3.1732719999999999"/>
    <n v="259.25424836601309"/>
    <x v="2"/>
    <s v="hardware"/>
    <x v="2070"/>
    <d v="2016-06-28T10:45:23"/>
    <d v="2016-05-29T10:45:23"/>
    <x v="2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x v="402"/>
    <x v="0"/>
    <x v="30"/>
    <n v="2.8073000000000001"/>
    <n v="201.96402877697841"/>
    <x v="2"/>
    <s v="hardware"/>
    <x v="2071"/>
    <d v="2016-10-02T01:41:24"/>
    <d v="2016-08-18T01:41:24"/>
    <x v="2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x v="403"/>
    <x v="0"/>
    <x v="30"/>
    <n v="1.1073146853146854"/>
    <n v="226.20857142857142"/>
    <x v="2"/>
    <s v="hardware"/>
    <x v="2072"/>
    <d v="2016-05-07T08:57:12"/>
    <d v="2016-04-07T08:57:12"/>
    <x v="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x v="404"/>
    <x v="0"/>
    <x v="30"/>
    <n v="1.5260429999999998"/>
    <n v="324.69"/>
    <x v="2"/>
    <s v="hardware"/>
    <x v="2073"/>
    <d v="2015-05-08T11:01:58"/>
    <d v="2015-03-24T11:01:58"/>
    <x v="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x v="83"/>
    <x v="0"/>
    <x v="30"/>
    <n v="1.0249999999999999"/>
    <n v="205"/>
    <x v="2"/>
    <s v="hardware"/>
    <x v="2074"/>
    <d v="2016-05-06T14:49:42"/>
    <d v="2016-04-06T14:49:42"/>
    <x v="2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x v="405"/>
    <x v="0"/>
    <x v="30"/>
    <n v="16.783738373837384"/>
    <n v="20.465926829268295"/>
    <x v="2"/>
    <s v="hardware"/>
    <x v="2075"/>
    <d v="2013-07-25T11:21:28"/>
    <d v="2013-06-25T11:21:28"/>
    <x v="4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x v="406"/>
    <x v="0"/>
    <x v="30"/>
    <n v="5.4334915642458101"/>
    <n v="116.35303146309367"/>
    <x v="2"/>
    <s v="hardware"/>
    <x v="2076"/>
    <d v="2014-07-23T16:08:09"/>
    <d v="2014-06-13T16:08:09"/>
    <x v="3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x v="101"/>
    <x v="0"/>
    <x v="30"/>
    <n v="1.1550800000000001"/>
    <n v="307.20212765957444"/>
    <x v="2"/>
    <s v="hardware"/>
    <x v="2077"/>
    <d v="2015-06-05T16:00:00"/>
    <d v="2015-04-08T20:01:16"/>
    <x v="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x v="53"/>
    <x v="0"/>
    <x v="30"/>
    <n v="1.3120499999999999"/>
    <n v="546.6875"/>
    <x v="2"/>
    <s v="hardware"/>
    <x v="2078"/>
    <d v="2016-12-18T13:30:57"/>
    <d v="2016-11-18T13:30:57"/>
    <x v="2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x v="407"/>
    <x v="0"/>
    <x v="30"/>
    <n v="2.8816999999999999"/>
    <n v="47.474464579901152"/>
    <x v="2"/>
    <s v="hardware"/>
    <x v="2079"/>
    <d v="2015-06-25T14:00:00"/>
    <d v="2015-05-26T12:03:13"/>
    <x v="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x v="133"/>
    <x v="0"/>
    <x v="30"/>
    <n v="5.0780000000000003"/>
    <n v="101.56"/>
    <x v="2"/>
    <s v="hardware"/>
    <x v="2080"/>
    <d v="2015-11-11T18:58:20"/>
    <d v="2015-10-12T17:58:20"/>
    <x v="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x v="165"/>
    <x v="0"/>
    <x v="14"/>
    <n v="1.1457142857142857"/>
    <n v="72.909090909090907"/>
    <x v="4"/>
    <s v="indie rock"/>
    <x v="2081"/>
    <d v="2012-05-15T23:59:00"/>
    <d v="2012-04-04T22:45:55"/>
    <x v="5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x v="44"/>
    <x v="0"/>
    <x v="14"/>
    <n v="1.1073333333333333"/>
    <n v="43.710526315789473"/>
    <x v="4"/>
    <s v="indie rock"/>
    <x v="2082"/>
    <d v="2011-11-23T22:53:16"/>
    <d v="2011-09-24T21:53:16"/>
    <x v="6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x v="20"/>
    <x v="0"/>
    <x v="14"/>
    <n v="1.1333333333333333"/>
    <n v="34"/>
    <x v="4"/>
    <s v="indie rock"/>
    <x v="2083"/>
    <d v="2012-06-04T12:19:55"/>
    <d v="2012-05-05T12:19:55"/>
    <x v="5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x v="67"/>
    <x v="0"/>
    <x v="14"/>
    <n v="1.0833333333333333"/>
    <n v="70.652173913043484"/>
    <x v="4"/>
    <s v="indie rock"/>
    <x v="2084"/>
    <d v="2014-05-04T01:59:00"/>
    <d v="2014-04-02T14:59:42"/>
    <x v="3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x v="183"/>
    <x v="0"/>
    <x v="14"/>
    <n v="1.2353333333333334"/>
    <n v="89.301204819277103"/>
    <x v="4"/>
    <s v="indie rock"/>
    <x v="2085"/>
    <d v="2012-07-15T15:03:07"/>
    <d v="2012-06-15T15:03:07"/>
    <x v="5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x v="2"/>
    <x v="0"/>
    <x v="14"/>
    <n v="1.0069999999999999"/>
    <n v="115.08571428571429"/>
    <x v="4"/>
    <s v="indie rock"/>
    <x v="2086"/>
    <d v="2011-12-13T23:59:00"/>
    <d v="2011-11-13T11:05:32"/>
    <x v="6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x v="20"/>
    <x v="0"/>
    <x v="14"/>
    <n v="1.0353333333333334"/>
    <n v="62.12"/>
    <x v="4"/>
    <s v="indie rock"/>
    <x v="2087"/>
    <d v="2011-09-07T23:54:18"/>
    <d v="2011-08-08T23:54:18"/>
    <x v="6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x v="11"/>
    <x v="0"/>
    <x v="14"/>
    <n v="1.1551066666666667"/>
    <n v="46.204266666666669"/>
    <x v="4"/>
    <s v="indie rock"/>
    <x v="2088"/>
    <d v="2010-09-10T22:59:00"/>
    <d v="2010-08-05T12:09:12"/>
    <x v="7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x v="95"/>
    <x v="0"/>
    <x v="14"/>
    <n v="1.2040040000000001"/>
    <n v="48.54854838709678"/>
    <x v="4"/>
    <s v="indie rock"/>
    <x v="2089"/>
    <d v="2013-08-01T20:49:54"/>
    <d v="2013-06-27T20:49:54"/>
    <x v="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x v="322"/>
    <x v="0"/>
    <x v="14"/>
    <n v="1.1504037499999999"/>
    <n v="57.520187499999999"/>
    <x v="4"/>
    <s v="indie rock"/>
    <x v="2090"/>
    <d v="2013-02-24T04:09:15"/>
    <d v="2013-01-25T04:09:15"/>
    <x v="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x v="336"/>
    <x v="0"/>
    <x v="14"/>
    <n v="1.2046777777777777"/>
    <n v="88.147154471544724"/>
    <x v="4"/>
    <s v="indie rock"/>
    <x v="2091"/>
    <d v="2011-03-01T15:00:00"/>
    <d v="2011-01-12T02:44:38"/>
    <x v="6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x v="165"/>
    <x v="0"/>
    <x v="14"/>
    <n v="1.0128333333333333"/>
    <n v="110.49090909090908"/>
    <x v="4"/>
    <s v="indie rock"/>
    <x v="2092"/>
    <d v="2011-10-07T11:58:52"/>
    <d v="2011-08-08T11:58:52"/>
    <x v="6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x v="23"/>
    <x v="0"/>
    <x v="14"/>
    <n v="1.0246666666666666"/>
    <n v="66.826086956521735"/>
    <x v="4"/>
    <s v="indie rock"/>
    <x v="2093"/>
    <d v="2012-12-22T16:30:32"/>
    <d v="2012-10-23T15:30:32"/>
    <x v="5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x v="250"/>
    <x v="0"/>
    <x v="14"/>
    <n v="1.2054285714285715"/>
    <n v="58.597222222222221"/>
    <x v="4"/>
    <s v="indie rock"/>
    <x v="2094"/>
    <d v="2012-03-04T22:00:00"/>
    <d v="2012-01-30T19:28:50"/>
    <x v="5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x v="19"/>
    <x v="0"/>
    <x v="14"/>
    <n v="1"/>
    <n v="113.63636363636364"/>
    <x v="4"/>
    <s v="indie rock"/>
    <x v="2095"/>
    <d v="2011-10-02T12:36:13"/>
    <d v="2011-08-03T12:36:13"/>
    <x v="6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x v="25"/>
    <x v="0"/>
    <x v="14"/>
    <n v="1.0166666666666666"/>
    <n v="43.571428571428569"/>
    <x v="4"/>
    <s v="indie rock"/>
    <x v="2096"/>
    <d v="2012-10-25T22:59:00"/>
    <d v="2012-10-10T13:12:15"/>
    <x v="5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x v="44"/>
    <x v="0"/>
    <x v="14"/>
    <n v="1"/>
    <n v="78.94736842105263"/>
    <x v="4"/>
    <s v="indie rock"/>
    <x v="2097"/>
    <d v="2011-12-01T10:02:15"/>
    <d v="2011-10-02T09:02:15"/>
    <x v="6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x v="58"/>
    <x v="0"/>
    <x v="14"/>
    <n v="1.0033333333333334"/>
    <n v="188.125"/>
    <x v="4"/>
    <s v="indie rock"/>
    <x v="2098"/>
    <d v="2012-03-07T21:43:55"/>
    <d v="2012-02-06T21:43:55"/>
    <x v="5"/>
  </r>
  <r>
    <x v="2099"/>
    <s v="Roosevelt Died."/>
    <s v="Our tour van died, we need help!"/>
    <n v="3000"/>
    <n v="3971"/>
    <x v="0"/>
    <x v="0"/>
    <s v="USD"/>
    <n v="1435808400"/>
    <n v="1434650084"/>
    <x v="0"/>
    <x v="287"/>
    <x v="0"/>
    <x v="14"/>
    <n v="1.3236666666666668"/>
    <n v="63.031746031746032"/>
    <x v="4"/>
    <s v="indie rock"/>
    <x v="2099"/>
    <d v="2015-07-01T22:40:00"/>
    <d v="2015-06-18T12:54:44"/>
    <x v="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x v="74"/>
    <x v="0"/>
    <x v="14"/>
    <n v="1.3666666666666667"/>
    <n v="30.37037037037037"/>
    <x v="4"/>
    <s v="indie rock"/>
    <x v="2100"/>
    <d v="2012-06-29T22:59:00"/>
    <d v="2012-06-14T15:02:21"/>
    <x v="5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x v="34"/>
    <x v="0"/>
    <x v="14"/>
    <n v="1.1325000000000001"/>
    <n v="51.477272727272727"/>
    <x v="4"/>
    <s v="indie rock"/>
    <x v="2101"/>
    <d v="2012-02-12T22:35:14"/>
    <d v="2011-12-14T22:35:14"/>
    <x v="6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x v="44"/>
    <x v="0"/>
    <x v="14"/>
    <n v="1.36"/>
    <n v="35.789473684210527"/>
    <x v="4"/>
    <s v="indie rock"/>
    <x v="2102"/>
    <d v="2011-05-05T15:50:48"/>
    <d v="2011-04-05T15:50:48"/>
    <x v="6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x v="0"/>
    <x v="248"/>
    <x v="0"/>
    <x v="14"/>
    <n v="1.4612318374694613"/>
    <n v="98.817391304347822"/>
    <x v="4"/>
    <s v="indie rock"/>
    <x v="2103"/>
    <d v="2012-11-09T14:07:07"/>
    <d v="2012-10-10T13:07:07"/>
    <x v="5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x v="77"/>
    <x v="0"/>
    <x v="14"/>
    <n v="1.2949999999999999"/>
    <n v="28"/>
    <x v="4"/>
    <s v="indie rock"/>
    <x v="2104"/>
    <d v="2013-05-30T19:00:00"/>
    <d v="2013-04-29T20:47:14"/>
    <x v="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x v="221"/>
    <x v="0"/>
    <x v="14"/>
    <n v="2.54"/>
    <n v="51.313131313131315"/>
    <x v="4"/>
    <s v="indie rock"/>
    <x v="2105"/>
    <d v="2014-11-20T23:00:00"/>
    <d v="2014-11-08T13:55:53"/>
    <x v="3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x v="34"/>
    <x v="0"/>
    <x v="14"/>
    <n v="1.0704545454545455"/>
    <n v="53.522727272727273"/>
    <x v="4"/>
    <s v="indie rock"/>
    <x v="2106"/>
    <d v="2013-01-26T00:09:34"/>
    <d v="2012-12-27T00:09:34"/>
    <x v="5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x v="6"/>
    <x v="0"/>
    <x v="14"/>
    <n v="1.0773299999999999"/>
    <n v="37.149310344827583"/>
    <x v="4"/>
    <s v="indie rock"/>
    <x v="2107"/>
    <d v="2014-11-12T13:03:13"/>
    <d v="2014-10-22T12:03:13"/>
    <x v="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x v="277"/>
    <x v="0"/>
    <x v="14"/>
    <n v="1.0731250000000001"/>
    <n v="89.895287958115176"/>
    <x v="4"/>
    <s v="indie rock"/>
    <x v="2108"/>
    <d v="2012-09-09T22:55:00"/>
    <d v="2012-08-13T23:13:00"/>
    <x v="5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x v="244"/>
    <x v="0"/>
    <x v="14"/>
    <n v="1.06525"/>
    <n v="106.52500000000001"/>
    <x v="4"/>
    <s v="indie rock"/>
    <x v="2109"/>
    <d v="2015-07-05T12:00:17"/>
    <d v="2015-06-05T12:00:17"/>
    <x v="0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x v="44"/>
    <x v="0"/>
    <x v="14"/>
    <n v="1.0035000000000001"/>
    <n v="52.815789473684212"/>
    <x v="4"/>
    <s v="indie rock"/>
    <x v="2110"/>
    <d v="2014-05-27T23:59:00"/>
    <d v="2014-04-30T11:06:09"/>
    <x v="3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x v="70"/>
    <x v="0"/>
    <x v="14"/>
    <n v="1.0649999999999999"/>
    <n v="54.615384615384613"/>
    <x v="4"/>
    <s v="indie rock"/>
    <x v="2111"/>
    <d v="2011-08-14T20:00:00"/>
    <d v="2011-06-08T23:43:45"/>
    <x v="6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x v="202"/>
    <x v="0"/>
    <x v="14"/>
    <n v="1"/>
    <n v="27.272727272727273"/>
    <x v="4"/>
    <s v="indie rock"/>
    <x v="2112"/>
    <d v="2013-04-15T17:16:33"/>
    <d v="2013-04-01T17:16:33"/>
    <x v="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x v="0"/>
    <x v="329"/>
    <x v="0"/>
    <x v="14"/>
    <n v="1.0485714285714285"/>
    <n v="68.598130841121488"/>
    <x v="4"/>
    <s v="indie rock"/>
    <x v="2113"/>
    <d v="2014-09-23T15:46:16"/>
    <d v="2014-08-19T15:46:16"/>
    <x v="3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x v="206"/>
    <x v="0"/>
    <x v="14"/>
    <n v="1.0469999999999999"/>
    <n v="35.612244897959187"/>
    <x v="4"/>
    <s v="indie rock"/>
    <x v="2114"/>
    <d v="2010-12-08T23:59:00"/>
    <d v="2010-10-07T14:34:30"/>
    <x v="7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x v="17"/>
    <x v="0"/>
    <x v="14"/>
    <n v="2.2566666666666668"/>
    <n v="94.027777777777771"/>
    <x v="4"/>
    <s v="indie rock"/>
    <x v="2115"/>
    <d v="2011-02-19T20:56:41"/>
    <d v="2011-01-20T20:56:41"/>
    <x v="6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x v="297"/>
    <x v="0"/>
    <x v="14"/>
    <n v="1.0090416666666666"/>
    <n v="526.45652173913038"/>
    <x v="4"/>
    <s v="indie rock"/>
    <x v="2116"/>
    <d v="2012-10-02T13:40:03"/>
    <d v="2012-08-15T13:40:03"/>
    <x v="5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x v="2"/>
    <x v="0"/>
    <x v="14"/>
    <n v="1.4775"/>
    <n v="50.657142857142858"/>
    <x v="4"/>
    <s v="indie rock"/>
    <x v="2117"/>
    <d v="2015-10-26T23:59:00"/>
    <d v="2015-10-12T20:25:49"/>
    <x v="0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x v="57"/>
    <x v="0"/>
    <x v="14"/>
    <n v="1.3461099999999999"/>
    <n v="79.182941176470578"/>
    <x v="4"/>
    <s v="indie rock"/>
    <x v="2118"/>
    <d v="2011-07-24T15:08:56"/>
    <d v="2011-06-24T15:08:56"/>
    <x v="6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x v="19"/>
    <x v="0"/>
    <x v="14"/>
    <n v="1.0075000000000001"/>
    <n v="91.590909090909093"/>
    <x v="4"/>
    <s v="indie rock"/>
    <x v="2119"/>
    <d v="2012-08-15T22:07:25"/>
    <d v="2012-07-16T22:07:25"/>
    <x v="5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x v="50"/>
    <x v="0"/>
    <x v="14"/>
    <n v="1.00880375"/>
    <n v="116.96275362318841"/>
    <x v="4"/>
    <s v="indie rock"/>
    <x v="2120"/>
    <d v="2014-01-01T18:08:56"/>
    <d v="2013-11-13T18:08:56"/>
    <x v="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x v="73"/>
    <x v="1"/>
    <x v="17"/>
    <n v="5.6800000000000002E-3"/>
    <n v="28.4"/>
    <x v="6"/>
    <s v="video games"/>
    <x v="2121"/>
    <d v="2017-01-11T12:49:08"/>
    <d v="2016-12-12T12:49:08"/>
    <x v="2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x v="83"/>
    <x v="1"/>
    <x v="17"/>
    <n v="3.875E-3"/>
    <n v="103.33333333333333"/>
    <x v="6"/>
    <s v="video games"/>
    <x v="2122"/>
    <d v="2017-01-07T02:12:49"/>
    <d v="2016-12-08T02:12:49"/>
    <x v="2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x v="81"/>
    <x v="1"/>
    <x v="17"/>
    <n v="0.1"/>
    <n v="10"/>
    <x v="6"/>
    <s v="video games"/>
    <x v="2123"/>
    <d v="2010-03-15T01:59:00"/>
    <d v="2010-01-20T05:11:47"/>
    <x v="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x v="81"/>
    <x v="1"/>
    <x v="17"/>
    <n v="0.10454545454545454"/>
    <n v="23"/>
    <x v="6"/>
    <s v="video games"/>
    <x v="2124"/>
    <d v="2010-11-30T00:00:00"/>
    <d v="2010-10-12T19:40:35"/>
    <x v="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x v="74"/>
    <x v="1"/>
    <x v="17"/>
    <n v="1.4200000000000001E-2"/>
    <n v="31.555555555555557"/>
    <x v="6"/>
    <s v="video games"/>
    <x v="2125"/>
    <d v="2015-08-04T19:33:53"/>
    <d v="2015-07-05T19:33:53"/>
    <x v="0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x v="84"/>
    <x v="1"/>
    <x v="17"/>
    <n v="5.0000000000000001E-4"/>
    <n v="5"/>
    <x v="6"/>
    <s v="video games"/>
    <x v="2126"/>
    <d v="2014-12-08T18:21:27"/>
    <d v="2014-11-08T18:21:27"/>
    <x v="3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x v="0"/>
    <x v="163"/>
    <x v="1"/>
    <x v="17"/>
    <n v="0.28842857142857142"/>
    <n v="34.220338983050844"/>
    <x v="6"/>
    <s v="video games"/>
    <x v="2127"/>
    <d v="2015-03-12T06:07:43"/>
    <d v="2015-02-10T07:07:43"/>
    <x v="0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x v="29"/>
    <x v="1"/>
    <x v="17"/>
    <n v="1.6666666666666668E-3"/>
    <n v="25"/>
    <x v="6"/>
    <s v="video games"/>
    <x v="2128"/>
    <d v="2014-09-21T13:32:49"/>
    <d v="2014-07-23T13:32:49"/>
    <x v="3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x v="8"/>
    <x v="1"/>
    <x v="17"/>
    <n v="0.11799999999999999"/>
    <n v="19.666666666666668"/>
    <x v="6"/>
    <s v="video games"/>
    <x v="2129"/>
    <d v="2016-03-09T19:35:00"/>
    <d v="2016-02-08T19:35:00"/>
    <x v="2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x v="80"/>
    <x v="1"/>
    <x v="17"/>
    <n v="2.0238095238095236E-3"/>
    <n v="21.25"/>
    <x v="6"/>
    <s v="video games"/>
    <x v="2130"/>
    <d v="2014-08-15T21:04:23"/>
    <d v="2014-07-11T21:04:23"/>
    <x v="3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x v="83"/>
    <x v="1"/>
    <x v="17"/>
    <n v="0.05"/>
    <n v="8.3333333333333339"/>
    <x v="6"/>
    <s v="video games"/>
    <x v="2131"/>
    <d v="2015-07-11T23:58:11"/>
    <d v="2015-06-11T23:58:11"/>
    <x v="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x v="221"/>
    <x v="1"/>
    <x v="17"/>
    <n v="2.1129899999999997E-2"/>
    <n v="21.34333333333333"/>
    <x v="6"/>
    <s v="video games"/>
    <x v="2132"/>
    <d v="2014-02-03T06:41:32"/>
    <d v="2014-01-04T06:41:32"/>
    <x v="3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x v="83"/>
    <x v="1"/>
    <x v="17"/>
    <n v="1.6E-2"/>
    <n v="5.333333333333333"/>
    <x v="6"/>
    <s v="video games"/>
    <x v="2133"/>
    <d v="2011-04-24T01:59:00"/>
    <d v="2011-03-16T21:19:59"/>
    <x v="6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x v="83"/>
    <x v="1"/>
    <x v="17"/>
    <n v="1.7333333333333333E-2"/>
    <n v="34.666666666666664"/>
    <x v="6"/>
    <s v="video games"/>
    <x v="2134"/>
    <d v="2013-04-27T16:16:31"/>
    <d v="2013-03-28T16:16:31"/>
    <x v="4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x v="19"/>
    <x v="1"/>
    <x v="17"/>
    <n v="9.5600000000000004E-2"/>
    <n v="21.727272727272727"/>
    <x v="6"/>
    <s v="video games"/>
    <x v="2135"/>
    <d v="2012-10-04T18:07:13"/>
    <d v="2012-09-04T18:07:13"/>
    <x v="5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x v="80"/>
    <x v="1"/>
    <x v="17"/>
    <n v="5.9612499999999998E-4"/>
    <n v="11.922499999999999"/>
    <x v="6"/>
    <s v="video games"/>
    <x v="2136"/>
    <d v="2013-10-19T07:13:06"/>
    <d v="2013-09-19T07:13:06"/>
    <x v="4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x v="408"/>
    <x v="1"/>
    <x v="17"/>
    <n v="0.28405999999999998"/>
    <n v="26.59737827715356"/>
    <x v="6"/>
    <s v="video games"/>
    <x v="2137"/>
    <d v="2014-12-05T13:30:29"/>
    <d v="2014-11-05T13:30:29"/>
    <x v="3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x v="8"/>
    <x v="1"/>
    <x v="17"/>
    <n v="0.128"/>
    <n v="10.666666666666666"/>
    <x v="6"/>
    <s v="video games"/>
    <x v="2138"/>
    <d v="2013-11-08T20:18:59"/>
    <d v="2013-10-09T19:18:59"/>
    <x v="4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x v="66"/>
    <x v="1"/>
    <x v="17"/>
    <n v="5.4199999999999998E-2"/>
    <n v="29.035714285714285"/>
    <x v="6"/>
    <s v="video games"/>
    <x v="2139"/>
    <d v="2016-11-03T13:00:08"/>
    <d v="2016-10-04T13:00:08"/>
    <x v="2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x v="202"/>
    <x v="1"/>
    <x v="17"/>
    <n v="1.1199999999999999E-3"/>
    <n v="50.909090909090907"/>
    <x v="6"/>
    <s v="video games"/>
    <x v="2140"/>
    <d v="2013-01-11T15:00:24"/>
    <d v="2012-12-12T15:00:24"/>
    <x v="5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x v="78"/>
    <x v="1"/>
    <x v="17"/>
    <n v="0"/>
    <e v="#DIV/0!"/>
    <x v="6"/>
    <s v="video games"/>
    <x v="2141"/>
    <d v="2014-11-14T01:39:19"/>
    <d v="2014-10-15T00:39:19"/>
    <x v="3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x v="8"/>
    <x v="1"/>
    <x v="17"/>
    <n v="5.7238095238095241E-2"/>
    <n v="50.083333333333336"/>
    <x v="6"/>
    <s v="video games"/>
    <x v="2142"/>
    <d v="2015-12-30T11:50:10"/>
    <d v="2015-12-02T11:50:10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x v="81"/>
    <x v="1"/>
    <x v="17"/>
    <n v="0.1125"/>
    <n v="45"/>
    <x v="6"/>
    <s v="video games"/>
    <x v="2143"/>
    <d v="2010-07-21T14:00:00"/>
    <d v="2010-06-03T16:16:52"/>
    <x v="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x v="54"/>
    <x v="1"/>
    <x v="17"/>
    <n v="1.7098591549295775E-2"/>
    <n v="25.291666666666668"/>
    <x v="6"/>
    <s v="video games"/>
    <x v="2144"/>
    <d v="2013-09-14T08:07:20"/>
    <d v="2013-08-13T08:07:20"/>
    <x v="4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x v="30"/>
    <x v="1"/>
    <x v="17"/>
    <n v="0.30433333333333334"/>
    <n v="51.292134831460672"/>
    <x v="6"/>
    <s v="video games"/>
    <x v="2145"/>
    <d v="2013-11-27T01:41:54"/>
    <d v="2013-10-28T00:41:54"/>
    <x v="4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x v="29"/>
    <x v="1"/>
    <x v="17"/>
    <n v="2.0000000000000001E-4"/>
    <n v="1"/>
    <x v="6"/>
    <s v="video games"/>
    <x v="2146"/>
    <d v="2016-02-11T11:18:30"/>
    <d v="2016-01-28T11:18:30"/>
    <x v="2"/>
  </r>
  <r>
    <x v="2147"/>
    <s v="Johnny Rocketfingers 3"/>
    <s v="A Point and Click Adventure on Steroids."/>
    <n v="390000"/>
    <n v="2716"/>
    <x v="2"/>
    <x v="0"/>
    <s v="USD"/>
    <n v="1416125148"/>
    <n v="1413356748"/>
    <x v="0"/>
    <x v="165"/>
    <x v="1"/>
    <x v="17"/>
    <n v="6.9641025641025639E-3"/>
    <n v="49.381818181818183"/>
    <x v="6"/>
    <s v="video games"/>
    <x v="2147"/>
    <d v="2014-11-16T03:05:48"/>
    <d v="2014-10-15T02:05:48"/>
    <x v="3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x v="84"/>
    <x v="1"/>
    <x v="17"/>
    <n v="0.02"/>
    <n v="1"/>
    <x v="6"/>
    <s v="video games"/>
    <x v="2148"/>
    <d v="2015-04-02T11:36:22"/>
    <d v="2015-03-03T12:36:22"/>
    <x v="0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x v="78"/>
    <x v="1"/>
    <x v="17"/>
    <n v="0"/>
    <e v="#DIV/0!"/>
    <x v="6"/>
    <s v="video games"/>
    <x v="2149"/>
    <d v="2010-07-30T19:00:00"/>
    <d v="2010-06-25T19:35:56"/>
    <x v="7"/>
  </r>
  <r>
    <x v="2150"/>
    <s v="The Unknown Door"/>
    <s v="A pixel styled open world detective game."/>
    <n v="50000"/>
    <n v="405"/>
    <x v="2"/>
    <x v="10"/>
    <s v="NOK"/>
    <n v="1468392599"/>
    <n v="1465800599"/>
    <x v="0"/>
    <x v="80"/>
    <x v="1"/>
    <x v="17"/>
    <n v="8.0999999999999996E-3"/>
    <n v="101.25"/>
    <x v="6"/>
    <s v="video games"/>
    <x v="2150"/>
    <d v="2016-07-13T01:49:59"/>
    <d v="2016-06-13T01:49:59"/>
    <x v="2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x v="79"/>
    <x v="1"/>
    <x v="17"/>
    <n v="2.6222222222222224E-3"/>
    <n v="19.666666666666668"/>
    <x v="6"/>
    <s v="video games"/>
    <x v="2151"/>
    <d v="2016-06-29T15:20:14"/>
    <d v="2016-05-30T15:20:14"/>
    <x v="2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x v="80"/>
    <x v="1"/>
    <x v="17"/>
    <n v="1.6666666666666668E-3"/>
    <n v="12.5"/>
    <x v="6"/>
    <s v="video games"/>
    <x v="2152"/>
    <d v="2014-03-15T13:58:29"/>
    <d v="2014-02-13T14:58:29"/>
    <x v="3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x v="80"/>
    <x v="1"/>
    <x v="17"/>
    <n v="9.1244548809124457E-5"/>
    <n v="8.5"/>
    <x v="6"/>
    <s v="video games"/>
    <x v="2153"/>
    <d v="2015-01-10T02:59:00"/>
    <d v="2014-12-01T16:51:58"/>
    <x v="3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x v="84"/>
    <x v="1"/>
    <x v="17"/>
    <n v="8.0000000000000002E-3"/>
    <n v="1"/>
    <x v="6"/>
    <s v="video games"/>
    <x v="2154"/>
    <d v="2014-01-28T10:10:27"/>
    <d v="2014-01-08T10:10:27"/>
    <x v="3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x v="81"/>
    <x v="1"/>
    <x v="17"/>
    <n v="2.3E-2"/>
    <n v="23"/>
    <x v="6"/>
    <s v="video games"/>
    <x v="2155"/>
    <d v="2016-03-31T11:56:25"/>
    <d v="2016-03-01T12:56:25"/>
    <x v="2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x v="183"/>
    <x v="1"/>
    <x v="17"/>
    <n v="2.6660714285714284E-2"/>
    <n v="17.987951807228917"/>
    <x v="6"/>
    <s v="video games"/>
    <x v="2156"/>
    <d v="2013-09-16T15:30:06"/>
    <d v="2013-08-02T15:30:06"/>
    <x v="4"/>
  </r>
  <r>
    <x v="2157"/>
    <s v="Nin"/>
    <s v="Gamers and 90's fans unite in this small tale of epic proportions!"/>
    <n v="75000"/>
    <n v="21144"/>
    <x v="2"/>
    <x v="0"/>
    <s v="USD"/>
    <n v="1482479940"/>
    <n v="1479684783"/>
    <x v="0"/>
    <x v="7"/>
    <x v="1"/>
    <x v="17"/>
    <n v="0.28192"/>
    <n v="370.94736842105266"/>
    <x v="6"/>
    <s v="video games"/>
    <x v="2157"/>
    <d v="2016-12-23T02:59:00"/>
    <d v="2016-11-20T18:33:03"/>
    <x v="2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x v="409"/>
    <x v="1"/>
    <x v="17"/>
    <n v="6.5900366666666668E-2"/>
    <n v="63.569485530546629"/>
    <x v="6"/>
    <s v="video games"/>
    <x v="2158"/>
    <d v="2013-02-04T15:29:34"/>
    <d v="2012-12-21T15:29:34"/>
    <x v="5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x v="84"/>
    <x v="1"/>
    <x v="17"/>
    <n v="7.2222222222222219E-3"/>
    <n v="13"/>
    <x v="6"/>
    <s v="video games"/>
    <x v="2159"/>
    <d v="2011-07-16T12:32:54"/>
    <d v="2011-06-16T12:32:54"/>
    <x v="6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x v="38"/>
    <x v="1"/>
    <x v="17"/>
    <n v="8.5000000000000006E-3"/>
    <n v="5.3125"/>
    <x v="6"/>
    <s v="video games"/>
    <x v="2160"/>
    <d v="2012-05-19T12:05:05"/>
    <d v="2012-04-19T12:05:05"/>
    <x v="5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x v="0"/>
    <x v="62"/>
    <x v="0"/>
    <x v="11"/>
    <n v="1.1575"/>
    <n v="35.615384615384613"/>
    <x v="4"/>
    <s v="rock"/>
    <x v="2161"/>
    <d v="2015-09-23T15:27:39"/>
    <d v="2015-08-24T15:27:39"/>
    <x v="0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x v="6"/>
    <x v="0"/>
    <x v="11"/>
    <n v="1.1226666666666667"/>
    <n v="87.103448275862064"/>
    <x v="4"/>
    <s v="rock"/>
    <x v="2162"/>
    <d v="2014-07-24T13:23:11"/>
    <d v="2014-06-23T13:23:11"/>
    <x v="3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x v="34"/>
    <x v="0"/>
    <x v="11"/>
    <n v="1.3220000000000001"/>
    <n v="75.11363636363636"/>
    <x v="4"/>
    <s v="rock"/>
    <x v="2163"/>
    <d v="2015-06-07T22:50:00"/>
    <d v="2015-04-17T16:35:20"/>
    <x v="0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x v="0"/>
    <x v="183"/>
    <x v="0"/>
    <x v="11"/>
    <n v="1.0263636363636364"/>
    <n v="68.01204819277109"/>
    <x v="4"/>
    <s v="rock"/>
    <x v="2164"/>
    <d v="2016-06-24T22:59:00"/>
    <d v="2016-05-25T12:13:34"/>
    <x v="2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x v="27"/>
    <x v="0"/>
    <x v="11"/>
    <n v="1.3864000000000001"/>
    <n v="29.623931623931625"/>
    <x v="4"/>
    <s v="rock"/>
    <x v="2165"/>
    <d v="2016-04-08T10:00:35"/>
    <d v="2016-03-09T11:00:35"/>
    <x v="2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x v="58"/>
    <x v="0"/>
    <x v="11"/>
    <n v="1.466"/>
    <n v="91.625"/>
    <x v="4"/>
    <s v="rock"/>
    <x v="2166"/>
    <d v="2014-12-05T16:06:58"/>
    <d v="2014-10-21T15:06:58"/>
    <x v="3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x v="22"/>
    <x v="0"/>
    <x v="11"/>
    <n v="1.2"/>
    <n v="22.5"/>
    <x v="4"/>
    <s v="rock"/>
    <x v="2167"/>
    <d v="2012-09-14T20:35:37"/>
    <d v="2012-08-31T20:35:37"/>
    <x v="5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x v="158"/>
    <x v="0"/>
    <x v="11"/>
    <n v="1.215816111111111"/>
    <n v="64.366735294117646"/>
    <x v="4"/>
    <s v="rock"/>
    <x v="2168"/>
    <d v="2017-02-10T00:00:00"/>
    <d v="2017-01-10T09:24:21"/>
    <x v="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x v="63"/>
    <x v="0"/>
    <x v="11"/>
    <n v="1"/>
    <n v="21.857142857142858"/>
    <x v="4"/>
    <s v="rock"/>
    <x v="2169"/>
    <d v="2017-03-02T11:49:11"/>
    <d v="2017-02-27T11:49:11"/>
    <x v="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x v="10"/>
    <x v="0"/>
    <x v="11"/>
    <n v="1.8085714285714285"/>
    <n v="33.315789473684212"/>
    <x v="4"/>
    <s v="rock"/>
    <x v="2170"/>
    <d v="2015-08-22T13:00:22"/>
    <d v="2015-07-13T13:00:22"/>
    <x v="0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x v="5"/>
    <x v="0"/>
    <x v="11"/>
    <n v="1.0607500000000001"/>
    <n v="90.276595744680847"/>
    <x v="4"/>
    <s v="rock"/>
    <x v="2171"/>
    <d v="2015-06-22T00:00:00"/>
    <d v="2015-05-17T17:58:15"/>
    <x v="0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x v="62"/>
    <x v="0"/>
    <x v="11"/>
    <n v="1"/>
    <n v="76.92307692307692"/>
    <x v="4"/>
    <s v="rock"/>
    <x v="2172"/>
    <d v="2015-04-18T08:55:20"/>
    <d v="2015-03-19T08:55:20"/>
    <x v="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x v="240"/>
    <x v="0"/>
    <x v="11"/>
    <n v="1.2692857142857144"/>
    <n v="59.233333333333334"/>
    <x v="4"/>
    <s v="rock"/>
    <x v="2173"/>
    <d v="2013-09-09T22:59:00"/>
    <d v="2013-08-09T11:37:23"/>
    <x v="4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x v="287"/>
    <x v="0"/>
    <x v="11"/>
    <n v="1.0297499999999999"/>
    <n v="65.38095238095238"/>
    <x v="4"/>
    <s v="rock"/>
    <x v="2174"/>
    <d v="2016-05-05T08:01:47"/>
    <d v="2016-04-05T08:01:47"/>
    <x v="2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x v="55"/>
    <x v="0"/>
    <x v="11"/>
    <n v="2.5"/>
    <n v="67.307692307692307"/>
    <x v="4"/>
    <s v="rock"/>
    <x v="2175"/>
    <d v="2016-07-20T19:13:06"/>
    <d v="2016-07-13T19:13:06"/>
    <x v="2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x v="26"/>
    <x v="0"/>
    <x v="11"/>
    <n v="1.2602"/>
    <n v="88.74647887323944"/>
    <x v="4"/>
    <s v="rock"/>
    <x v="2176"/>
    <d v="2015-05-02T10:11:49"/>
    <d v="2015-04-02T10:11:49"/>
    <x v="0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x v="44"/>
    <x v="0"/>
    <x v="11"/>
    <n v="1.0012000000000001"/>
    <n v="65.868421052631575"/>
    <x v="4"/>
    <s v="rock"/>
    <x v="2177"/>
    <d v="2016-06-06T01:01:07"/>
    <d v="2016-05-12T01:01:07"/>
    <x v="2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x v="410"/>
    <x v="0"/>
    <x v="11"/>
    <n v="1.3864000000000001"/>
    <n v="40.349243306169967"/>
    <x v="4"/>
    <s v="rock"/>
    <x v="2178"/>
    <d v="2017-01-18T10:16:37"/>
    <d v="2016-12-19T10:16:37"/>
    <x v="2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x v="64"/>
    <x v="0"/>
    <x v="11"/>
    <n v="1.6140000000000001"/>
    <n v="76.857142857142861"/>
    <x v="4"/>
    <s v="rock"/>
    <x v="2179"/>
    <d v="2015-04-10T23:06:32"/>
    <d v="2015-03-11T23:06:32"/>
    <x v="0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x v="76"/>
    <x v="0"/>
    <x v="11"/>
    <n v="1.071842"/>
    <n v="68.707820512820518"/>
    <x v="4"/>
    <s v="rock"/>
    <x v="2180"/>
    <d v="2015-11-13T12:04:28"/>
    <d v="2015-10-02T11:04:28"/>
    <x v="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x v="28"/>
    <x v="0"/>
    <x v="32"/>
    <n v="1.5309999999999999"/>
    <n v="57.773584905660378"/>
    <x v="6"/>
    <s v="tabletop games"/>
    <x v="2181"/>
    <d v="2017-02-20T19:07:33"/>
    <d v="2017-02-06T19:07:33"/>
    <x v="1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x v="289"/>
    <x v="0"/>
    <x v="32"/>
    <n v="5.2416666666666663"/>
    <n v="44.171348314606739"/>
    <x v="6"/>
    <s v="tabletop games"/>
    <x v="2182"/>
    <d v="2014-10-02T16:37:05"/>
    <d v="2014-08-28T16:37:05"/>
    <x v="3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x v="411"/>
    <x v="0"/>
    <x v="32"/>
    <n v="4.8927777777777779"/>
    <n v="31.566308243727597"/>
    <x v="6"/>
    <s v="tabletop games"/>
    <x v="2183"/>
    <d v="2017-02-09T00:00:00"/>
    <d v="2017-01-10T03:46:17"/>
    <x v="1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x v="161"/>
    <x v="0"/>
    <x v="32"/>
    <n v="2.8473999999999999"/>
    <n v="107.04511278195488"/>
    <x v="6"/>
    <s v="tabletop games"/>
    <x v="2184"/>
    <d v="2016-01-25T11:00:00"/>
    <d v="2016-01-11T11:34:01"/>
    <x v="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x v="412"/>
    <x v="0"/>
    <x v="32"/>
    <n v="18.569700000000001"/>
    <n v="149.03451043338683"/>
    <x v="6"/>
    <s v="tabletop games"/>
    <x v="2185"/>
    <d v="2013-03-26T03:23:59"/>
    <d v="2013-02-14T03:23:59"/>
    <x v="4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x v="413"/>
    <x v="0"/>
    <x v="32"/>
    <n v="1.0967499999999999"/>
    <n v="55.956632653061227"/>
    <x v="6"/>
    <s v="tabletop games"/>
    <x v="2186"/>
    <d v="2016-09-06T21:00:00"/>
    <d v="2016-08-01T09:45:43"/>
    <x v="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x v="414"/>
    <x v="0"/>
    <x v="32"/>
    <n v="10.146425000000001"/>
    <n v="56.970381807973048"/>
    <x v="6"/>
    <s v="tabletop games"/>
    <x v="2187"/>
    <d v="2015-04-02T22:59:00"/>
    <d v="2015-03-05T00:01:06"/>
    <x v="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x v="415"/>
    <x v="0"/>
    <x v="32"/>
    <n v="4.1217692027666546"/>
    <n v="44.056420233463037"/>
    <x v="6"/>
    <s v="tabletop games"/>
    <x v="2188"/>
    <d v="2016-10-25T12:00:00"/>
    <d v="2016-09-20T09:04:01"/>
    <x v="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x v="106"/>
    <x v="0"/>
    <x v="32"/>
    <n v="5.0324999999999998"/>
    <n v="68.625"/>
    <x v="6"/>
    <s v="tabletop games"/>
    <x v="2189"/>
    <d v="2016-04-21T17:00:00"/>
    <d v="2016-04-07T13:55:00"/>
    <x v="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x v="416"/>
    <x v="0"/>
    <x v="32"/>
    <n v="1.8461052631578947"/>
    <n v="65.318435754189949"/>
    <x v="6"/>
    <s v="tabletop games"/>
    <x v="2190"/>
    <d v="2016-03-23T01:59:00"/>
    <d v="2016-02-17T10:00:04"/>
    <x v="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x v="20"/>
    <x v="0"/>
    <x v="32"/>
    <n v="1.1973333333333334"/>
    <n v="35.92"/>
    <x v="6"/>
    <s v="tabletop games"/>
    <x v="2191"/>
    <d v="2017-02-14T15:00:27"/>
    <d v="2017-02-02T15:00:27"/>
    <x v="1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x v="417"/>
    <x v="0"/>
    <x v="32"/>
    <n v="10.812401666666668"/>
    <n v="40.070667078443485"/>
    <x v="6"/>
    <s v="tabletop games"/>
    <x v="2192"/>
    <d v="2016-12-15T18:00:00"/>
    <d v="2016-11-17T15:25:44"/>
    <x v="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x v="418"/>
    <x v="0"/>
    <x v="32"/>
    <n v="4.5237333333333334"/>
    <n v="75.647714604236342"/>
    <x v="6"/>
    <s v="tabletop games"/>
    <x v="2193"/>
    <d v="2016-11-20T23:59:00"/>
    <d v="2016-10-21T04:44:32"/>
    <x v="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x v="419"/>
    <x v="0"/>
    <x v="32"/>
    <n v="5.3737000000000004"/>
    <n v="61.203872437357631"/>
    <x v="6"/>
    <s v="tabletop games"/>
    <x v="2194"/>
    <d v="2016-03-26T12:11:30"/>
    <d v="2016-02-25T13:11:30"/>
    <x v="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x v="248"/>
    <x v="0"/>
    <x v="32"/>
    <n v="1.2032608695652174"/>
    <n v="48.130434782608695"/>
    <x v="6"/>
    <s v="tabletop games"/>
    <x v="2195"/>
    <d v="2015-08-11T13:31:40"/>
    <d v="2015-07-12T13:31:40"/>
    <x v="0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x v="302"/>
    <x v="0"/>
    <x v="32"/>
    <n v="1.1383571428571428"/>
    <n v="68.106837606837601"/>
    <x v="6"/>
    <s v="tabletop games"/>
    <x v="2196"/>
    <d v="2016-12-02T02:00:00"/>
    <d v="2016-11-01T06:41:42"/>
    <x v="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x v="420"/>
    <x v="0"/>
    <x v="32"/>
    <n v="9.5103109999999997"/>
    <n v="65.891300230946882"/>
    <x v="6"/>
    <s v="tabletop games"/>
    <x v="2197"/>
    <d v="2015-02-28T09:00:59"/>
    <d v="2015-01-29T09:00:59"/>
    <x v="0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x v="421"/>
    <x v="0"/>
    <x v="32"/>
    <n v="1.3289249999999999"/>
    <n v="81.654377880184327"/>
    <x v="6"/>
    <s v="tabletop games"/>
    <x v="2198"/>
    <d v="2015-11-14T08:20:00"/>
    <d v="2015-10-15T07:20:00"/>
    <x v="0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x v="1"/>
    <x v="140"/>
    <x v="0"/>
    <x v="32"/>
    <n v="1.4697777777777778"/>
    <n v="52.701195219123505"/>
    <x v="6"/>
    <s v="tabletop games"/>
    <x v="2199"/>
    <d v="2015-10-15T04:59:58"/>
    <d v="2015-09-15T04:59:58"/>
    <x v="0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x v="40"/>
    <x v="0"/>
    <x v="32"/>
    <n v="5.4215"/>
    <n v="41.228136882129277"/>
    <x v="6"/>
    <s v="tabletop games"/>
    <x v="2200"/>
    <d v="2015-07-05T22:00:00"/>
    <d v="2015-06-08T10:01:08"/>
    <x v="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x v="33"/>
    <x v="0"/>
    <x v="15"/>
    <n v="3.8271818181818182"/>
    <n v="15.035357142857142"/>
    <x v="4"/>
    <s v="electronic music"/>
    <x v="2201"/>
    <d v="2013-01-16T15:19:25"/>
    <d v="2013-01-02T15:19:25"/>
    <x v="4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x v="422"/>
    <x v="0"/>
    <x v="15"/>
    <n v="7.0418124999999998"/>
    <n v="39.066920943134534"/>
    <x v="4"/>
    <s v="electronic music"/>
    <x v="2202"/>
    <d v="2012-11-01T15:22:48"/>
    <d v="2012-10-02T15:22:48"/>
    <x v="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x v="133"/>
    <x v="0"/>
    <x v="15"/>
    <n v="1.0954999999999999"/>
    <n v="43.82"/>
    <x v="4"/>
    <s v="electronic music"/>
    <x v="2203"/>
    <d v="2015-09-24T15:38:02"/>
    <d v="2015-08-25T15:38:02"/>
    <x v="0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x v="196"/>
    <x v="0"/>
    <x v="15"/>
    <n v="1.3286666666666667"/>
    <n v="27.301369863013697"/>
    <x v="4"/>
    <s v="electronic music"/>
    <x v="2204"/>
    <d v="2013-03-09T02:28:39"/>
    <d v="2013-02-07T02:28:39"/>
    <x v="4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x v="74"/>
    <x v="0"/>
    <x v="15"/>
    <n v="1.52"/>
    <n v="42.222222222222221"/>
    <x v="4"/>
    <s v="electronic music"/>
    <x v="2205"/>
    <d v="2012-06-01T14:43:09"/>
    <d v="2012-05-02T14:43:09"/>
    <x v="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x v="69"/>
    <x v="0"/>
    <x v="15"/>
    <n v="1.0272727272727273"/>
    <n v="33.235294117647058"/>
    <x v="4"/>
    <s v="electronic music"/>
    <x v="2206"/>
    <d v="2012-04-16T01:10:24"/>
    <d v="2012-03-29T01:10:24"/>
    <x v="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x v="63"/>
    <x v="0"/>
    <x v="15"/>
    <n v="1"/>
    <n v="285.71428571428572"/>
    <x v="4"/>
    <s v="electronic music"/>
    <x v="2207"/>
    <d v="2013-11-16T00:39:33"/>
    <d v="2013-10-16T23:39:33"/>
    <x v="4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x v="54"/>
    <x v="0"/>
    <x v="15"/>
    <n v="1.016"/>
    <n v="42.333333333333336"/>
    <x v="4"/>
    <s v="electronic music"/>
    <x v="2208"/>
    <d v="2012-04-06T23:00:00"/>
    <d v="2012-02-07T16:10:26"/>
    <x v="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x v="41"/>
    <x v="0"/>
    <x v="15"/>
    <n v="1.508"/>
    <n v="50.266666666666666"/>
    <x v="4"/>
    <s v="electronic music"/>
    <x v="2209"/>
    <d v="2014-04-14T18:00:00"/>
    <d v="2014-04-03T06:30:44"/>
    <x v="3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x v="250"/>
    <x v="0"/>
    <x v="15"/>
    <n v="1.11425"/>
    <n v="61.902777777777779"/>
    <x v="4"/>
    <s v="electronic music"/>
    <x v="2210"/>
    <d v="2012-04-14T12:36:00"/>
    <d v="2012-02-16T20:35:10"/>
    <x v="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x v="148"/>
    <x v="0"/>
    <x v="15"/>
    <n v="1.956"/>
    <n v="40.75"/>
    <x v="4"/>
    <s v="electronic music"/>
    <x v="2211"/>
    <d v="2014-04-10T01:59:00"/>
    <d v="2014-03-18T13:50:25"/>
    <x v="3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x v="252"/>
    <x v="0"/>
    <x v="15"/>
    <n v="1.1438333333333333"/>
    <n v="55.796747967479675"/>
    <x v="4"/>
    <s v="electronic music"/>
    <x v="2212"/>
    <d v="2013-11-03T20:00:00"/>
    <d v="2013-10-01T12:56:17"/>
    <x v="4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x v="29"/>
    <x v="0"/>
    <x v="15"/>
    <n v="2"/>
    <n v="10"/>
    <x v="4"/>
    <s v="electronic music"/>
    <x v="2213"/>
    <d v="2015-05-15T14:49:39"/>
    <d v="2015-04-15T14:49:39"/>
    <x v="0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x v="54"/>
    <x v="0"/>
    <x v="15"/>
    <n v="2.9250166666666666"/>
    <n v="73.125416666666666"/>
    <x v="4"/>
    <s v="electronic music"/>
    <x v="2214"/>
    <d v="2014-02-06T14:00:48"/>
    <d v="2014-01-07T14:00:48"/>
    <x v="3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x v="51"/>
    <x v="0"/>
    <x v="15"/>
    <n v="1.5636363636363637"/>
    <n v="26.060606060606062"/>
    <x v="4"/>
    <s v="electronic music"/>
    <x v="2215"/>
    <d v="2012-03-13T01:59:00"/>
    <d v="2012-02-19T12:12:52"/>
    <x v="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x v="25"/>
    <x v="0"/>
    <x v="15"/>
    <n v="1.0566666666666666"/>
    <n v="22.642857142857142"/>
    <x v="4"/>
    <s v="electronic music"/>
    <x v="2216"/>
    <d v="2015-07-23T13:02:25"/>
    <d v="2015-07-09T13:02:25"/>
    <x v="0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x v="82"/>
    <x v="0"/>
    <x v="15"/>
    <n v="1.0119047619047619"/>
    <n v="47.222222222222221"/>
    <x v="4"/>
    <s v="electronic music"/>
    <x v="2217"/>
    <d v="2015-11-02T03:00:00"/>
    <d v="2015-10-22T13:38:33"/>
    <x v="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x v="88"/>
    <x v="0"/>
    <x v="15"/>
    <n v="1.2283299999999999"/>
    <n v="32.324473684210524"/>
    <x v="4"/>
    <s v="electronic music"/>
    <x v="2218"/>
    <d v="2012-08-28T19:00:00"/>
    <d v="2012-08-06T14:29:43"/>
    <x v="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x v="10"/>
    <x v="0"/>
    <x v="15"/>
    <n v="1.0149999999999999"/>
    <n v="53.421052631578945"/>
    <x v="4"/>
    <s v="electronic music"/>
    <x v="2219"/>
    <d v="2015-08-19T12:15:12"/>
    <d v="2015-07-20T12:15:12"/>
    <x v="0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x v="50"/>
    <x v="0"/>
    <x v="15"/>
    <n v="1.0114285714285713"/>
    <n v="51.304347826086953"/>
    <x v="4"/>
    <s v="electronic music"/>
    <x v="2220"/>
    <d v="2013-07-26T20:27:16"/>
    <d v="2013-06-26T20:27:16"/>
    <x v="4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x v="423"/>
    <x v="0"/>
    <x v="32"/>
    <n v="1.0811999999999999"/>
    <n v="37.197247706422019"/>
    <x v="6"/>
    <s v="tabletop games"/>
    <x v="2221"/>
    <d v="2016-04-22T19:00:00"/>
    <d v="2016-03-23T11:00:09"/>
    <x v="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x v="209"/>
    <x v="0"/>
    <x v="32"/>
    <n v="1.6259999999999999"/>
    <n v="27.1"/>
    <x v="6"/>
    <s v="tabletop games"/>
    <x v="2222"/>
    <d v="2012-01-28T13:54:07"/>
    <d v="2011-12-29T13:54:07"/>
    <x v="6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x v="61"/>
    <x v="0"/>
    <x v="32"/>
    <n v="1.0580000000000001"/>
    <n v="206.31"/>
    <x v="6"/>
    <s v="tabletop games"/>
    <x v="2223"/>
    <d v="2015-06-27T10:22:48"/>
    <d v="2015-05-28T10:22:48"/>
    <x v="0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x v="228"/>
    <x v="0"/>
    <x v="32"/>
    <n v="2.4315000000000002"/>
    <n v="82.145270270270274"/>
    <x v="6"/>
    <s v="tabletop games"/>
    <x v="2224"/>
    <d v="2016-10-29T14:00:00"/>
    <d v="2016-10-01T11:01:15"/>
    <x v="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x v="424"/>
    <x v="0"/>
    <x v="32"/>
    <n v="9.4483338095238096"/>
    <n v="164.79651993355483"/>
    <x v="6"/>
    <s v="tabletop games"/>
    <x v="2225"/>
    <d v="2014-09-21T14:00:15"/>
    <d v="2014-08-22T14:00:15"/>
    <x v="3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x v="306"/>
    <x v="0"/>
    <x v="32"/>
    <n v="1.0846283333333333"/>
    <n v="60.820280373831778"/>
    <x v="6"/>
    <s v="tabletop games"/>
    <x v="2226"/>
    <d v="2016-02-11T23:59:00"/>
    <d v="2016-01-12T14:10:22"/>
    <x v="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x v="425"/>
    <x v="0"/>
    <x v="32"/>
    <n v="1.5737692307692308"/>
    <n v="67.970099667774093"/>
    <x v="6"/>
    <s v="tabletop games"/>
    <x v="2227"/>
    <d v="2013-11-13T15:22:35"/>
    <d v="2013-10-14T14:22:35"/>
    <x v="4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x v="296"/>
    <x v="0"/>
    <x v="32"/>
    <n v="11.744899999999999"/>
    <n v="81.561805555555551"/>
    <x v="6"/>
    <s v="tabletop games"/>
    <x v="2228"/>
    <d v="2015-08-16T01:40:36"/>
    <d v="2015-07-17T01:40:36"/>
    <x v="0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x v="380"/>
    <x v="0"/>
    <x v="32"/>
    <n v="1.7104755366949576"/>
    <n v="25.42547309833024"/>
    <x v="6"/>
    <s v="tabletop games"/>
    <x v="2229"/>
    <d v="2013-09-02T23:00:00"/>
    <d v="2013-07-29T10:56:31"/>
    <x v="4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x v="156"/>
    <x v="0"/>
    <x v="32"/>
    <n v="1.2595294117647058"/>
    <n v="21.497991967871485"/>
    <x v="6"/>
    <s v="tabletop games"/>
    <x v="2230"/>
    <d v="2014-04-25T16:08:47"/>
    <d v="2014-03-26T16:08:47"/>
    <x v="3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x v="426"/>
    <x v="0"/>
    <x v="32"/>
    <n v="12.121296000000001"/>
    <n v="27.226630727762803"/>
    <x v="6"/>
    <s v="tabletop games"/>
    <x v="2231"/>
    <d v="2013-06-25T00:00:00"/>
    <d v="2013-05-29T16:51:41"/>
    <x v="4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x v="427"/>
    <x v="0"/>
    <x v="32"/>
    <n v="4.9580000000000002"/>
    <n v="25.091093117408906"/>
    <x v="6"/>
    <s v="tabletop games"/>
    <x v="2232"/>
    <d v="2014-07-18T22:00:00"/>
    <d v="2014-06-16T14:03:28"/>
    <x v="3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x v="428"/>
    <x v="0"/>
    <x v="32"/>
    <n v="3.3203999999999998"/>
    <n v="21.230179028132991"/>
    <x v="6"/>
    <s v="tabletop games"/>
    <x v="2233"/>
    <d v="2015-12-13T19:00:00"/>
    <d v="2015-11-23T04:05:39"/>
    <x v="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x v="33"/>
    <x v="0"/>
    <x v="32"/>
    <n v="11.65"/>
    <n v="41.607142857142854"/>
    <x v="6"/>
    <s v="tabletop games"/>
    <x v="2234"/>
    <d v="2017-01-05T14:47:27"/>
    <d v="2016-12-06T14:47:27"/>
    <x v="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x v="206"/>
    <x v="0"/>
    <x v="32"/>
    <n v="1.5331538461538461"/>
    <n v="135.58503401360545"/>
    <x v="6"/>
    <s v="tabletop games"/>
    <x v="2235"/>
    <d v="2015-03-28T18:31:51"/>
    <d v="2015-02-26T19:31:51"/>
    <x v="0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x v="340"/>
    <x v="0"/>
    <x v="32"/>
    <n v="5.3710714285714287"/>
    <n v="22.116176470588236"/>
    <x v="6"/>
    <s v="tabletop games"/>
    <x v="2236"/>
    <d v="2016-02-01T09:48:43"/>
    <d v="2016-01-02T09:48:43"/>
    <x v="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x v="429"/>
    <x v="0"/>
    <x v="32"/>
    <n v="3.5292777777777777"/>
    <n v="64.625635808748726"/>
    <x v="6"/>
    <s v="tabletop games"/>
    <x v="2237"/>
    <d v="2014-11-12T02:59:00"/>
    <d v="2014-10-02T19:04:43"/>
    <x v="3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x v="1"/>
    <x v="0"/>
    <x v="32"/>
    <n v="1.3740000000000001"/>
    <n v="69.569620253164558"/>
    <x v="6"/>
    <s v="tabletop games"/>
    <x v="2238"/>
    <d v="2017-03-10T09:55:16"/>
    <d v="2017-02-08T09:55:16"/>
    <x v="1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x v="374"/>
    <x v="0"/>
    <x v="32"/>
    <n v="1.2802667999999999"/>
    <n v="75.133028169014082"/>
    <x v="6"/>
    <s v="tabletop games"/>
    <x v="2239"/>
    <d v="2013-11-30T23:02:00"/>
    <d v="2013-10-25T18:00:14"/>
    <x v="4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x v="93"/>
    <x v="0"/>
    <x v="32"/>
    <n v="2.7067999999999999"/>
    <n v="140.97916666666666"/>
    <x v="6"/>
    <s v="tabletop games"/>
    <x v="2240"/>
    <d v="2016-04-22T14:49:04"/>
    <d v="2016-03-23T14:49:04"/>
    <x v="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x v="430"/>
    <x v="0"/>
    <x v="32"/>
    <n v="8.0640000000000001"/>
    <n v="49.472392638036808"/>
    <x v="6"/>
    <s v="tabletop games"/>
    <x v="2241"/>
    <d v="2017-03-02T14:51:40"/>
    <d v="2017-01-31T14:51:40"/>
    <x v="1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x v="431"/>
    <x v="0"/>
    <x v="32"/>
    <n v="13.600976000000001"/>
    <n v="53.865251485148519"/>
    <x v="6"/>
    <s v="tabletop games"/>
    <x v="2242"/>
    <d v="2013-11-26T22:02:00"/>
    <d v="2013-10-22T08:48:53"/>
    <x v="4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x v="432"/>
    <x v="0"/>
    <x v="32"/>
    <n v="9302.5"/>
    <n v="4.5712530712530715"/>
    <x v="6"/>
    <s v="tabletop games"/>
    <x v="2243"/>
    <d v="2017-03-12T22:00:00"/>
    <d v="2017-03-06T13:01:30"/>
    <x v="1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x v="126"/>
    <x v="0"/>
    <x v="32"/>
    <n v="3.7702"/>
    <n v="65.00344827586207"/>
    <x v="6"/>
    <s v="tabletop games"/>
    <x v="2244"/>
    <d v="2016-10-16T15:30:00"/>
    <d v="2016-10-04T14:39:06"/>
    <x v="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x v="433"/>
    <x v="0"/>
    <x v="32"/>
    <n v="26.47025"/>
    <n v="53.475252525252522"/>
    <x v="6"/>
    <s v="tabletop games"/>
    <x v="2245"/>
    <d v="2014-02-21T13:00:00"/>
    <d v="2014-01-21T12:00:17"/>
    <x v="3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x v="7"/>
    <x v="0"/>
    <x v="32"/>
    <n v="1.0012000000000001"/>
    <n v="43.912280701754383"/>
    <x v="6"/>
    <s v="tabletop games"/>
    <x v="2246"/>
    <d v="2015-09-04T14:00:10"/>
    <d v="2015-08-05T14:00:10"/>
    <x v="0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x v="434"/>
    <x v="0"/>
    <x v="32"/>
    <n v="1.0445405405405406"/>
    <n v="50.852631578947367"/>
    <x v="6"/>
    <s v="tabletop games"/>
    <x v="2247"/>
    <d v="2015-07-29T10:59:25"/>
    <d v="2015-07-15T10:59:25"/>
    <x v="0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x v="130"/>
    <x v="0"/>
    <x v="32"/>
    <n v="1.0721428571428571"/>
    <n v="58.6328125"/>
    <x v="6"/>
    <s v="tabletop games"/>
    <x v="2248"/>
    <d v="2016-12-14T16:01:18"/>
    <d v="2016-11-14T16:01:18"/>
    <x v="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x v="387"/>
    <x v="0"/>
    <x v="32"/>
    <n v="1.6877142857142857"/>
    <n v="32.81666666666667"/>
    <x v="6"/>
    <s v="tabletop games"/>
    <x v="2249"/>
    <d v="2013-04-02T10:52:45"/>
    <d v="2013-03-03T11:52:45"/>
    <x v="4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x v="435"/>
    <x v="0"/>
    <x v="32"/>
    <n v="9.7511200000000002"/>
    <n v="426.93169877408059"/>
    <x v="6"/>
    <s v="tabletop games"/>
    <x v="2250"/>
    <d v="2016-12-02T20:07:53"/>
    <d v="2016-11-02T19:07:53"/>
    <x v="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x v="436"/>
    <x v="0"/>
    <x v="32"/>
    <n v="1.3444929411764706"/>
    <n v="23.808729166666669"/>
    <x v="6"/>
    <s v="tabletop games"/>
    <x v="2251"/>
    <d v="2014-08-16T03:17:57"/>
    <d v="2014-07-26T03:17:57"/>
    <x v="3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x v="437"/>
    <x v="0"/>
    <x v="32"/>
    <n v="2.722777777777778"/>
    <n v="98.413654618473899"/>
    <x v="6"/>
    <s v="tabletop games"/>
    <x v="2252"/>
    <d v="2016-08-06T02:52:18"/>
    <d v="2016-07-22T02:52:18"/>
    <x v="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x v="87"/>
    <x v="0"/>
    <x v="32"/>
    <n v="1.1268750000000001"/>
    <n v="107.32142857142857"/>
    <x v="6"/>
    <s v="tabletop games"/>
    <x v="2253"/>
    <d v="2015-11-18T11:09:07"/>
    <d v="2015-10-19T10:09:07"/>
    <x v="0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x v="438"/>
    <x v="0"/>
    <x v="32"/>
    <n v="4.5979999999999999"/>
    <n v="11.67005076142132"/>
    <x v="6"/>
    <s v="tabletop games"/>
    <x v="2254"/>
    <d v="2017-01-24T10:32:48"/>
    <d v="2017-01-17T10:32:48"/>
    <x v="1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x v="197"/>
    <x v="0"/>
    <x v="32"/>
    <n v="2.8665822784810127"/>
    <n v="41.782287822878232"/>
    <x v="6"/>
    <s v="tabletop games"/>
    <x v="2255"/>
    <d v="2016-05-07T17:50:51"/>
    <d v="2016-04-07T17:50:51"/>
    <x v="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x v="133"/>
    <x v="0"/>
    <x v="32"/>
    <n v="2.2270833333333333"/>
    <n v="21.38"/>
    <x v="6"/>
    <s v="tabletop games"/>
    <x v="2256"/>
    <d v="2016-11-22T05:50:46"/>
    <d v="2016-11-08T05:50:46"/>
    <x v="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x v="39"/>
    <x v="0"/>
    <x v="32"/>
    <n v="6.3613999999999997"/>
    <n v="94.103550295857985"/>
    <x v="6"/>
    <s v="tabletop games"/>
    <x v="2257"/>
    <d v="2016-06-19T18:00:00"/>
    <d v="2016-05-15T17:28:49"/>
    <x v="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x v="242"/>
    <x v="0"/>
    <x v="32"/>
    <n v="1.4650000000000001"/>
    <n v="15.721951219512196"/>
    <x v="6"/>
    <s v="tabletop games"/>
    <x v="2258"/>
    <d v="2015-06-11T13:01:27"/>
    <d v="2015-05-12T13:01:27"/>
    <x v="0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x v="190"/>
    <x v="0"/>
    <x v="32"/>
    <n v="18.670999999999999"/>
    <n v="90.635922330097088"/>
    <x v="6"/>
    <s v="tabletop games"/>
    <x v="2259"/>
    <d v="2016-12-08T14:18:56"/>
    <d v="2016-11-28T14:18:56"/>
    <x v="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x v="87"/>
    <x v="0"/>
    <x v="32"/>
    <n v="3.2692000000000001"/>
    <n v="97.297619047619051"/>
    <x v="6"/>
    <s v="tabletop games"/>
    <x v="2260"/>
    <d v="2014-03-26T18:24:10"/>
    <d v="2014-02-24T19:24:10"/>
    <x v="3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x v="439"/>
    <x v="0"/>
    <x v="32"/>
    <n v="7.7949999999999999"/>
    <n v="37.11904761904762"/>
    <x v="6"/>
    <s v="tabletop games"/>
    <x v="2261"/>
    <d v="2017-02-14T12:23:40"/>
    <d v="2017-01-24T12:23:40"/>
    <x v="1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x v="331"/>
    <x v="0"/>
    <x v="32"/>
    <n v="1.5415151515151515"/>
    <n v="28.104972375690608"/>
    <x v="6"/>
    <s v="tabletop games"/>
    <x v="2262"/>
    <d v="2014-11-17T19:00:00"/>
    <d v="2014-10-14T09:02:38"/>
    <x v="3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x v="65"/>
    <x v="0"/>
    <x v="32"/>
    <n v="1.1554666666666666"/>
    <n v="144.43333333333334"/>
    <x v="6"/>
    <s v="tabletop games"/>
    <x v="2263"/>
    <d v="2015-01-31T14:58:33"/>
    <d v="2015-01-10T14:58:33"/>
    <x v="0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x v="440"/>
    <x v="0"/>
    <x v="32"/>
    <n v="1.8003333333333333"/>
    <n v="24.274157303370785"/>
    <x v="6"/>
    <s v="tabletop games"/>
    <x v="2264"/>
    <d v="2016-05-22T22:00:00"/>
    <d v="2016-05-06T08:58:34"/>
    <x v="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x v="57"/>
    <x v="0"/>
    <x v="32"/>
    <n v="2.9849999999999999"/>
    <n v="35.117647058823529"/>
    <x v="6"/>
    <s v="tabletop games"/>
    <x v="2265"/>
    <d v="2016-11-22T15:28:27"/>
    <d v="2016-11-15T15:28:27"/>
    <x v="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x v="441"/>
    <x v="0"/>
    <x v="32"/>
    <n v="3.2026666666666666"/>
    <n v="24.762886597938145"/>
    <x v="6"/>
    <s v="tabletop games"/>
    <x v="2266"/>
    <d v="2016-04-26T21:00:00"/>
    <d v="2016-04-09T15:59:52"/>
    <x v="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x v="442"/>
    <x v="0"/>
    <x v="32"/>
    <n v="3.80525"/>
    <n v="188.37871287128712"/>
    <x v="6"/>
    <s v="tabletop games"/>
    <x v="2267"/>
    <d v="2014-12-20T20:00:00"/>
    <d v="2014-11-25T14:54:57"/>
    <x v="3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x v="441"/>
    <x v="0"/>
    <x v="32"/>
    <n v="1.026"/>
    <n v="148.08247422680412"/>
    <x v="6"/>
    <s v="tabletop games"/>
    <x v="2268"/>
    <d v="2017-03-11T20:58:35"/>
    <d v="2017-02-09T20:58:35"/>
    <x v="1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x v="443"/>
    <x v="0"/>
    <x v="32"/>
    <n v="18.016400000000001"/>
    <n v="49.934589800443462"/>
    <x v="6"/>
    <s v="tabletop games"/>
    <x v="2269"/>
    <d v="2017-03-07T00:00:00"/>
    <d v="2017-02-10T11:54:23"/>
    <x v="1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x v="444"/>
    <x v="0"/>
    <x v="32"/>
    <n v="7.2024800000000004"/>
    <n v="107.82155688622754"/>
    <x v="6"/>
    <s v="tabletop games"/>
    <x v="2270"/>
    <d v="2017-01-10T16:59:00"/>
    <d v="2016-12-21T15:51:53"/>
    <x v="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x v="445"/>
    <x v="0"/>
    <x v="32"/>
    <n v="2.8309000000000002"/>
    <n v="42.63403614457831"/>
    <x v="6"/>
    <s v="tabletop games"/>
    <x v="2271"/>
    <d v="2016-12-09T19:00:04"/>
    <d v="2016-11-09T19:00:04"/>
    <x v="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x v="446"/>
    <x v="0"/>
    <x v="32"/>
    <n v="13.566000000000001"/>
    <n v="14.370762711864407"/>
    <x v="6"/>
    <s v="tabletop games"/>
    <x v="2272"/>
    <d v="2015-12-07T11:47:16"/>
    <d v="2015-11-07T11:47:16"/>
    <x v="0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x v="206"/>
    <x v="0"/>
    <x v="32"/>
    <n v="2.2035999999999998"/>
    <n v="37.476190476190474"/>
    <x v="6"/>
    <s v="tabletop games"/>
    <x v="2273"/>
    <d v="2017-03-12T07:10:42"/>
    <d v="2017-02-15T08:10:42"/>
    <x v="1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x v="221"/>
    <x v="0"/>
    <x v="32"/>
    <n v="1.196"/>
    <n v="30.202020202020201"/>
    <x v="6"/>
    <s v="tabletop games"/>
    <x v="2274"/>
    <d v="2014-02-23T07:00:57"/>
    <d v="2014-01-24T07:00:57"/>
    <x v="3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x v="1"/>
    <x v="0"/>
    <x v="32"/>
    <n v="4.0776923076923079"/>
    <n v="33.550632911392405"/>
    <x v="6"/>
    <s v="tabletop games"/>
    <x v="2275"/>
    <d v="2014-12-22T09:47:59"/>
    <d v="2014-11-22T09:47:59"/>
    <x v="3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x v="11"/>
    <x v="0"/>
    <x v="32"/>
    <n v="1.0581826105905425"/>
    <n v="64.74666666666667"/>
    <x v="6"/>
    <s v="tabletop games"/>
    <x v="2276"/>
    <d v="2014-01-05T10:38:09"/>
    <d v="2013-12-06T10:38:09"/>
    <x v="4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x v="447"/>
    <x v="0"/>
    <x v="32"/>
    <n v="1.4108235294117648"/>
    <n v="57.932367149758456"/>
    <x v="6"/>
    <s v="tabletop games"/>
    <x v="2277"/>
    <d v="2012-02-27T11:17:03"/>
    <d v="2012-01-28T11:17:03"/>
    <x v="5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x v="332"/>
    <x v="0"/>
    <x v="32"/>
    <n v="2.7069999999999999"/>
    <n v="53.078431372549019"/>
    <x v="6"/>
    <s v="tabletop games"/>
    <x v="2278"/>
    <d v="2016-01-03T17:59:00"/>
    <d v="2015-11-30T12:01:07"/>
    <x v="0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x v="58"/>
    <x v="0"/>
    <x v="32"/>
    <n v="1.538"/>
    <n v="48.0625"/>
    <x v="6"/>
    <s v="tabletop games"/>
    <x v="2279"/>
    <d v="2015-02-03T23:00:00"/>
    <d v="2015-01-16T14:21:39"/>
    <x v="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x v="436"/>
    <x v="0"/>
    <x v="32"/>
    <n v="4.0357653061224488"/>
    <n v="82.396874999999994"/>
    <x v="6"/>
    <s v="tabletop games"/>
    <x v="2280"/>
    <d v="2015-09-17T09:59:51"/>
    <d v="2015-08-18T09:59:51"/>
    <x v="0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x v="202"/>
    <x v="0"/>
    <x v="11"/>
    <n v="1.85"/>
    <n v="50.454545454545453"/>
    <x v="4"/>
    <s v="rock"/>
    <x v="2281"/>
    <d v="2011-07-25T01:50:00"/>
    <d v="2011-05-24T01:51:37"/>
    <x v="6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x v="8"/>
    <x v="0"/>
    <x v="11"/>
    <n v="1.8533333333333333"/>
    <n v="115.83333333333333"/>
    <x v="4"/>
    <s v="rock"/>
    <x v="2282"/>
    <d v="2016-01-13T23:11:26"/>
    <d v="2015-11-14T23:11:26"/>
    <x v="0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x v="53"/>
    <x v="0"/>
    <x v="11"/>
    <n v="1.0085533333333332"/>
    <n v="63.03458333333333"/>
    <x v="4"/>
    <s v="rock"/>
    <x v="2283"/>
    <d v="2012-05-08T21:00:04"/>
    <d v="2012-03-09T22:00:04"/>
    <x v="5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x v="211"/>
    <x v="0"/>
    <x v="11"/>
    <n v="1.0622116666666668"/>
    <n v="108.02152542372882"/>
    <x v="4"/>
    <s v="rock"/>
    <x v="2284"/>
    <d v="2011-03-11T23:00:00"/>
    <d v="2011-02-11T14:07:25"/>
    <x v="6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x v="1"/>
    <x v="0"/>
    <x v="11"/>
    <n v="1.2136666666666667"/>
    <n v="46.088607594936711"/>
    <x v="4"/>
    <s v="rock"/>
    <x v="2285"/>
    <d v="2012-06-28T23:27:23"/>
    <d v="2012-05-29T23:27:23"/>
    <x v="5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x v="25"/>
    <x v="0"/>
    <x v="11"/>
    <n v="1.0006666666666666"/>
    <n v="107.21428571428571"/>
    <x v="4"/>
    <s v="rock"/>
    <x v="2286"/>
    <d v="2013-09-05T22:59:00"/>
    <d v="2013-08-08T18:07:34"/>
    <x v="4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x v="448"/>
    <x v="0"/>
    <x v="11"/>
    <n v="1.1997755555555556"/>
    <n v="50.9338679245283"/>
    <x v="4"/>
    <s v="rock"/>
    <x v="2287"/>
    <d v="2014-06-23T11:01:00"/>
    <d v="2014-06-02T11:01:00"/>
    <x v="3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x v="20"/>
    <x v="0"/>
    <x v="11"/>
    <n v="1.0009999999999999"/>
    <n v="40.04"/>
    <x v="4"/>
    <s v="rock"/>
    <x v="2288"/>
    <d v="2012-06-26T13:00:00"/>
    <d v="2012-06-07T14:51:29"/>
    <x v="5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x v="20"/>
    <x v="0"/>
    <x v="11"/>
    <n v="1.0740000000000001"/>
    <n v="64.44"/>
    <x v="4"/>
    <s v="rock"/>
    <x v="2289"/>
    <d v="2013-12-06T18:22:00"/>
    <d v="2013-10-24T18:57:40"/>
    <x v="4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x v="60"/>
    <x v="0"/>
    <x v="11"/>
    <n v="1.0406666666666666"/>
    <n v="53.827586206896555"/>
    <x v="4"/>
    <s v="rock"/>
    <x v="2290"/>
    <d v="2009-12-01T12:00:00"/>
    <d v="2009-09-14T01:05:30"/>
    <x v="8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x v="68"/>
    <x v="0"/>
    <x v="11"/>
    <n v="1.728"/>
    <n v="100.46511627906976"/>
    <x v="4"/>
    <s v="rock"/>
    <x v="2291"/>
    <d v="2012-04-22T23:00:00"/>
    <d v="2012-03-19T18:26:58"/>
    <x v="5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x v="67"/>
    <x v="0"/>
    <x v="11"/>
    <n v="1.072505"/>
    <n v="46.630652173913049"/>
    <x v="4"/>
    <s v="rock"/>
    <x v="2292"/>
    <d v="2012-04-18T11:44:36"/>
    <d v="2012-03-19T11:44:36"/>
    <x v="5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x v="74"/>
    <x v="0"/>
    <x v="11"/>
    <n v="1.0823529411764705"/>
    <n v="34.074074074074076"/>
    <x v="4"/>
    <s v="rock"/>
    <x v="2293"/>
    <d v="2012-09-24T22:59:00"/>
    <d v="2012-08-30T11:59:59"/>
    <x v="5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x v="300"/>
    <x v="0"/>
    <x v="11"/>
    <n v="1.4608079999999999"/>
    <n v="65.214642857142863"/>
    <x v="4"/>
    <s v="rock"/>
    <x v="2294"/>
    <d v="2013-01-20T12:21:20"/>
    <d v="2012-12-21T12:21:20"/>
    <x v="5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x v="69"/>
    <x v="0"/>
    <x v="11"/>
    <n v="1.2524999999999999"/>
    <n v="44.205882352941174"/>
    <x v="4"/>
    <s v="rock"/>
    <x v="2295"/>
    <d v="2013-01-26T17:54:16"/>
    <d v="2012-12-27T17:54:16"/>
    <x v="5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x v="108"/>
    <x v="0"/>
    <x v="11"/>
    <n v="1.4907142857142857"/>
    <n v="71.965517241379317"/>
    <x v="4"/>
    <s v="rock"/>
    <x v="2296"/>
    <d v="2012-02-23T12:33:46"/>
    <d v="2012-01-19T12:33:46"/>
    <x v="5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x v="10"/>
    <x v="0"/>
    <x v="11"/>
    <n v="1.006"/>
    <n v="52.94736842105263"/>
    <x v="4"/>
    <s v="rock"/>
    <x v="2297"/>
    <d v="2012-03-13T22:59:00"/>
    <d v="2012-02-08T20:00:49"/>
    <x v="5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x v="449"/>
    <x v="0"/>
    <x v="11"/>
    <n v="1.0507333333333333"/>
    <n v="109.45138888888889"/>
    <x v="4"/>
    <s v="rock"/>
    <x v="2298"/>
    <d v="2014-03-26T14:10:33"/>
    <d v="2014-02-24T15:10:33"/>
    <x v="3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x v="25"/>
    <x v="0"/>
    <x v="11"/>
    <n v="3.5016666666666665"/>
    <n v="75.035714285714292"/>
    <x v="4"/>
    <s v="rock"/>
    <x v="2299"/>
    <d v="2011-02-05T19:46:49"/>
    <d v="2011-01-21T19:46:49"/>
    <x v="6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x v="63"/>
    <x v="0"/>
    <x v="11"/>
    <n v="1.0125"/>
    <n v="115.71428571428571"/>
    <x v="4"/>
    <s v="rock"/>
    <x v="2300"/>
    <d v="2012-06-28T12:26:56"/>
    <d v="2012-06-14T12:26:56"/>
    <x v="5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x v="263"/>
    <x v="0"/>
    <x v="14"/>
    <n v="1.336044"/>
    <n v="31.659810426540286"/>
    <x v="4"/>
    <s v="indie rock"/>
    <x v="2301"/>
    <d v="2013-06-20T22:31:36"/>
    <d v="2013-05-21T22:31:36"/>
    <x v="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x v="268"/>
    <x v="0"/>
    <x v="14"/>
    <n v="1.7065217391304348"/>
    <n v="46.176470588235297"/>
    <x v="4"/>
    <s v="indie rock"/>
    <x v="2302"/>
    <d v="2013-12-31T02:00:00"/>
    <d v="2013-11-27T15:50:34"/>
    <x v="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x v="273"/>
    <x v="0"/>
    <x v="14"/>
    <n v="1.0935829457364341"/>
    <n v="68.481650485436887"/>
    <x v="4"/>
    <s v="indie rock"/>
    <x v="2303"/>
    <d v="2011-12-12T22:39:56"/>
    <d v="2011-11-02T21:39:56"/>
    <x v="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x v="116"/>
    <x v="0"/>
    <x v="14"/>
    <n v="1.0070033333333335"/>
    <n v="53.469203539823013"/>
    <x v="4"/>
    <s v="indie rock"/>
    <x v="2304"/>
    <d v="2010-12-31T23:59:00"/>
    <d v="2010-11-20T14:34:51"/>
    <x v="7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x v="157"/>
    <x v="0"/>
    <x v="14"/>
    <n v="1.0122777777777778"/>
    <n v="109.10778443113773"/>
    <x v="4"/>
    <s v="indie rock"/>
    <x v="2305"/>
    <d v="2014-08-08T13:00:00"/>
    <d v="2014-07-14T11:41:12"/>
    <x v="3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x v="196"/>
    <x v="0"/>
    <x v="14"/>
    <n v="1.0675857142857144"/>
    <n v="51.185616438356163"/>
    <x v="4"/>
    <s v="indie rock"/>
    <x v="2306"/>
    <d v="2012-03-09T23:02:09"/>
    <d v="2012-02-08T23:02:09"/>
    <x v="5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x v="11"/>
    <x v="0"/>
    <x v="14"/>
    <n v="1.0665777537961894"/>
    <n v="27.936800000000002"/>
    <x v="4"/>
    <s v="indie rock"/>
    <x v="2307"/>
    <d v="2012-05-05T14:15:28"/>
    <d v="2012-04-05T14:15:33"/>
    <x v="5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x v="450"/>
    <x v="0"/>
    <x v="14"/>
    <n v="1.0130622"/>
    <n v="82.496921824104234"/>
    <x v="4"/>
    <s v="indie rock"/>
    <x v="2308"/>
    <d v="2014-08-28T20:00:00"/>
    <d v="2014-07-31T18:06:36"/>
    <x v="3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x v="329"/>
    <x v="0"/>
    <x v="14"/>
    <n v="1.0667450000000001"/>
    <n v="59.817476635514019"/>
    <x v="4"/>
    <s v="indie rock"/>
    <x v="2309"/>
    <d v="2013-03-09T18:42:17"/>
    <d v="2013-02-02T18:42:17"/>
    <x v="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x v="451"/>
    <x v="0"/>
    <x v="14"/>
    <n v="4.288397837837838"/>
    <n v="64.816470588235291"/>
    <x v="4"/>
    <s v="indie rock"/>
    <x v="2310"/>
    <d v="2013-03-21T13:03:35"/>
    <d v="2013-02-19T14:03:35"/>
    <x v="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x v="201"/>
    <x v="0"/>
    <x v="14"/>
    <n v="1.0411111111111111"/>
    <n v="90.09615384615384"/>
    <x v="4"/>
    <s v="indie rock"/>
    <x v="2311"/>
    <d v="2014-05-06T19:06:29"/>
    <d v="2014-04-06T19:06:29"/>
    <x v="3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x v="1"/>
    <x v="0"/>
    <x v="14"/>
    <n v="1.0786666666666667"/>
    <n v="40.962025316455694"/>
    <x v="4"/>
    <s v="indie rock"/>
    <x v="2312"/>
    <d v="2014-04-18T18:00:00"/>
    <d v="2014-03-18T10:11:18"/>
    <x v="3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x v="328"/>
    <x v="0"/>
    <x v="14"/>
    <n v="1.7584040000000001"/>
    <n v="56.000127388535034"/>
    <x v="4"/>
    <s v="indie rock"/>
    <x v="2313"/>
    <d v="2012-05-03T18:00:26"/>
    <d v="2012-04-03T18:00:26"/>
    <x v="5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x v="133"/>
    <x v="0"/>
    <x v="14"/>
    <n v="1.5697000000000001"/>
    <n v="37.672800000000002"/>
    <x v="4"/>
    <s v="indie rock"/>
    <x v="2314"/>
    <d v="2012-06-07T08:14:17"/>
    <d v="2012-05-08T08:14:17"/>
    <x v="5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x v="31"/>
    <x v="0"/>
    <x v="14"/>
    <n v="1.026"/>
    <n v="40.078125"/>
    <x v="4"/>
    <s v="indie rock"/>
    <x v="2315"/>
    <d v="2012-05-05T12:25:43"/>
    <d v="2012-04-05T12:25:43"/>
    <x v="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x v="452"/>
    <x v="0"/>
    <x v="14"/>
    <n v="1.0404266666666666"/>
    <n v="78.031999999999996"/>
    <x v="4"/>
    <s v="indie rock"/>
    <x v="2316"/>
    <d v="2009-12-09T13:24:00"/>
    <d v="2009-09-23T12:24:10"/>
    <x v="8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x v="19"/>
    <x v="0"/>
    <x v="14"/>
    <n v="1.04"/>
    <n v="18.90909090909091"/>
    <x v="4"/>
    <s v="indie rock"/>
    <x v="2317"/>
    <d v="2010-02-15T00:00:00"/>
    <d v="2010-01-14T08:00:49"/>
    <x v="7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x v="430"/>
    <x v="0"/>
    <x v="14"/>
    <n v="1.2105999999999999"/>
    <n v="37.134969325153371"/>
    <x v="4"/>
    <s v="indie rock"/>
    <x v="2318"/>
    <d v="2009-09-25T22:59:00"/>
    <d v="2009-08-25T10:26:54"/>
    <x v="8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x v="99"/>
    <x v="0"/>
    <x v="14"/>
    <n v="1.077"/>
    <n v="41.961038961038959"/>
    <x v="4"/>
    <s v="indie rock"/>
    <x v="2319"/>
    <d v="2013-12-14T20:58:05"/>
    <d v="2013-11-14T20:58:05"/>
    <x v="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x v="30"/>
    <x v="0"/>
    <x v="14"/>
    <n v="1.0866"/>
    <n v="61.044943820224717"/>
    <x v="4"/>
    <s v="indie rock"/>
    <x v="2320"/>
    <d v="2014-04-02T13:36:40"/>
    <d v="2014-02-26T14:36:40"/>
    <x v="3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x v="31"/>
    <x v="1"/>
    <x v="33"/>
    <n v="0.39120962394619685"/>
    <n v="64.53125"/>
    <x v="7"/>
    <s v="small batch"/>
    <x v="2321"/>
    <d v="2017-04-04T00:15:01"/>
    <d v="2017-03-05T01:15:01"/>
    <x v="1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x v="80"/>
    <x v="1"/>
    <x v="33"/>
    <n v="3.1481481481481478E-2"/>
    <n v="21.25"/>
    <x v="7"/>
    <s v="small batch"/>
    <x v="2322"/>
    <d v="2017-04-09T15:29:29"/>
    <d v="2017-03-10T16:29:29"/>
    <x v="1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x v="80"/>
    <x v="1"/>
    <x v="33"/>
    <n v="0.48"/>
    <n v="30"/>
    <x v="7"/>
    <s v="small batch"/>
    <x v="2323"/>
    <d v="2017-03-20T13:07:27"/>
    <d v="2017-03-13T13:07:27"/>
    <x v="1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x v="42"/>
    <x v="1"/>
    <x v="33"/>
    <n v="0.20733333333333334"/>
    <n v="25.491803278688526"/>
    <x v="7"/>
    <s v="small batch"/>
    <x v="2324"/>
    <d v="2017-03-26T15:14:45"/>
    <d v="2017-02-24T16:14:45"/>
    <x v="1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x v="63"/>
    <x v="1"/>
    <x v="33"/>
    <n v="0.08"/>
    <n v="11.428571428571429"/>
    <x v="7"/>
    <s v="small batch"/>
    <x v="2325"/>
    <d v="2017-03-29T18:32:11"/>
    <d v="2017-02-27T19:32:11"/>
    <x v="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x v="29"/>
    <x v="1"/>
    <x v="33"/>
    <n v="7.1999999999999998E-3"/>
    <n v="108"/>
    <x v="7"/>
    <s v="small batch"/>
    <x v="2326"/>
    <d v="2017-04-30T12:00:00"/>
    <d v="2017-03-09T19:49:08"/>
    <x v="1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x v="453"/>
    <x v="0"/>
    <x v="33"/>
    <n v="5.2609431428571432"/>
    <n v="54.883162444113267"/>
    <x v="7"/>
    <s v="small batch"/>
    <x v="2327"/>
    <d v="2014-08-26T17:00:40"/>
    <d v="2014-07-22T17:00:40"/>
    <x v="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x v="416"/>
    <x v="0"/>
    <x v="33"/>
    <n v="2.5445000000000002"/>
    <n v="47.383612662942269"/>
    <x v="7"/>
    <s v="small batch"/>
    <x v="2328"/>
    <d v="2015-06-14T13:45:37"/>
    <d v="2015-05-15T13:45:37"/>
    <x v="0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x v="207"/>
    <x v="0"/>
    <x v="33"/>
    <n v="1.0591999999999999"/>
    <n v="211.84"/>
    <x v="7"/>
    <s v="small batch"/>
    <x v="2329"/>
    <d v="2014-07-17T09:59:06"/>
    <d v="2014-06-17T09:59:06"/>
    <x v="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x v="430"/>
    <x v="0"/>
    <x v="33"/>
    <n v="1.0242285714285715"/>
    <n v="219.92638036809817"/>
    <x v="7"/>
    <s v="small batch"/>
    <x v="2330"/>
    <d v="2015-12-24T19:00:00"/>
    <d v="2015-11-24T16:35:43"/>
    <x v="0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x v="454"/>
    <x v="0"/>
    <x v="33"/>
    <n v="1.4431375"/>
    <n v="40.795406360424032"/>
    <x v="7"/>
    <s v="small batch"/>
    <x v="2331"/>
    <d v="2014-08-17T19:08:10"/>
    <d v="2014-07-18T19:08:10"/>
    <x v="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x v="455"/>
    <x v="0"/>
    <x v="33"/>
    <n v="1.06308"/>
    <n v="75.502840909090907"/>
    <x v="7"/>
    <s v="small batch"/>
    <x v="2332"/>
    <d v="2015-02-06T10:04:31"/>
    <d v="2015-01-07T10:04:31"/>
    <x v="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x v="225"/>
    <x v="0"/>
    <x v="33"/>
    <n v="2.1216666666666666"/>
    <n v="13.542553191489361"/>
    <x v="7"/>
    <s v="small batch"/>
    <x v="2333"/>
    <d v="2014-05-29T12:50:00"/>
    <d v="2014-05-08T10:36:30"/>
    <x v="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x v="85"/>
    <x v="0"/>
    <x v="33"/>
    <n v="1.0195000000000001"/>
    <n v="60.865671641791046"/>
    <x v="7"/>
    <s v="small batch"/>
    <x v="2334"/>
    <d v="2014-11-05T12:34:00"/>
    <d v="2014-10-06T11:04:58"/>
    <x v="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x v="170"/>
    <x v="0"/>
    <x v="33"/>
    <n v="1.0227200000000001"/>
    <n v="115.69230769230769"/>
    <x v="7"/>
    <s v="small batch"/>
    <x v="2335"/>
    <d v="2014-06-11T08:44:03"/>
    <d v="2014-05-12T08:44:03"/>
    <x v="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x v="456"/>
    <x v="0"/>
    <x v="33"/>
    <n v="5.2073254999999996"/>
    <n v="48.104623556581984"/>
    <x v="7"/>
    <s v="small batch"/>
    <x v="2336"/>
    <d v="2014-03-08T17:11:35"/>
    <d v="2014-01-27T17:11:35"/>
    <x v="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x v="122"/>
    <x v="0"/>
    <x v="33"/>
    <n v="1.1065833333333333"/>
    <n v="74.184357541899445"/>
    <x v="7"/>
    <s v="small batch"/>
    <x v="2337"/>
    <d v="2014-06-26T10:22:23"/>
    <d v="2014-05-27T10:22:23"/>
    <x v="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x v="252"/>
    <x v="0"/>
    <x v="33"/>
    <n v="1.0114333333333334"/>
    <n v="123.34552845528455"/>
    <x v="7"/>
    <s v="small batch"/>
    <x v="2338"/>
    <d v="2014-06-29T16:31:24"/>
    <d v="2014-05-30T16:31:24"/>
    <x v="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x v="457"/>
    <x v="0"/>
    <x v="33"/>
    <n v="2.9420799999999998"/>
    <n v="66.623188405797094"/>
    <x v="7"/>
    <s v="small batch"/>
    <x v="2339"/>
    <d v="2016-12-19T02:59:00"/>
    <d v="2016-11-18T14:11:49"/>
    <x v="2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x v="458"/>
    <x v="0"/>
    <x v="33"/>
    <n v="1.0577749999999999"/>
    <n v="104.99007444168734"/>
    <x v="7"/>
    <s v="small batch"/>
    <x v="2340"/>
    <d v="2016-10-30T10:25:38"/>
    <d v="2016-09-30T10:25:38"/>
    <x v="2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x v="78"/>
    <x v="1"/>
    <x v="7"/>
    <n v="0"/>
    <e v="#DIV/0!"/>
    <x v="2"/>
    <s v="web"/>
    <x v="2341"/>
    <d v="2015-07-12T14:31:44"/>
    <d v="2015-06-12T14:31:44"/>
    <x v="0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x v="78"/>
    <x v="1"/>
    <x v="7"/>
    <n v="0"/>
    <e v="#DIV/0!"/>
    <x v="2"/>
    <s v="web"/>
    <x v="2342"/>
    <d v="2014-10-06T00:00:00"/>
    <d v="2014-09-15T11:51:10"/>
    <x v="3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x v="29"/>
    <x v="1"/>
    <x v="7"/>
    <n v="0.03"/>
    <n v="300"/>
    <x v="2"/>
    <s v="web"/>
    <x v="2343"/>
    <d v="2016-01-08T14:47:00"/>
    <d v="2015-11-19T14:48:25"/>
    <x v="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x v="29"/>
    <x v="1"/>
    <x v="7"/>
    <n v="1E-3"/>
    <n v="1"/>
    <x v="2"/>
    <s v="web"/>
    <x v="2344"/>
    <d v="2016-06-24T12:27:49"/>
    <d v="2016-05-25T12:27:49"/>
    <x v="2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x v="78"/>
    <x v="1"/>
    <x v="7"/>
    <n v="0"/>
    <e v="#DIV/0!"/>
    <x v="2"/>
    <s v="web"/>
    <x v="2345"/>
    <d v="2015-03-31T18:39:00"/>
    <d v="2015-02-24T19:02:36"/>
    <x v="0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x v="83"/>
    <x v="1"/>
    <x v="7"/>
    <n v="6.4999999999999997E-4"/>
    <n v="13"/>
    <x v="2"/>
    <s v="web"/>
    <x v="2346"/>
    <d v="2016-10-17T14:10:31"/>
    <d v="2016-09-02T14:10:31"/>
    <x v="2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x v="29"/>
    <x v="1"/>
    <x v="7"/>
    <n v="1.4999999999999999E-2"/>
    <n v="15"/>
    <x v="2"/>
    <s v="web"/>
    <x v="2347"/>
    <d v="2016-08-25T09:34:36"/>
    <d v="2016-07-26T09:34:36"/>
    <x v="2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x v="81"/>
    <x v="1"/>
    <x v="7"/>
    <n v="3.8571428571428572E-3"/>
    <n v="54"/>
    <x v="2"/>
    <s v="web"/>
    <x v="2348"/>
    <d v="2016-02-20T17:22:18"/>
    <d v="2015-12-22T17:22:18"/>
    <x v="0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x v="78"/>
    <x v="1"/>
    <x v="7"/>
    <n v="0"/>
    <e v="#DIV/0!"/>
    <x v="2"/>
    <s v="web"/>
    <x v="2349"/>
    <d v="2015-08-11T13:37:08"/>
    <d v="2015-07-13T13:37:08"/>
    <x v="0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x v="78"/>
    <x v="1"/>
    <x v="7"/>
    <n v="0"/>
    <e v="#DIV/0!"/>
    <x v="2"/>
    <s v="web"/>
    <x v="2350"/>
    <d v="2017-01-03T15:12:50"/>
    <d v="2016-12-04T15:12:50"/>
    <x v="2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x v="63"/>
    <x v="1"/>
    <x v="7"/>
    <n v="5.7142857142857143E-3"/>
    <n v="15.428571428571429"/>
    <x v="2"/>
    <s v="web"/>
    <x v="2351"/>
    <d v="2015-04-29T21:25:39"/>
    <d v="2015-03-30T21:25:39"/>
    <x v="0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x v="78"/>
    <x v="1"/>
    <x v="7"/>
    <n v="0"/>
    <e v="#DIV/0!"/>
    <x v="2"/>
    <s v="web"/>
    <x v="2352"/>
    <d v="2015-06-06T10:12:32"/>
    <d v="2015-04-07T10:12:32"/>
    <x v="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x v="78"/>
    <x v="1"/>
    <x v="7"/>
    <n v="0"/>
    <e v="#DIV/0!"/>
    <x v="2"/>
    <s v="web"/>
    <x v="2353"/>
    <d v="2015-04-21T11:13:42"/>
    <d v="2015-04-09T11:13:42"/>
    <x v="0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x v="29"/>
    <x v="1"/>
    <x v="7"/>
    <n v="7.1428571428571429E-4"/>
    <n v="25"/>
    <x v="2"/>
    <s v="web"/>
    <x v="2354"/>
    <d v="2015-01-10T12:21:00"/>
    <d v="2014-11-11T12:21:00"/>
    <x v="3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x v="84"/>
    <x v="1"/>
    <x v="7"/>
    <n v="6.875E-3"/>
    <n v="27.5"/>
    <x v="2"/>
    <s v="web"/>
    <x v="2355"/>
    <d v="2015-05-02T17:02:16"/>
    <d v="2015-04-02T17:02:16"/>
    <x v="0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x v="78"/>
    <x v="1"/>
    <x v="7"/>
    <n v="0"/>
    <e v="#DIV/0!"/>
    <x v="2"/>
    <s v="web"/>
    <x v="2356"/>
    <d v="2015-06-05T13:48:24"/>
    <d v="2015-05-06T13:48:24"/>
    <x v="0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x v="78"/>
    <x v="1"/>
    <x v="7"/>
    <n v="0"/>
    <e v="#DIV/0!"/>
    <x v="2"/>
    <s v="web"/>
    <x v="2357"/>
    <d v="2015-10-17T09:52:58"/>
    <d v="2015-09-17T09:52:58"/>
    <x v="0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x v="78"/>
    <x v="1"/>
    <x v="7"/>
    <n v="0"/>
    <e v="#DIV/0!"/>
    <x v="2"/>
    <s v="web"/>
    <x v="2358"/>
    <d v="2015-01-30T19:39:00"/>
    <d v="2014-12-05T17:20:36"/>
    <x v="3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x v="83"/>
    <x v="1"/>
    <x v="7"/>
    <n v="0.14680000000000001"/>
    <n v="367"/>
    <x v="2"/>
    <s v="web"/>
    <x v="2359"/>
    <d v="2015-08-03T10:35:24"/>
    <d v="2015-06-04T10:35:24"/>
    <x v="0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x v="29"/>
    <x v="1"/>
    <x v="7"/>
    <n v="4.0000000000000002E-4"/>
    <n v="2"/>
    <x v="2"/>
    <s v="web"/>
    <x v="2360"/>
    <d v="2016-02-07T11:58:00"/>
    <d v="2016-01-08T11:58:00"/>
    <x v="2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x v="78"/>
    <x v="1"/>
    <x v="7"/>
    <n v="0"/>
    <e v="#DIV/0!"/>
    <x v="2"/>
    <s v="web"/>
    <x v="2361"/>
    <d v="2016-04-30T17:00:00"/>
    <d v="2016-04-06T15:36:48"/>
    <x v="2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x v="84"/>
    <x v="1"/>
    <x v="7"/>
    <n v="0.2857142857142857"/>
    <n v="60"/>
    <x v="2"/>
    <s v="web"/>
    <x v="2362"/>
    <d v="2014-12-11T11:31:10"/>
    <d v="2014-11-11T11:31:10"/>
    <x v="3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x v="78"/>
    <x v="1"/>
    <x v="7"/>
    <n v="0"/>
    <e v="#DIV/0!"/>
    <x v="2"/>
    <s v="web"/>
    <x v="2363"/>
    <d v="2015-12-28T19:16:40"/>
    <d v="2015-11-13T19:16:40"/>
    <x v="0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x v="78"/>
    <x v="1"/>
    <x v="7"/>
    <n v="0"/>
    <e v="#DIV/0!"/>
    <x v="2"/>
    <s v="web"/>
    <x v="2364"/>
    <d v="2015-10-26T17:25:56"/>
    <d v="2015-09-01T17:25:56"/>
    <x v="0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x v="78"/>
    <x v="1"/>
    <x v="7"/>
    <n v="0"/>
    <e v="#DIV/0!"/>
    <x v="2"/>
    <s v="web"/>
    <x v="2365"/>
    <d v="2016-01-17T18:00:00"/>
    <d v="2015-12-08T12:40:25"/>
    <x v="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x v="74"/>
    <x v="1"/>
    <x v="7"/>
    <n v="0.1052"/>
    <n v="97.407407407407405"/>
    <x v="2"/>
    <s v="web"/>
    <x v="2366"/>
    <d v="2015-10-21T07:45:33"/>
    <d v="2015-09-21T07:45:33"/>
    <x v="0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x v="25"/>
    <x v="1"/>
    <x v="7"/>
    <n v="1.34E-2"/>
    <n v="47.857142857142854"/>
    <x v="2"/>
    <s v="web"/>
    <x v="2367"/>
    <d v="2016-04-25T17:16:56"/>
    <d v="2016-02-25T18:16:56"/>
    <x v="2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x v="84"/>
    <x v="1"/>
    <x v="7"/>
    <n v="2.5000000000000001E-3"/>
    <n v="50"/>
    <x v="2"/>
    <s v="web"/>
    <x v="2368"/>
    <d v="2015-04-14T11:19:25"/>
    <d v="2015-02-28T12:19:25"/>
    <x v="0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x v="78"/>
    <x v="1"/>
    <x v="7"/>
    <n v="0"/>
    <e v="#DIV/0!"/>
    <x v="2"/>
    <s v="web"/>
    <x v="2369"/>
    <d v="2016-02-10T14:30:11"/>
    <d v="2016-01-11T14:30:11"/>
    <x v="2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x v="80"/>
    <x v="1"/>
    <x v="7"/>
    <n v="3.2799999999999999E-3"/>
    <n v="20.5"/>
    <x v="2"/>
    <s v="web"/>
    <x v="2370"/>
    <d v="2014-12-17T23:32:21"/>
    <d v="2014-11-17T23:32:21"/>
    <x v="3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x v="78"/>
    <x v="1"/>
    <x v="7"/>
    <n v="0"/>
    <e v="#DIV/0!"/>
    <x v="2"/>
    <s v="web"/>
    <x v="2371"/>
    <d v="2015-06-25T13:39:56"/>
    <d v="2015-05-26T13:39:56"/>
    <x v="0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x v="79"/>
    <x v="1"/>
    <x v="7"/>
    <n v="3.272727272727273E-2"/>
    <n v="30"/>
    <x v="2"/>
    <s v="web"/>
    <x v="2372"/>
    <d v="2015-04-23T20:39:31"/>
    <d v="2015-03-24T20:39:31"/>
    <x v="0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x v="29"/>
    <x v="1"/>
    <x v="7"/>
    <n v="5.8823529411764708E-5"/>
    <n v="50"/>
    <x v="2"/>
    <s v="web"/>
    <x v="2373"/>
    <d v="2015-08-29T10:53:44"/>
    <d v="2015-07-30T10:53:44"/>
    <x v="0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x v="29"/>
    <x v="1"/>
    <x v="7"/>
    <n v="4.5454545454545455E-4"/>
    <n v="10"/>
    <x v="2"/>
    <s v="web"/>
    <x v="2374"/>
    <d v="2015-02-12T15:14:20"/>
    <d v="2015-01-13T15:14:20"/>
    <x v="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x v="78"/>
    <x v="1"/>
    <x v="7"/>
    <n v="0"/>
    <e v="#DIV/0!"/>
    <x v="2"/>
    <s v="web"/>
    <x v="2375"/>
    <d v="2016-09-09T15:03:57"/>
    <d v="2016-08-10T15:03:57"/>
    <x v="2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x v="80"/>
    <x v="1"/>
    <x v="7"/>
    <n v="0.10877666666666666"/>
    <n v="81.582499999999996"/>
    <x v="2"/>
    <s v="web"/>
    <x v="2376"/>
    <d v="2015-12-10T17:12:46"/>
    <d v="2015-11-10T17:12:46"/>
    <x v="0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x v="78"/>
    <x v="1"/>
    <x v="7"/>
    <n v="0"/>
    <e v="#DIV/0!"/>
    <x v="2"/>
    <s v="web"/>
    <x v="2377"/>
    <d v="2016-11-25T16:53:03"/>
    <d v="2016-10-26T15:53:03"/>
    <x v="2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x v="78"/>
    <x v="1"/>
    <x v="7"/>
    <n v="0"/>
    <e v="#DIV/0!"/>
    <x v="2"/>
    <s v="web"/>
    <x v="2378"/>
    <d v="2015-08-25T19:18:50"/>
    <d v="2015-07-27T19:18:50"/>
    <x v="0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x v="78"/>
    <x v="1"/>
    <x v="7"/>
    <n v="0"/>
    <e v="#DIV/0!"/>
    <x v="2"/>
    <s v="web"/>
    <x v="2379"/>
    <d v="2015-10-04T19:23:36"/>
    <d v="2015-08-20T19:23:36"/>
    <x v="0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x v="83"/>
    <x v="1"/>
    <x v="7"/>
    <n v="3.6666666666666666E-3"/>
    <n v="18.333333333333332"/>
    <x v="2"/>
    <s v="web"/>
    <x v="2380"/>
    <d v="2015-10-01T14:02:22"/>
    <d v="2015-09-01T14:02:22"/>
    <x v="0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x v="63"/>
    <x v="1"/>
    <x v="7"/>
    <n v="1.8193398957730169E-2"/>
    <n v="224.42857142857142"/>
    <x v="2"/>
    <s v="web"/>
    <x v="2381"/>
    <d v="2015-04-10T17:27:28"/>
    <d v="2015-03-11T17:27:28"/>
    <x v="0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x v="84"/>
    <x v="1"/>
    <x v="7"/>
    <n v="2.5000000000000001E-2"/>
    <n v="37.5"/>
    <x v="2"/>
    <s v="web"/>
    <x v="2382"/>
    <d v="2015-08-03T23:30:03"/>
    <d v="2015-07-09T23:30:03"/>
    <x v="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x v="83"/>
    <x v="1"/>
    <x v="7"/>
    <n v="4.3499999999999997E-2"/>
    <n v="145"/>
    <x v="2"/>
    <s v="web"/>
    <x v="2383"/>
    <d v="2015-02-21T20:21:47"/>
    <d v="2015-01-22T20:21:47"/>
    <x v="0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x v="22"/>
    <x v="1"/>
    <x v="7"/>
    <n v="8.0000000000000002E-3"/>
    <n v="1"/>
    <x v="2"/>
    <s v="web"/>
    <x v="2384"/>
    <d v="2014-11-13T21:37:23"/>
    <d v="2014-10-14T20:37:23"/>
    <x v="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x v="63"/>
    <x v="1"/>
    <x v="7"/>
    <n v="1.2123076923076924E-2"/>
    <n v="112.57142857142857"/>
    <x v="2"/>
    <s v="web"/>
    <x v="2385"/>
    <d v="2015-08-05T11:50:32"/>
    <d v="2015-07-06T11:50:32"/>
    <x v="0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x v="78"/>
    <x v="1"/>
    <x v="7"/>
    <n v="0"/>
    <e v="#DIV/0!"/>
    <x v="2"/>
    <s v="web"/>
    <x v="2386"/>
    <d v="2015-01-10T15:07:04"/>
    <d v="2014-11-11T15:07:04"/>
    <x v="3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x v="83"/>
    <x v="1"/>
    <x v="7"/>
    <n v="6.8399999999999997E-3"/>
    <n v="342"/>
    <x v="2"/>
    <s v="web"/>
    <x v="2387"/>
    <d v="2016-07-22T10:02:20"/>
    <d v="2016-06-07T10:02:20"/>
    <x v="2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x v="22"/>
    <x v="1"/>
    <x v="7"/>
    <n v="1.2513513513513513E-2"/>
    <n v="57.875"/>
    <x v="2"/>
    <s v="web"/>
    <x v="2388"/>
    <d v="2015-01-15T14:29:00"/>
    <d v="2014-12-16T15:29:19"/>
    <x v="3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x v="29"/>
    <x v="1"/>
    <x v="7"/>
    <n v="1.8749999999999999E-3"/>
    <n v="30"/>
    <x v="2"/>
    <s v="web"/>
    <x v="2389"/>
    <d v="2015-07-25T16:59:00"/>
    <d v="2015-06-24T10:40:52"/>
    <x v="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x v="78"/>
    <x v="1"/>
    <x v="7"/>
    <n v="0"/>
    <e v="#DIV/0!"/>
    <x v="2"/>
    <s v="web"/>
    <x v="2390"/>
    <d v="2015-01-04T01:17:44"/>
    <d v="2014-11-25T01:17:44"/>
    <x v="3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x v="29"/>
    <x v="1"/>
    <x v="7"/>
    <n v="1.25E-3"/>
    <n v="25"/>
    <x v="2"/>
    <s v="web"/>
    <x v="2391"/>
    <d v="2015-03-31T13:04:04"/>
    <d v="2015-03-01T14:04:04"/>
    <x v="0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x v="78"/>
    <x v="1"/>
    <x v="7"/>
    <n v="0"/>
    <e v="#DIV/0!"/>
    <x v="2"/>
    <s v="web"/>
    <x v="2392"/>
    <d v="2015-10-28T21:53:43"/>
    <d v="2015-09-28T21:53:43"/>
    <x v="0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x v="29"/>
    <x v="1"/>
    <x v="7"/>
    <n v="5.0000000000000001E-4"/>
    <n v="50"/>
    <x v="2"/>
    <s v="web"/>
    <x v="2393"/>
    <d v="2015-08-08T10:33:37"/>
    <d v="2015-07-09T10:33:37"/>
    <x v="0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x v="84"/>
    <x v="1"/>
    <x v="7"/>
    <n v="5.9999999999999995E-4"/>
    <n v="1.5"/>
    <x v="2"/>
    <s v="web"/>
    <x v="2394"/>
    <d v="2015-02-26T03:41:33"/>
    <d v="2015-01-27T03:41:33"/>
    <x v="0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x v="78"/>
    <x v="1"/>
    <x v="7"/>
    <n v="0"/>
    <e v="#DIV/0!"/>
    <x v="2"/>
    <s v="web"/>
    <x v="2395"/>
    <d v="2017-01-10T03:57:00"/>
    <d v="2016-12-12T21:54:47"/>
    <x v="2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x v="29"/>
    <x v="1"/>
    <x v="7"/>
    <n v="2E-3"/>
    <n v="10"/>
    <x v="2"/>
    <s v="web"/>
    <x v="2396"/>
    <d v="2015-10-15T15:22:38"/>
    <d v="2015-09-15T15:22:38"/>
    <x v="0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x v="78"/>
    <x v="1"/>
    <x v="7"/>
    <n v="0"/>
    <e v="#DIV/0!"/>
    <x v="2"/>
    <s v="web"/>
    <x v="2397"/>
    <d v="2015-01-02T16:14:16"/>
    <d v="2014-12-03T16:14:16"/>
    <x v="3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x v="78"/>
    <x v="1"/>
    <x v="7"/>
    <n v="0"/>
    <e v="#DIV/0!"/>
    <x v="2"/>
    <s v="web"/>
    <x v="2398"/>
    <d v="2015-07-02T16:59:44"/>
    <d v="2015-06-02T16:59:44"/>
    <x v="0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x v="78"/>
    <x v="1"/>
    <x v="7"/>
    <n v="0"/>
    <e v="#DIV/0!"/>
    <x v="2"/>
    <s v="web"/>
    <x v="2399"/>
    <d v="2014-12-18T15:28:26"/>
    <d v="2014-11-13T15:28:26"/>
    <x v="3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x v="78"/>
    <x v="1"/>
    <x v="7"/>
    <n v="0"/>
    <e v="#DIV/0!"/>
    <x v="2"/>
    <s v="web"/>
    <x v="2400"/>
    <d v="2016-04-14T01:26:04"/>
    <d v="2016-03-15T01:26:04"/>
    <x v="2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x v="82"/>
    <x v="1"/>
    <x v="19"/>
    <n v="7.1785714285714283E-3"/>
    <n v="22.333333333333332"/>
    <x v="7"/>
    <s v="food trucks"/>
    <x v="2401"/>
    <d v="2016-03-05T14:44:56"/>
    <d v="2016-01-05T14:44:56"/>
    <x v="2"/>
  </r>
  <r>
    <x v="2402"/>
    <s v="Cupcake Truck Unite"/>
    <s v="Small town, delicious treats, and a mobile truck"/>
    <n v="12000"/>
    <n v="52"/>
    <x v="2"/>
    <x v="0"/>
    <s v="USD"/>
    <n v="1431533931"/>
    <n v="1428941931"/>
    <x v="0"/>
    <x v="29"/>
    <x v="1"/>
    <x v="19"/>
    <n v="4.3333333333333331E-3"/>
    <n v="52"/>
    <x v="7"/>
    <s v="food trucks"/>
    <x v="2402"/>
    <d v="2015-05-13T11:18:51"/>
    <d v="2015-04-13T11:18:51"/>
    <x v="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x v="8"/>
    <x v="1"/>
    <x v="19"/>
    <n v="0.16833333333333333"/>
    <n v="16.833333333333332"/>
    <x v="7"/>
    <s v="food trucks"/>
    <x v="2403"/>
    <d v="2016-03-30T15:10:58"/>
    <d v="2016-01-30T16:10:58"/>
    <x v="2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x v="78"/>
    <x v="1"/>
    <x v="19"/>
    <n v="0"/>
    <e v="#DIV/0!"/>
    <x v="7"/>
    <s v="food trucks"/>
    <x v="2404"/>
    <d v="2016-01-02T19:56:47"/>
    <d v="2015-12-03T19:56:47"/>
    <x v="0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x v="9"/>
    <x v="1"/>
    <x v="19"/>
    <n v="0.22520000000000001"/>
    <n v="56.3"/>
    <x v="7"/>
    <s v="food trucks"/>
    <x v="2405"/>
    <d v="2016-09-03T09:02:55"/>
    <d v="2016-08-13T09:02:55"/>
    <x v="2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x v="38"/>
    <x v="1"/>
    <x v="19"/>
    <n v="0.41384615384615386"/>
    <n v="84.0625"/>
    <x v="7"/>
    <s v="food trucks"/>
    <x v="2406"/>
    <d v="2015-01-18T21:39:50"/>
    <d v="2014-12-09T21:39:50"/>
    <x v="3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x v="51"/>
    <x v="1"/>
    <x v="19"/>
    <n v="0.25259090909090909"/>
    <n v="168.39393939393941"/>
    <x v="7"/>
    <s v="food trucks"/>
    <x v="2407"/>
    <d v="2015-04-11T01:00:00"/>
    <d v="2015-03-19T08:48:48"/>
    <x v="0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x v="84"/>
    <x v="1"/>
    <x v="19"/>
    <n v="2E-3"/>
    <n v="15"/>
    <x v="7"/>
    <s v="food trucks"/>
    <x v="2408"/>
    <d v="2014-11-05T23:22:37"/>
    <d v="2014-10-06T22:22:37"/>
    <x v="3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x v="79"/>
    <x v="1"/>
    <x v="19"/>
    <n v="1.84E-2"/>
    <n v="76.666666666666671"/>
    <x v="7"/>
    <s v="food trucks"/>
    <x v="2409"/>
    <d v="2015-08-18T16:01:15"/>
    <d v="2015-07-19T16:01:15"/>
    <x v="0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x v="78"/>
    <x v="1"/>
    <x v="19"/>
    <n v="0"/>
    <e v="#DIV/0!"/>
    <x v="7"/>
    <s v="food trucks"/>
    <x v="2410"/>
    <d v="2015-09-07T04:47:55"/>
    <d v="2015-08-08T04:47:55"/>
    <x v="0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x v="83"/>
    <x v="1"/>
    <x v="19"/>
    <n v="6.0400000000000002E-3"/>
    <n v="50.333333333333336"/>
    <x v="7"/>
    <s v="food trucks"/>
    <x v="2411"/>
    <d v="2015-08-25T12:34:42"/>
    <d v="2015-07-26T12:34:42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x v="78"/>
    <x v="1"/>
    <x v="19"/>
    <n v="0"/>
    <e v="#DIV/0!"/>
    <x v="7"/>
    <s v="food trucks"/>
    <x v="2412"/>
    <d v="2016-11-26T13:41:13"/>
    <d v="2016-10-12T12:41:13"/>
    <x v="2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x v="83"/>
    <x v="1"/>
    <x v="19"/>
    <n v="8.3333333333333332E-3"/>
    <n v="8.3333333333333339"/>
    <x v="7"/>
    <s v="food trucks"/>
    <x v="2413"/>
    <d v="2014-05-31T18:30:00"/>
    <d v="2014-04-30T21:38:02"/>
    <x v="3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x v="62"/>
    <x v="1"/>
    <x v="19"/>
    <n v="3.0666666666666665E-2"/>
    <n v="35.384615384615387"/>
    <x v="7"/>
    <s v="food trucks"/>
    <x v="2414"/>
    <d v="2015-08-21T22:59:00"/>
    <d v="2015-07-13T11:41:00"/>
    <x v="0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x v="79"/>
    <x v="1"/>
    <x v="19"/>
    <n v="5.5833333333333334E-3"/>
    <n v="55.833333333333336"/>
    <x v="7"/>
    <s v="food trucks"/>
    <x v="2415"/>
    <d v="2016-07-15T15:42:26"/>
    <d v="2016-06-15T15:42:26"/>
    <x v="2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x v="29"/>
    <x v="1"/>
    <x v="19"/>
    <n v="2.5000000000000001E-4"/>
    <n v="5"/>
    <x v="7"/>
    <s v="food trucks"/>
    <x v="2416"/>
    <d v="2015-03-14T10:00:00"/>
    <d v="2015-01-15T12:42:23"/>
    <x v="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x v="78"/>
    <x v="1"/>
    <x v="19"/>
    <n v="0"/>
    <e v="#DIV/0!"/>
    <x v="7"/>
    <s v="food trucks"/>
    <x v="2417"/>
    <d v="2014-08-10T16:13:07"/>
    <d v="2014-07-11T16:13:07"/>
    <x v="3"/>
  </r>
  <r>
    <x v="2418"/>
    <s v="Mexican food truck"/>
    <s v="I want to start my food truck business."/>
    <n v="25000"/>
    <n v="5"/>
    <x v="2"/>
    <x v="0"/>
    <s v="USD"/>
    <n v="1427225644"/>
    <n v="1422045244"/>
    <x v="0"/>
    <x v="81"/>
    <x v="1"/>
    <x v="19"/>
    <n v="2.0000000000000001E-4"/>
    <n v="1"/>
    <x v="7"/>
    <s v="food trucks"/>
    <x v="2418"/>
    <d v="2015-03-24T14:34:04"/>
    <d v="2015-01-23T15:34:04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x v="78"/>
    <x v="1"/>
    <x v="19"/>
    <n v="0"/>
    <e v="#DIV/0!"/>
    <x v="7"/>
    <s v="food trucks"/>
    <x v="2419"/>
    <d v="2015-02-18T12:43:09"/>
    <d v="2014-12-20T12:43:09"/>
    <x v="3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x v="17"/>
    <x v="1"/>
    <x v="19"/>
    <n v="0.14825133372851215"/>
    <n v="69.472222222222229"/>
    <x v="7"/>
    <s v="food trucks"/>
    <x v="2420"/>
    <d v="2014-11-09T20:41:35"/>
    <d v="2014-09-10T19:41:35"/>
    <x v="3"/>
  </r>
  <r>
    <x v="2421"/>
    <s v="hot dog cart"/>
    <s v="help me start Merrill's first hot dog cart in this empty lot"/>
    <n v="6000"/>
    <n v="1"/>
    <x v="2"/>
    <x v="0"/>
    <s v="USD"/>
    <n v="1424536196"/>
    <n v="1421944196"/>
    <x v="0"/>
    <x v="29"/>
    <x v="1"/>
    <x v="19"/>
    <n v="1.6666666666666666E-4"/>
    <n v="1"/>
    <x v="7"/>
    <s v="food trucks"/>
    <x v="2421"/>
    <d v="2015-02-21T11:29:56"/>
    <d v="2015-01-22T11:29:56"/>
    <x v="0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x v="29"/>
    <x v="1"/>
    <x v="19"/>
    <n v="2E-3"/>
    <n v="1"/>
    <x v="7"/>
    <s v="food trucks"/>
    <x v="2422"/>
    <d v="2015-03-11T11:23:56"/>
    <d v="2015-02-09T12:23:56"/>
    <x v="0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x v="29"/>
    <x v="1"/>
    <x v="19"/>
    <n v="1.3333333333333334E-4"/>
    <n v="8"/>
    <x v="7"/>
    <s v="food trucks"/>
    <x v="2423"/>
    <d v="2014-12-31T11:54:50"/>
    <d v="2014-12-01T11:54:50"/>
    <x v="3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x v="0"/>
    <x v="82"/>
    <x v="1"/>
    <x v="19"/>
    <n v="1.24E-2"/>
    <n v="34.444444444444443"/>
    <x v="7"/>
    <s v="food trucks"/>
    <x v="2424"/>
    <d v="2014-10-27T16:25:08"/>
    <d v="2014-09-27T16:25:08"/>
    <x v="3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x v="29"/>
    <x v="1"/>
    <x v="19"/>
    <n v="2.8571428571428574E-4"/>
    <n v="1"/>
    <x v="7"/>
    <s v="food trucks"/>
    <x v="2425"/>
    <d v="2016-05-27T17:04:00"/>
    <d v="2016-05-12T16:55:49"/>
    <x v="2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x v="78"/>
    <x v="1"/>
    <x v="19"/>
    <n v="0"/>
    <e v="#DIV/0!"/>
    <x v="7"/>
    <s v="food trucks"/>
    <x v="2426"/>
    <d v="2015-08-07T23:04:52"/>
    <d v="2015-06-08T23:04:52"/>
    <x v="0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x v="29"/>
    <x v="1"/>
    <x v="19"/>
    <n v="2.0000000000000002E-5"/>
    <n v="1"/>
    <x v="7"/>
    <s v="food trucks"/>
    <x v="2427"/>
    <d v="2016-03-23T01:38:53"/>
    <d v="2016-02-12T02:38:53"/>
    <x v="2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x v="29"/>
    <x v="1"/>
    <x v="19"/>
    <n v="2.8571428571428571E-5"/>
    <n v="1"/>
    <x v="7"/>
    <s v="food trucks"/>
    <x v="2428"/>
    <d v="2015-03-12T12:49:11"/>
    <d v="2015-02-10T13:49:11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x v="80"/>
    <x v="1"/>
    <x v="19"/>
    <n v="1.4321428571428572E-2"/>
    <n v="501.25"/>
    <x v="7"/>
    <s v="food trucks"/>
    <x v="2429"/>
    <d v="2017-02-05T11:44:00"/>
    <d v="2016-12-30T16:06:06"/>
    <x v="2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x v="84"/>
    <x v="1"/>
    <x v="19"/>
    <n v="7.0000000000000001E-3"/>
    <n v="10.5"/>
    <x v="7"/>
    <s v="food trucks"/>
    <x v="2430"/>
    <d v="2016-02-11T22:08:24"/>
    <d v="2016-01-12T22:08:24"/>
    <x v="2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x v="0"/>
    <x v="84"/>
    <x v="1"/>
    <x v="19"/>
    <n v="2.0000000000000002E-5"/>
    <n v="1"/>
    <x v="7"/>
    <s v="food trucks"/>
    <x v="2431"/>
    <d v="2016-06-27T21:23:33"/>
    <d v="2016-04-28T21:23:33"/>
    <x v="2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x v="84"/>
    <x v="1"/>
    <x v="19"/>
    <n v="1.4285714285714287E-4"/>
    <n v="1"/>
    <x v="7"/>
    <s v="food trucks"/>
    <x v="2432"/>
    <d v="2015-03-08T00:14:57"/>
    <d v="2015-02-06T00:14:57"/>
    <x v="0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x v="78"/>
    <x v="1"/>
    <x v="19"/>
    <n v="0"/>
    <e v="#DIV/0!"/>
    <x v="7"/>
    <s v="food trucks"/>
    <x v="2433"/>
    <d v="2016-02-27T16:35:43"/>
    <d v="2016-01-28T16:35:43"/>
    <x v="2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x v="84"/>
    <x v="1"/>
    <x v="19"/>
    <n v="1.2999999999999999E-3"/>
    <n v="13"/>
    <x v="7"/>
    <s v="food trucks"/>
    <x v="2434"/>
    <d v="2015-08-03T23:27:54"/>
    <d v="2015-06-24T23:27:54"/>
    <x v="0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x v="80"/>
    <x v="1"/>
    <x v="19"/>
    <n v="4.8960000000000002E-3"/>
    <n v="306"/>
    <x v="7"/>
    <s v="food trucks"/>
    <x v="2435"/>
    <d v="2015-10-05T01:39:46"/>
    <d v="2015-09-05T01:39:46"/>
    <x v="0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x v="84"/>
    <x v="1"/>
    <x v="19"/>
    <n v="3.8461538461538462E-4"/>
    <n v="22.5"/>
    <x v="7"/>
    <s v="food trucks"/>
    <x v="2436"/>
    <d v="2016-01-29T09:46:10"/>
    <d v="2015-11-30T09:46:10"/>
    <x v="0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x v="78"/>
    <x v="1"/>
    <x v="19"/>
    <n v="0"/>
    <e v="#DIV/0!"/>
    <x v="7"/>
    <s v="food trucks"/>
    <x v="2437"/>
    <d v="2015-03-17T13:00:00"/>
    <d v="2015-01-27T18:09:48"/>
    <x v="0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x v="29"/>
    <x v="1"/>
    <x v="19"/>
    <n v="3.3333333333333335E-3"/>
    <n v="50"/>
    <x v="7"/>
    <s v="food trucks"/>
    <x v="2438"/>
    <d v="2015-12-07T17:57:42"/>
    <d v="2015-10-08T16:57:42"/>
    <x v="0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x v="78"/>
    <x v="1"/>
    <x v="19"/>
    <n v="0"/>
    <e v="#DIV/0!"/>
    <x v="7"/>
    <s v="food trucks"/>
    <x v="2439"/>
    <d v="2015-10-18T14:38:49"/>
    <d v="2015-09-18T14:38:49"/>
    <x v="0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x v="84"/>
    <x v="1"/>
    <x v="19"/>
    <n v="2E-3"/>
    <n v="5"/>
    <x v="7"/>
    <s v="food trucks"/>
    <x v="2440"/>
    <d v="2016-02-13T16:35:13"/>
    <d v="2016-01-14T16:35:13"/>
    <x v="2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x v="0"/>
    <x v="280"/>
    <x v="0"/>
    <x v="33"/>
    <n v="1.0788"/>
    <n v="74.22935779816514"/>
    <x v="7"/>
    <s v="small batch"/>
    <x v="2441"/>
    <d v="2015-07-22T23:59:00"/>
    <d v="2015-07-01T22:00:54"/>
    <x v="0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x v="459"/>
    <x v="0"/>
    <x v="33"/>
    <n v="1.2594166666666666"/>
    <n v="81.252688172043008"/>
    <x v="7"/>
    <s v="small batch"/>
    <x v="2442"/>
    <d v="2015-03-19T10:00:28"/>
    <d v="2015-02-17T11:00:28"/>
    <x v="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x v="409"/>
    <x v="0"/>
    <x v="33"/>
    <n v="2.0251494999999999"/>
    <n v="130.23469453376205"/>
    <x v="7"/>
    <s v="small batch"/>
    <x v="2443"/>
    <d v="2014-08-15T10:00:22"/>
    <d v="2014-07-16T10:00:22"/>
    <x v="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x v="42"/>
    <x v="0"/>
    <x v="33"/>
    <n v="1.0860000000000001"/>
    <n v="53.409836065573771"/>
    <x v="7"/>
    <s v="small batch"/>
    <x v="2444"/>
    <d v="2016-05-25T13:06:31"/>
    <d v="2016-04-25T13:06:31"/>
    <x v="2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x v="248"/>
    <x v="0"/>
    <x v="33"/>
    <n v="1.728"/>
    <n v="75.130434782608702"/>
    <x v="7"/>
    <s v="small batch"/>
    <x v="2445"/>
    <d v="2015-09-25T23:33:41"/>
    <d v="2015-08-26T23:33:41"/>
    <x v="0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x v="112"/>
    <x v="0"/>
    <x v="33"/>
    <n v="1.6798"/>
    <n v="75.666666666666671"/>
    <x v="7"/>
    <s v="small batch"/>
    <x v="2446"/>
    <d v="2016-11-26T10:27:51"/>
    <d v="2016-10-27T09:27:51"/>
    <x v="2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x v="152"/>
    <x v="0"/>
    <x v="33"/>
    <n v="4.2720000000000002"/>
    <n v="31.691394658753708"/>
    <x v="7"/>
    <s v="small batch"/>
    <x v="2447"/>
    <d v="2016-11-11T23:00:00"/>
    <d v="2016-10-11T06:16:33"/>
    <x v="2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x v="82"/>
    <x v="0"/>
    <x v="33"/>
    <n v="1.075"/>
    <n v="47.777777777777779"/>
    <x v="7"/>
    <s v="small batch"/>
    <x v="2448"/>
    <d v="2016-08-31T00:36:00"/>
    <d v="2016-08-25T02:35:13"/>
    <x v="2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x v="148"/>
    <x v="0"/>
    <x v="33"/>
    <n v="1.08"/>
    <n v="90"/>
    <x v="7"/>
    <s v="small batch"/>
    <x v="2449"/>
    <d v="2014-11-29T23:25:15"/>
    <d v="2014-10-30T22:25:15"/>
    <x v="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x v="332"/>
    <x v="0"/>
    <x v="33"/>
    <n v="1.0153353333333335"/>
    <n v="149.31401960784314"/>
    <x v="7"/>
    <s v="small batch"/>
    <x v="2450"/>
    <d v="2014-10-27T22:11:00"/>
    <d v="2014-09-19T20:44:16"/>
    <x v="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x v="153"/>
    <x v="0"/>
    <x v="33"/>
    <n v="1.1545000000000001"/>
    <n v="62.06989247311828"/>
    <x v="7"/>
    <s v="small batch"/>
    <x v="2451"/>
    <d v="2017-03-05T16:48:10"/>
    <d v="2017-02-13T16:48:10"/>
    <x v="1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x v="41"/>
    <x v="0"/>
    <x v="33"/>
    <n v="1.335"/>
    <n v="53.4"/>
    <x v="7"/>
    <s v="small batch"/>
    <x v="2452"/>
    <d v="2015-12-29T18:00:00"/>
    <d v="2015-11-30T15:15:00"/>
    <x v="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x v="85"/>
    <x v="0"/>
    <x v="33"/>
    <n v="1.5469999999999999"/>
    <n v="69.268656716417908"/>
    <x v="7"/>
    <s v="small batch"/>
    <x v="2453"/>
    <d v="2017-02-02T11:36:49"/>
    <d v="2017-01-03T11:36:49"/>
    <x v="1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x v="208"/>
    <x v="0"/>
    <x v="33"/>
    <n v="1.0084571428571429"/>
    <n v="271.50769230769231"/>
    <x v="7"/>
    <s v="small batch"/>
    <x v="2454"/>
    <d v="2017-03-10T23:50:08"/>
    <d v="2017-02-03T23:50:08"/>
    <x v="1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x v="38"/>
    <x v="0"/>
    <x v="33"/>
    <n v="1.82"/>
    <n v="34.125"/>
    <x v="7"/>
    <s v="small batch"/>
    <x v="2455"/>
    <d v="2016-04-20T13:45:50"/>
    <d v="2016-03-23T13:45:50"/>
    <x v="2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x v="85"/>
    <x v="0"/>
    <x v="33"/>
    <n v="1.8086666666666666"/>
    <n v="40.492537313432834"/>
    <x v="7"/>
    <s v="small batch"/>
    <x v="2456"/>
    <d v="2017-02-25T18:03:59"/>
    <d v="2017-01-26T18:03:59"/>
    <x v="1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x v="204"/>
    <x v="0"/>
    <x v="33"/>
    <n v="1.0230434782608695"/>
    <n v="189.75806451612902"/>
    <x v="7"/>
    <s v="small batch"/>
    <x v="2457"/>
    <d v="2016-03-24T08:27:36"/>
    <d v="2016-02-23T09:27:36"/>
    <x v="2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x v="144"/>
    <x v="0"/>
    <x v="33"/>
    <n v="1.1017999999999999"/>
    <n v="68.862499999999997"/>
    <x v="7"/>
    <s v="small batch"/>
    <x v="2458"/>
    <d v="2016-06-09T14:00:00"/>
    <d v="2016-05-05T15:55:18"/>
    <x v="2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x v="460"/>
    <x v="0"/>
    <x v="33"/>
    <n v="1.0225"/>
    <n v="108.77659574468085"/>
    <x v="7"/>
    <s v="small batch"/>
    <x v="2459"/>
    <d v="2016-03-23T09:18:05"/>
    <d v="2016-02-07T10:18:05"/>
    <x v="2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x v="32"/>
    <x v="0"/>
    <x v="33"/>
    <n v="1.0078823529411765"/>
    <n v="125.98529411764706"/>
    <x v="7"/>
    <s v="small batch"/>
    <x v="2460"/>
    <d v="2017-01-02T23:17:00"/>
    <d v="2016-11-29T23:29:27"/>
    <x v="2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x v="48"/>
    <x v="0"/>
    <x v="14"/>
    <n v="1.038"/>
    <n v="90.523255813953483"/>
    <x v="4"/>
    <s v="indie rock"/>
    <x v="2461"/>
    <d v="2011-09-30T22:00:00"/>
    <d v="2011-08-28T19:18:17"/>
    <x v="6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x v="248"/>
    <x v="0"/>
    <x v="14"/>
    <n v="1.1070833333333334"/>
    <n v="28.880434782608695"/>
    <x v="4"/>
    <s v="indie rock"/>
    <x v="2462"/>
    <d v="2012-07-18T23:28:16"/>
    <d v="2012-06-28T23:28:16"/>
    <x v="5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x v="11"/>
    <x v="0"/>
    <x v="14"/>
    <n v="1.1625000000000001"/>
    <n v="31"/>
    <x v="4"/>
    <s v="indie rock"/>
    <x v="2463"/>
    <d v="2013-04-16T14:00:00"/>
    <d v="2013-03-07T21:40:25"/>
    <x v="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x v="68"/>
    <x v="0"/>
    <x v="14"/>
    <n v="1.111"/>
    <n v="51.674418604651166"/>
    <x v="4"/>
    <s v="indie rock"/>
    <x v="2464"/>
    <d v="2015-09-30T14:29:00"/>
    <d v="2015-09-01T16:36:37"/>
    <x v="0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x v="53"/>
    <x v="0"/>
    <x v="14"/>
    <n v="1.8014285714285714"/>
    <n v="26.270833333333332"/>
    <x v="4"/>
    <s v="indie rock"/>
    <x v="2465"/>
    <d v="2012-09-23T12:15:48"/>
    <d v="2012-08-24T12:15:48"/>
    <x v="5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x v="47"/>
    <x v="0"/>
    <x v="14"/>
    <n v="1"/>
    <n v="48.07692307692308"/>
    <x v="4"/>
    <s v="indie rock"/>
    <x v="2466"/>
    <d v="2013-05-08T21:27:33"/>
    <d v="2013-04-08T21:27:33"/>
    <x v="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x v="68"/>
    <x v="0"/>
    <x v="14"/>
    <n v="1.1850000000000001"/>
    <n v="27.558139534883722"/>
    <x v="4"/>
    <s v="indie rock"/>
    <x v="2467"/>
    <d v="2012-05-10T12:00:00"/>
    <d v="2012-04-26T15:58:51"/>
    <x v="5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x v="6"/>
    <x v="0"/>
    <x v="14"/>
    <n v="1.0721700000000001"/>
    <n v="36.97137931034483"/>
    <x v="4"/>
    <s v="indie rock"/>
    <x v="2468"/>
    <d v="2012-10-28T00:00:00"/>
    <d v="2012-09-21T22:42:01"/>
    <x v="5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x v="5"/>
    <x v="0"/>
    <x v="14"/>
    <n v="1.1366666666666667"/>
    <n v="29.021276595744681"/>
    <x v="4"/>
    <s v="indie rock"/>
    <x v="2469"/>
    <d v="2011-02-08T05:18:49"/>
    <d v="2011-01-14T05:18:49"/>
    <x v="6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x v="17"/>
    <x v="0"/>
    <x v="14"/>
    <n v="1.0316400000000001"/>
    <n v="28.65666666666667"/>
    <x v="4"/>
    <s v="indie rock"/>
    <x v="2470"/>
    <d v="2012-05-23T20:47:35"/>
    <d v="2012-04-23T20:47:35"/>
    <x v="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x v="57"/>
    <x v="0"/>
    <x v="14"/>
    <n v="1.28"/>
    <n v="37.647058823529413"/>
    <x v="4"/>
    <s v="indie rock"/>
    <x v="2471"/>
    <d v="2012-01-25T18:49:52"/>
    <d v="2011-12-16T18:49:52"/>
    <x v="6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x v="201"/>
    <x v="0"/>
    <x v="14"/>
    <n v="1.3576026666666667"/>
    <n v="97.904038461538462"/>
    <x v="4"/>
    <s v="indie rock"/>
    <x v="2472"/>
    <d v="2010-09-03T20:03:00"/>
    <d v="2010-06-24T21:46:20"/>
    <x v="7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x v="5"/>
    <x v="0"/>
    <x v="14"/>
    <n v="1"/>
    <n v="42.553191489361701"/>
    <x v="4"/>
    <s v="indie rock"/>
    <x v="2473"/>
    <d v="2012-11-10T13:57:49"/>
    <d v="2012-10-11T12:57:49"/>
    <x v="5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x v="44"/>
    <x v="0"/>
    <x v="14"/>
    <n v="1.0000360000000001"/>
    <n v="131.58368421052631"/>
    <x v="4"/>
    <s v="indie rock"/>
    <x v="2474"/>
    <d v="2010-10-10T19:16:16"/>
    <d v="2010-08-26T19:16:16"/>
    <x v="7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x v="75"/>
    <x v="0"/>
    <x v="14"/>
    <n v="1.0471999999999999"/>
    <n v="32.320987654320987"/>
    <x v="4"/>
    <s v="indie rock"/>
    <x v="2475"/>
    <d v="2010-07-10T17:00:00"/>
    <d v="2010-05-12T01:54:15"/>
    <x v="7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x v="165"/>
    <x v="0"/>
    <x v="14"/>
    <n v="1.050225"/>
    <n v="61.103999999999999"/>
    <x v="4"/>
    <s v="indie rock"/>
    <x v="2476"/>
    <d v="2014-11-03T03:52:50"/>
    <d v="2014-10-01T02:52:50"/>
    <x v="3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x v="14"/>
    <x v="0"/>
    <x v="14"/>
    <n v="1.7133333333333334"/>
    <n v="31.341463414634145"/>
    <x v="4"/>
    <s v="indie rock"/>
    <x v="2477"/>
    <d v="2012-08-12T11:35:45"/>
    <d v="2012-06-28T11:35:45"/>
    <x v="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x v="1"/>
    <x v="0"/>
    <x v="14"/>
    <n v="1.2749999999999999"/>
    <n v="129.1139240506329"/>
    <x v="4"/>
    <s v="indie rock"/>
    <x v="2478"/>
    <d v="2013-01-13T17:48:33"/>
    <d v="2012-12-14T17:48:33"/>
    <x v="5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x v="38"/>
    <x v="0"/>
    <x v="14"/>
    <n v="1.3344333333333334"/>
    <n v="25.020624999999999"/>
    <x v="4"/>
    <s v="indie rock"/>
    <x v="2479"/>
    <d v="2012-07-27T21:00:00"/>
    <d v="2012-07-17T12:26:34"/>
    <x v="5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x v="22"/>
    <x v="0"/>
    <x v="14"/>
    <n v="1"/>
    <n v="250"/>
    <x v="4"/>
    <s v="indie rock"/>
    <x v="2480"/>
    <d v="2015-10-10T17:28:04"/>
    <d v="2015-08-11T17:28:04"/>
    <x v="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x v="195"/>
    <x v="0"/>
    <x v="14"/>
    <n v="1.1291099999999998"/>
    <n v="47.541473684210523"/>
    <x v="4"/>
    <s v="indie rock"/>
    <x v="2481"/>
    <d v="2012-04-30T10:30:08"/>
    <d v="2012-03-31T10:30:08"/>
    <x v="5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x v="20"/>
    <x v="0"/>
    <x v="14"/>
    <n v="1.0009999999999999"/>
    <n v="40.04"/>
    <x v="4"/>
    <s v="indie rock"/>
    <x v="2482"/>
    <d v="2011-08-01T13:46:23"/>
    <d v="2011-06-17T13:46:23"/>
    <x v="6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x v="10"/>
    <x v="0"/>
    <x v="14"/>
    <n v="1.1372727272727272"/>
    <n v="65.84210526315789"/>
    <x v="4"/>
    <s v="indie rock"/>
    <x v="2483"/>
    <d v="2012-05-01T12:00:03"/>
    <d v="2012-03-02T13:00:03"/>
    <x v="5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x v="240"/>
    <x v="0"/>
    <x v="14"/>
    <n v="1.1931742857142855"/>
    <n v="46.401222222222216"/>
    <x v="4"/>
    <s v="indie rock"/>
    <x v="2484"/>
    <d v="2011-09-15T17:00:03"/>
    <d v="2011-08-16T17:00:03"/>
    <x v="6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x v="14"/>
    <x v="0"/>
    <x v="14"/>
    <n v="1.0325"/>
    <n v="50.365853658536587"/>
    <x v="4"/>
    <s v="indie rock"/>
    <x v="2485"/>
    <d v="2011-10-12T18:57:59"/>
    <d v="2011-09-07T18:57:59"/>
    <x v="6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x v="209"/>
    <x v="0"/>
    <x v="14"/>
    <n v="2.6566666666666667"/>
    <n v="26.566666666666666"/>
    <x v="4"/>
    <s v="indie rock"/>
    <x v="2486"/>
    <d v="2012-04-22T11:59:36"/>
    <d v="2012-03-23T11:59:36"/>
    <x v="5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x v="44"/>
    <x v="0"/>
    <x v="14"/>
    <n v="1.0005066666666667"/>
    <n v="39.493684210526318"/>
    <x v="4"/>
    <s v="indie rock"/>
    <x v="2487"/>
    <d v="2012-05-26T20:59:57"/>
    <d v="2012-04-26T20:59:57"/>
    <x v="5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x v="71"/>
    <x v="0"/>
    <x v="14"/>
    <n v="1.0669999999999999"/>
    <n v="49.246153846153845"/>
    <x v="4"/>
    <s v="indie rock"/>
    <x v="2488"/>
    <d v="2011-11-16T11:11:48"/>
    <d v="2011-10-17T10:11:48"/>
    <x v="6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x v="11"/>
    <x v="0"/>
    <x v="14"/>
    <n v="1.3367142857142857"/>
    <n v="62.38"/>
    <x v="4"/>
    <s v="indie rock"/>
    <x v="2489"/>
    <d v="2013-05-09T11:33:59"/>
    <d v="2013-04-09T11:33:59"/>
    <x v="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x v="38"/>
    <x v="0"/>
    <x v="14"/>
    <n v="1.214"/>
    <n v="37.9375"/>
    <x v="4"/>
    <s v="indie rock"/>
    <x v="2490"/>
    <d v="2012-06-23T00:27:56"/>
    <d v="2012-04-24T00:27:56"/>
    <x v="5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x v="73"/>
    <x v="0"/>
    <x v="14"/>
    <n v="1.032"/>
    <n v="51.6"/>
    <x v="4"/>
    <s v="indie rock"/>
    <x v="2491"/>
    <d v="2011-01-15T20:51:00"/>
    <d v="2010-12-30T15:08:34"/>
    <x v="7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x v="74"/>
    <x v="0"/>
    <x v="14"/>
    <n v="1.25"/>
    <n v="27.777777777777779"/>
    <x v="4"/>
    <s v="indie rock"/>
    <x v="2492"/>
    <d v="2012-06-16T04:59:00"/>
    <d v="2012-04-25T18:39:48"/>
    <x v="5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x v="461"/>
    <x v="0"/>
    <x v="14"/>
    <n v="1.2869999999999999"/>
    <n v="99.382239382239376"/>
    <x v="4"/>
    <s v="indie rock"/>
    <x v="2493"/>
    <d v="2013-04-28T23:02:20"/>
    <d v="2013-03-14T23:02:20"/>
    <x v="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x v="70"/>
    <x v="0"/>
    <x v="14"/>
    <n v="1.0100533333333332"/>
    <n v="38.848205128205123"/>
    <x v="4"/>
    <s v="indie rock"/>
    <x v="2494"/>
    <d v="2012-05-23T10:29:04"/>
    <d v="2012-04-23T10:29:04"/>
    <x v="5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x v="288"/>
    <x v="0"/>
    <x v="14"/>
    <n v="1.2753666666666665"/>
    <n v="45.548809523809524"/>
    <x v="4"/>
    <s v="indie rock"/>
    <x v="2495"/>
    <d v="2012-06-06T17:42:55"/>
    <d v="2012-05-07T17:42:55"/>
    <x v="5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x v="73"/>
    <x v="0"/>
    <x v="14"/>
    <n v="1"/>
    <n v="600"/>
    <x v="4"/>
    <s v="indie rock"/>
    <x v="2496"/>
    <d v="2013-03-29T17:54:52"/>
    <d v="2013-02-22T18:54:52"/>
    <x v="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x v="66"/>
    <x v="0"/>
    <x v="14"/>
    <n v="1.127715"/>
    <n v="80.551071428571419"/>
    <x v="4"/>
    <s v="indie rock"/>
    <x v="2497"/>
    <d v="2011-08-05T16:05:38"/>
    <d v="2011-07-06T16:05:38"/>
    <x v="6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x v="9"/>
    <x v="0"/>
    <x v="14"/>
    <n v="1.056"/>
    <n v="52.8"/>
    <x v="4"/>
    <s v="indie rock"/>
    <x v="2498"/>
    <d v="2015-01-27T18:13:07"/>
    <d v="2015-01-13T18:13:07"/>
    <x v="0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x v="203"/>
    <x v="0"/>
    <x v="14"/>
    <n v="2.0262500000000001"/>
    <n v="47.676470588235297"/>
    <x v="4"/>
    <s v="indie rock"/>
    <x v="2499"/>
    <d v="2012-12-31T13:00:00"/>
    <d v="2012-11-13T10:33:57"/>
    <x v="5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x v="60"/>
    <x v="0"/>
    <x v="14"/>
    <n v="1.1333333333333333"/>
    <n v="23.448275862068964"/>
    <x v="4"/>
    <s v="indie rock"/>
    <x v="2500"/>
    <d v="2012-06-23T13:32:55"/>
    <d v="2012-05-24T13:32:55"/>
    <x v="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x v="63"/>
    <x v="1"/>
    <x v="34"/>
    <n v="2.5545454545454545E-2"/>
    <n v="40.142857142857146"/>
    <x v="7"/>
    <s v="restaurants"/>
    <x v="2501"/>
    <d v="2015-09-27T13:38:24"/>
    <d v="2015-08-28T13:38:24"/>
    <x v="0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x v="81"/>
    <x v="1"/>
    <x v="34"/>
    <n v="7.8181818181818181E-4"/>
    <n v="17.2"/>
    <x v="7"/>
    <s v="restaurants"/>
    <x v="2502"/>
    <d v="2014-09-21T14:48:38"/>
    <d v="2014-08-07T14:48:38"/>
    <x v="3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x v="78"/>
    <x v="1"/>
    <x v="34"/>
    <n v="0"/>
    <e v="#DIV/0!"/>
    <x v="7"/>
    <s v="restaurants"/>
    <x v="2503"/>
    <d v="2016-06-07T16:06:00"/>
    <d v="2016-05-08T16:35:08"/>
    <x v="2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x v="78"/>
    <x v="1"/>
    <x v="34"/>
    <n v="0"/>
    <e v="#DIV/0!"/>
    <x v="7"/>
    <s v="restaurants"/>
    <x v="2504"/>
    <d v="2014-11-14T20:22:14"/>
    <d v="2014-10-15T19:22:14"/>
    <x v="3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x v="78"/>
    <x v="1"/>
    <x v="34"/>
    <n v="0"/>
    <e v="#DIV/0!"/>
    <x v="7"/>
    <s v="restaurants"/>
    <x v="2505"/>
    <d v="2015-03-13T19:20:16"/>
    <d v="2015-02-11T20:20:16"/>
    <x v="0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x v="84"/>
    <x v="1"/>
    <x v="34"/>
    <n v="6.0000000000000001E-3"/>
    <n v="15"/>
    <x v="7"/>
    <s v="restaurants"/>
    <x v="2506"/>
    <d v="2015-10-03T16:00:00"/>
    <d v="2015-09-11T02:07:49"/>
    <x v="0"/>
  </r>
  <r>
    <x v="2507"/>
    <s v="Help Cafe Talavera get a New Kitchen!"/>
    <s v="Unique dishes for a unique city!."/>
    <n v="42850"/>
    <n v="0"/>
    <x v="2"/>
    <x v="0"/>
    <s v="USD"/>
    <n v="1431308704"/>
    <n v="1428716704"/>
    <x v="0"/>
    <x v="78"/>
    <x v="1"/>
    <x v="34"/>
    <n v="0"/>
    <e v="#DIV/0!"/>
    <x v="7"/>
    <s v="restaurants"/>
    <x v="2507"/>
    <d v="2015-05-10T20:45:04"/>
    <d v="2015-04-10T20:45:04"/>
    <x v="0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x v="78"/>
    <x v="1"/>
    <x v="34"/>
    <n v="0"/>
    <e v="#DIV/0!"/>
    <x v="7"/>
    <s v="restaurants"/>
    <x v="2508"/>
    <d v="2014-08-14T17:50:34"/>
    <d v="2014-07-15T17:50:34"/>
    <x v="3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x v="33"/>
    <x v="1"/>
    <x v="34"/>
    <n v="1.0526315789473684E-2"/>
    <n v="35.714285714285715"/>
    <x v="7"/>
    <s v="restaurants"/>
    <x v="2509"/>
    <d v="2015-04-20T13:25:49"/>
    <d v="2015-02-23T14:25:49"/>
    <x v="0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x v="84"/>
    <x v="1"/>
    <x v="34"/>
    <n v="1.5E-3"/>
    <n v="37.5"/>
    <x v="7"/>
    <s v="restaurants"/>
    <x v="2510"/>
    <d v="2015-05-14T18:56:12"/>
    <d v="2015-03-15T18:56:12"/>
    <x v="0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x v="78"/>
    <x v="1"/>
    <x v="34"/>
    <n v="0"/>
    <e v="#DIV/0!"/>
    <x v="7"/>
    <s v="restaurants"/>
    <x v="2511"/>
    <d v="2016-02-01T05:43:33"/>
    <d v="2016-01-02T05:43:33"/>
    <x v="2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x v="78"/>
    <x v="1"/>
    <x v="34"/>
    <n v="0"/>
    <e v="#DIV/0!"/>
    <x v="7"/>
    <s v="restaurants"/>
    <x v="2512"/>
    <d v="2014-12-13T16:02:41"/>
    <d v="2014-11-28T16:02:41"/>
    <x v="3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x v="78"/>
    <x v="1"/>
    <x v="34"/>
    <n v="0"/>
    <e v="#DIV/0!"/>
    <x v="7"/>
    <s v="restaurants"/>
    <x v="2513"/>
    <d v="2017-02-25T19:09:49"/>
    <d v="2016-12-27T19:09:49"/>
    <x v="2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x v="80"/>
    <x v="1"/>
    <x v="34"/>
    <n v="1.7500000000000002E-2"/>
    <n v="52.5"/>
    <x v="7"/>
    <s v="restaurants"/>
    <x v="2514"/>
    <d v="2014-08-20T04:21:17"/>
    <d v="2014-08-03T04:21:17"/>
    <x v="3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x v="8"/>
    <x v="1"/>
    <x v="34"/>
    <n v="0.186"/>
    <n v="77.5"/>
    <x v="7"/>
    <s v="restaurants"/>
    <x v="2515"/>
    <d v="2015-02-22T15:09:13"/>
    <d v="2015-01-23T15:09:13"/>
    <x v="0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x v="78"/>
    <x v="1"/>
    <x v="34"/>
    <n v="0"/>
    <e v="#DIV/0!"/>
    <x v="7"/>
    <s v="restaurants"/>
    <x v="2516"/>
    <d v="2014-11-29T11:40:52"/>
    <d v="2014-10-30T10:40:52"/>
    <x v="3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x v="51"/>
    <x v="1"/>
    <x v="34"/>
    <n v="9.8166666666666666E-2"/>
    <n v="53.545454545454547"/>
    <x v="7"/>
    <s v="restaurants"/>
    <x v="2517"/>
    <d v="2015-03-19T13:15:30"/>
    <d v="2015-02-17T14:15:30"/>
    <x v="0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x v="78"/>
    <x v="1"/>
    <x v="34"/>
    <n v="0"/>
    <e v="#DIV/0!"/>
    <x v="7"/>
    <s v="restaurants"/>
    <x v="2518"/>
    <d v="2014-11-13T12:20:28"/>
    <d v="2014-10-14T11:20:28"/>
    <x v="3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x v="80"/>
    <x v="1"/>
    <x v="34"/>
    <n v="4.3333333333333331E-4"/>
    <n v="16.25"/>
    <x v="7"/>
    <s v="restaurants"/>
    <x v="2519"/>
    <d v="2014-07-18T22:43:24"/>
    <d v="2014-06-18T22:43:24"/>
    <x v="3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x v="78"/>
    <x v="1"/>
    <x v="34"/>
    <n v="0"/>
    <e v="#DIV/0!"/>
    <x v="7"/>
    <s v="restaurants"/>
    <x v="2520"/>
    <d v="2016-10-15T14:21:00"/>
    <d v="2016-08-30T09:24:45"/>
    <x v="2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x v="462"/>
    <x v="0"/>
    <x v="35"/>
    <n v="1.0948792000000001"/>
    <n v="103.68174242424243"/>
    <x v="4"/>
    <s v="classical music"/>
    <x v="2521"/>
    <d v="2015-10-13T18:13:41"/>
    <d v="2015-09-22T18:13:41"/>
    <x v="0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x v="74"/>
    <x v="0"/>
    <x v="35"/>
    <n v="1"/>
    <n v="185.18518518518519"/>
    <x v="4"/>
    <s v="classical music"/>
    <x v="2522"/>
    <d v="2016-04-22T09:52:00"/>
    <d v="2016-03-31T08:46:00"/>
    <x v="2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x v="55"/>
    <x v="0"/>
    <x v="35"/>
    <n v="1.5644444444444445"/>
    <n v="54.153846153846153"/>
    <x v="4"/>
    <s v="classical music"/>
    <x v="2523"/>
    <d v="2014-11-17T19:24:52"/>
    <d v="2014-10-18T18:24:52"/>
    <x v="3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x v="68"/>
    <x v="0"/>
    <x v="35"/>
    <n v="1.016"/>
    <n v="177.2093023255814"/>
    <x v="4"/>
    <s v="classical music"/>
    <x v="2524"/>
    <d v="2014-12-20T23:30:00"/>
    <d v="2014-11-18T14:22:37"/>
    <x v="3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x v="144"/>
    <x v="0"/>
    <x v="35"/>
    <n v="1.00325"/>
    <n v="100.325"/>
    <x v="4"/>
    <s v="classical music"/>
    <x v="2525"/>
    <d v="2012-06-28T15:16:11"/>
    <d v="2012-05-29T15:16:11"/>
    <x v="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x v="51"/>
    <x v="0"/>
    <x v="35"/>
    <n v="1.1294999999999999"/>
    <n v="136.90909090909091"/>
    <x v="4"/>
    <s v="classical music"/>
    <x v="2526"/>
    <d v="2014-12-07T23:59:00"/>
    <d v="2014-11-09T21:11:14"/>
    <x v="3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x v="26"/>
    <x v="0"/>
    <x v="35"/>
    <n v="1.02125"/>
    <n v="57.535211267605632"/>
    <x v="4"/>
    <s v="classical music"/>
    <x v="2527"/>
    <d v="2013-10-17T22:59:00"/>
    <d v="2013-09-29T13:01:31"/>
    <x v="4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x v="75"/>
    <x v="0"/>
    <x v="35"/>
    <n v="1.0724974999999999"/>
    <n v="52.962839506172834"/>
    <x v="4"/>
    <s v="classical music"/>
    <x v="2528"/>
    <d v="2015-08-20T06:00:00"/>
    <d v="2015-08-01T15:01:43"/>
    <x v="0"/>
  </r>
  <r>
    <x v="2529"/>
    <s v="UrbanArias is DC's Contemporary Opera Company"/>
    <s v="Opera. Short. New."/>
    <n v="6000"/>
    <n v="6257"/>
    <x v="0"/>
    <x v="0"/>
    <s v="USD"/>
    <n v="1332636975"/>
    <n v="1328752575"/>
    <x v="0"/>
    <x v="88"/>
    <x v="0"/>
    <x v="35"/>
    <n v="1.0428333333333333"/>
    <n v="82.328947368421055"/>
    <x v="4"/>
    <s v="classical music"/>
    <x v="2529"/>
    <d v="2012-03-24T19:56:15"/>
    <d v="2012-02-08T20:56:15"/>
    <x v="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x v="53"/>
    <x v="0"/>
    <x v="35"/>
    <n v="1"/>
    <n v="135.41666666666666"/>
    <x v="4"/>
    <s v="classical music"/>
    <x v="2530"/>
    <d v="2015-04-19T23:50:00"/>
    <d v="2015-03-18T15:45:05"/>
    <x v="0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x v="42"/>
    <x v="0"/>
    <x v="35"/>
    <n v="1.004"/>
    <n v="74.06557377049181"/>
    <x v="4"/>
    <s v="classical music"/>
    <x v="2531"/>
    <d v="2015-08-14T22:59:00"/>
    <d v="2015-07-23T11:19:14"/>
    <x v="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x v="65"/>
    <x v="0"/>
    <x v="35"/>
    <n v="1.26125"/>
    <n v="84.083333333333329"/>
    <x v="4"/>
    <s v="classical music"/>
    <x v="2532"/>
    <d v="2012-08-16T15:22:46"/>
    <d v="2012-07-17T15:22:46"/>
    <x v="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x v="327"/>
    <x v="0"/>
    <x v="35"/>
    <n v="1.1066666666666667"/>
    <n v="61.029411764705884"/>
    <x v="4"/>
    <s v="classical music"/>
    <x v="2533"/>
    <d v="2013-03-01T13:01:08"/>
    <d v="2013-01-30T13:01:51"/>
    <x v="4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x v="25"/>
    <x v="0"/>
    <x v="35"/>
    <n v="1.05"/>
    <n v="150"/>
    <x v="4"/>
    <s v="classical music"/>
    <x v="2534"/>
    <d v="2010-01-01T01:00:00"/>
    <d v="2009-11-10T11:48:32"/>
    <x v="8"/>
  </r>
  <r>
    <x v="2535"/>
    <s v="Mark Hayes Requiem Recording"/>
    <s v="Mark Hayes: Requiem Recording"/>
    <n v="20000"/>
    <n v="20755"/>
    <x v="0"/>
    <x v="0"/>
    <s v="USD"/>
    <n v="1417463945"/>
    <n v="1414781945"/>
    <x v="0"/>
    <x v="76"/>
    <x v="0"/>
    <x v="35"/>
    <n v="1.03775"/>
    <n v="266.08974358974359"/>
    <x v="4"/>
    <s v="classical music"/>
    <x v="2535"/>
    <d v="2014-12-01T14:59:05"/>
    <d v="2014-10-31T13:59:05"/>
    <x v="3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x v="80"/>
    <x v="0"/>
    <x v="35"/>
    <n v="1.1599999999999999"/>
    <n v="7.25"/>
    <x v="4"/>
    <s v="classical music"/>
    <x v="2536"/>
    <d v="2013-07-29T21:32:46"/>
    <d v="2013-07-08T21:32:46"/>
    <x v="4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x v="202"/>
    <x v="0"/>
    <x v="35"/>
    <n v="1.1000000000000001"/>
    <n v="100"/>
    <x v="4"/>
    <s v="classical music"/>
    <x v="2537"/>
    <d v="2011-08-01T10:34:15"/>
    <d v="2011-06-02T10:34:15"/>
    <x v="6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x v="333"/>
    <x v="0"/>
    <x v="35"/>
    <n v="1.130176111111111"/>
    <n v="109.96308108108107"/>
    <x v="4"/>
    <s v="classical music"/>
    <x v="2538"/>
    <d v="2013-02-23T23:59:00"/>
    <d v="2013-01-24T07:14:21"/>
    <x v="4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x v="211"/>
    <x v="0"/>
    <x v="35"/>
    <n v="1.0024999999999999"/>
    <n v="169.91525423728814"/>
    <x v="4"/>
    <s v="classical music"/>
    <x v="2539"/>
    <d v="2015-02-02T16:39:12"/>
    <d v="2014-12-04T16:39:12"/>
    <x v="3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x v="74"/>
    <x v="0"/>
    <x v="35"/>
    <n v="1.034"/>
    <n v="95.740740740740748"/>
    <x v="4"/>
    <s v="classical music"/>
    <x v="2540"/>
    <d v="2011-10-29T11:12:01"/>
    <d v="2011-08-30T11:12:01"/>
    <x v="6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x v="287"/>
    <x v="0"/>
    <x v="35"/>
    <n v="1.0702857142857143"/>
    <n v="59.460317460317462"/>
    <x v="4"/>
    <s v="classical music"/>
    <x v="2541"/>
    <d v="2013-09-26T05:46:58"/>
    <d v="2013-07-28T05:46:58"/>
    <x v="4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x v="62"/>
    <x v="0"/>
    <x v="35"/>
    <n v="1.0357142857142858"/>
    <n v="55.769230769230766"/>
    <x v="4"/>
    <s v="classical music"/>
    <x v="2542"/>
    <d v="2013-09-30T22:59:00"/>
    <d v="2013-08-23T05:14:17"/>
    <x v="4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x v="62"/>
    <x v="0"/>
    <x v="35"/>
    <n v="1.5640000000000001"/>
    <n v="30.076923076923077"/>
    <x v="4"/>
    <s v="classical music"/>
    <x v="2543"/>
    <d v="2011-01-01T22:00:00"/>
    <d v="2010-12-01T21:34:58"/>
    <x v="7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x v="7"/>
    <x v="0"/>
    <x v="35"/>
    <n v="1.0082"/>
    <n v="88.438596491228068"/>
    <x v="4"/>
    <s v="classical music"/>
    <x v="2544"/>
    <d v="2012-07-08T07:29:29"/>
    <d v="2012-06-08T07:29:29"/>
    <x v="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x v="42"/>
    <x v="0"/>
    <x v="35"/>
    <n v="1.9530000000000001"/>
    <n v="64.032786885245898"/>
    <x v="4"/>
    <s v="classical music"/>
    <x v="2545"/>
    <d v="2015-02-26T19:30:00"/>
    <d v="2015-01-22T22:18:58"/>
    <x v="0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x v="71"/>
    <x v="0"/>
    <x v="35"/>
    <n v="1.1171428571428572"/>
    <n v="60.153846153846153"/>
    <x v="4"/>
    <s v="classical music"/>
    <x v="2546"/>
    <d v="2013-10-05T00:00:00"/>
    <d v="2013-09-07T15:36:19"/>
    <x v="4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x v="179"/>
    <x v="0"/>
    <x v="35"/>
    <n v="1.1985454545454546"/>
    <n v="49.194029850746269"/>
    <x v="4"/>
    <s v="classical music"/>
    <x v="2547"/>
    <d v="2012-04-04T12:33:23"/>
    <d v="2012-03-05T13:33:23"/>
    <x v="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x v="77"/>
    <x v="0"/>
    <x v="35"/>
    <n v="1.0185"/>
    <n v="165.16216216216216"/>
    <x v="4"/>
    <s v="classical music"/>
    <x v="2548"/>
    <d v="2016-09-29T23:27:00"/>
    <d v="2016-09-05T10:00:37"/>
    <x v="2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x v="77"/>
    <x v="0"/>
    <x v="35"/>
    <n v="1.0280254777070064"/>
    <n v="43.621621621621621"/>
    <x v="4"/>
    <s v="classical music"/>
    <x v="2549"/>
    <d v="2013-05-31T12:00:00"/>
    <d v="2013-04-26T13:11:10"/>
    <x v="4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x v="3"/>
    <x v="0"/>
    <x v="35"/>
    <n v="1.0084615384615385"/>
    <n v="43.7"/>
    <x v="4"/>
    <s v="classical music"/>
    <x v="2550"/>
    <d v="2015-10-07T22:59:00"/>
    <d v="2015-08-12T10:13:26"/>
    <x v="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x v="66"/>
    <x v="0"/>
    <x v="35"/>
    <n v="1.0273469387755103"/>
    <n v="67.419642857142861"/>
    <x v="4"/>
    <s v="classical music"/>
    <x v="2551"/>
    <d v="2012-03-21T15:48:00"/>
    <d v="2012-02-22T01:03:05"/>
    <x v="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x v="59"/>
    <x v="0"/>
    <x v="35"/>
    <n v="1.0649999999999999"/>
    <n v="177.5"/>
    <x v="4"/>
    <s v="classical music"/>
    <x v="2552"/>
    <d v="2017-03-05T14:26:21"/>
    <d v="2017-02-03T14:26:21"/>
    <x v="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x v="65"/>
    <x v="0"/>
    <x v="35"/>
    <n v="1.5553333333333332"/>
    <n v="38.883333333333333"/>
    <x v="4"/>
    <s v="classical music"/>
    <x v="2553"/>
    <d v="2012-09-20T23:46:47"/>
    <d v="2012-07-22T23:46:47"/>
    <x v="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x v="85"/>
    <x v="0"/>
    <x v="35"/>
    <n v="1.228"/>
    <n v="54.985074626865675"/>
    <x v="4"/>
    <s v="classical music"/>
    <x v="2554"/>
    <d v="2015-05-31T22:59:00"/>
    <d v="2015-04-30T20:52:43"/>
    <x v="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x v="2"/>
    <x v="0"/>
    <x v="35"/>
    <n v="1.0734999999999999"/>
    <n v="61.342857142857142"/>
    <x v="4"/>
    <s v="classical music"/>
    <x v="2555"/>
    <d v="2012-05-28T10:43:13"/>
    <d v="2012-04-27T10:43:13"/>
    <x v="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x v="69"/>
    <x v="0"/>
    <x v="35"/>
    <n v="1.0550335570469798"/>
    <n v="23.117647058823529"/>
    <x v="4"/>
    <s v="classical music"/>
    <x v="2556"/>
    <d v="2012-12-24T18:47:37"/>
    <d v="2012-11-09T18:47:37"/>
    <x v="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x v="17"/>
    <x v="0"/>
    <x v="35"/>
    <n v="1.1844444444444444"/>
    <n v="29.611111111111111"/>
    <x v="4"/>
    <s v="classical music"/>
    <x v="2557"/>
    <d v="2014-05-15T12:53:06"/>
    <d v="2014-04-15T12:53:06"/>
    <x v="3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x v="59"/>
    <x v="0"/>
    <x v="35"/>
    <n v="1.0888"/>
    <n v="75.611111111111114"/>
    <x v="4"/>
    <s v="classical music"/>
    <x v="2558"/>
    <d v="2015-05-01T08:59:00"/>
    <d v="2015-03-30T15:38:26"/>
    <x v="0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x v="20"/>
    <x v="0"/>
    <x v="35"/>
    <n v="1.1125"/>
    <n v="35.6"/>
    <x v="4"/>
    <s v="classical music"/>
    <x v="2559"/>
    <d v="2011-11-15T14:37:00"/>
    <d v="2011-10-13T15:58:04"/>
    <x v="6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x v="64"/>
    <x v="0"/>
    <x v="35"/>
    <n v="1.0009999999999999"/>
    <n v="143"/>
    <x v="4"/>
    <s v="classical music"/>
    <x v="2560"/>
    <d v="2015-03-06T17:49:34"/>
    <d v="2015-02-04T17:49:34"/>
    <x v="0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x v="78"/>
    <x v="1"/>
    <x v="19"/>
    <n v="0"/>
    <e v="#DIV/0!"/>
    <x v="7"/>
    <s v="food trucks"/>
    <x v="2561"/>
    <d v="2015-10-13T07:41:29"/>
    <d v="2015-09-13T07:41:29"/>
    <x v="0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x v="83"/>
    <x v="1"/>
    <x v="19"/>
    <n v="7.4999999999999997E-3"/>
    <n v="25"/>
    <x v="7"/>
    <s v="food trucks"/>
    <x v="2562"/>
    <d v="2016-10-11T07:35:39"/>
    <d v="2016-08-12T07:35:39"/>
    <x v="2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x v="78"/>
    <x v="1"/>
    <x v="19"/>
    <n v="0"/>
    <e v="#DIV/0!"/>
    <x v="7"/>
    <s v="food trucks"/>
    <x v="2563"/>
    <d v="2015-07-29T22:20:51"/>
    <d v="2015-05-30T22:20:51"/>
    <x v="0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x v="78"/>
    <x v="1"/>
    <x v="19"/>
    <n v="0"/>
    <e v="#DIV/0!"/>
    <x v="7"/>
    <s v="food trucks"/>
    <x v="2564"/>
    <d v="2014-07-31T19:58:19"/>
    <d v="2014-07-01T19:58:19"/>
    <x v="3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x v="29"/>
    <x v="1"/>
    <x v="19"/>
    <n v="0.01"/>
    <n v="100"/>
    <x v="7"/>
    <s v="food trucks"/>
    <x v="2565"/>
    <d v="2016-05-09T15:50:00"/>
    <d v="2016-03-11T10:36:29"/>
    <x v="2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x v="78"/>
    <x v="1"/>
    <x v="19"/>
    <n v="0"/>
    <e v="#DIV/0!"/>
    <x v="7"/>
    <s v="food trucks"/>
    <x v="2566"/>
    <d v="2014-08-21T18:32:28"/>
    <d v="2014-07-22T18:32:28"/>
    <x v="3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x v="84"/>
    <x v="1"/>
    <x v="19"/>
    <n v="2.6666666666666666E-3"/>
    <n v="60"/>
    <x v="7"/>
    <s v="food trucks"/>
    <x v="2567"/>
    <d v="2015-04-23T16:05:38"/>
    <d v="2015-03-24T16:05:38"/>
    <x v="0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x v="29"/>
    <x v="1"/>
    <x v="19"/>
    <n v="5.0000000000000001E-3"/>
    <n v="50"/>
    <x v="7"/>
    <s v="food trucks"/>
    <x v="2568"/>
    <d v="2016-09-01T10:59:54"/>
    <d v="2016-08-02T10:59:54"/>
    <x v="2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x v="84"/>
    <x v="1"/>
    <x v="19"/>
    <n v="2.2307692307692306E-2"/>
    <n v="72.5"/>
    <x v="7"/>
    <s v="food trucks"/>
    <x v="2569"/>
    <d v="2015-09-16T21:31:52"/>
    <d v="2015-08-17T21:31:52"/>
    <x v="0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x v="84"/>
    <x v="1"/>
    <x v="19"/>
    <n v="8.4285714285714294E-3"/>
    <n v="29.5"/>
    <x v="7"/>
    <s v="food trucks"/>
    <x v="2570"/>
    <d v="2017-02-08T16:40:35"/>
    <d v="2017-01-09T16:40:35"/>
    <x v="1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x v="80"/>
    <x v="1"/>
    <x v="19"/>
    <n v="2.5000000000000001E-3"/>
    <n v="62.5"/>
    <x v="7"/>
    <s v="food trucks"/>
    <x v="2571"/>
    <d v="2016-05-19T03:12:01"/>
    <d v="2016-03-20T03:12:01"/>
    <x v="2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x v="78"/>
    <x v="1"/>
    <x v="19"/>
    <n v="0"/>
    <e v="#DIV/0!"/>
    <x v="7"/>
    <s v="food trucks"/>
    <x v="2572"/>
    <d v="2015-04-12T21:51:57"/>
    <d v="2015-03-13T21:51:57"/>
    <x v="0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x v="78"/>
    <x v="1"/>
    <x v="19"/>
    <n v="0"/>
    <e v="#DIV/0!"/>
    <x v="7"/>
    <s v="food trucks"/>
    <x v="2573"/>
    <d v="2014-08-23T09:12:29"/>
    <d v="2014-07-09T09:12:29"/>
    <x v="3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x v="78"/>
    <x v="1"/>
    <x v="19"/>
    <n v="0"/>
    <e v="#DIV/0!"/>
    <x v="7"/>
    <s v="food trucks"/>
    <x v="2574"/>
    <d v="2016-05-18T14:49:05"/>
    <d v="2016-04-27T14:49:05"/>
    <x v="2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x v="78"/>
    <x v="1"/>
    <x v="19"/>
    <n v="0"/>
    <e v="#DIV/0!"/>
    <x v="7"/>
    <s v="food trucks"/>
    <x v="2575"/>
    <d v="2015-01-11T21:36:34"/>
    <d v="2014-12-12T21:36:34"/>
    <x v="3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x v="78"/>
    <x v="1"/>
    <x v="19"/>
    <n v="0"/>
    <e v="#DIV/0!"/>
    <x v="7"/>
    <s v="food trucks"/>
    <x v="2576"/>
    <d v="2015-04-10T18:14:07"/>
    <d v="2015-02-24T19:14:07"/>
    <x v="0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x v="78"/>
    <x v="1"/>
    <x v="19"/>
    <n v="0"/>
    <e v="#DIV/0!"/>
    <x v="7"/>
    <s v="food trucks"/>
    <x v="2577"/>
    <d v="2014-08-04T14:41:37"/>
    <d v="2014-07-10T14:41:37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x v="78"/>
    <x v="1"/>
    <x v="19"/>
    <n v="0"/>
    <e v="#DIV/0!"/>
    <x v="7"/>
    <s v="food trucks"/>
    <x v="2578"/>
    <d v="2015-10-09T12:00:00"/>
    <d v="2015-08-21T19:32:59"/>
    <x v="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x v="8"/>
    <x v="1"/>
    <x v="19"/>
    <n v="1.3849999999999999E-3"/>
    <n v="23.083333333333332"/>
    <x v="7"/>
    <s v="food trucks"/>
    <x v="2579"/>
    <d v="2014-09-15T14:55:03"/>
    <d v="2014-07-17T14:55:03"/>
    <x v="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x v="84"/>
    <x v="1"/>
    <x v="19"/>
    <n v="6.0000000000000001E-3"/>
    <n v="25.5"/>
    <x v="7"/>
    <s v="food trucks"/>
    <x v="2580"/>
    <d v="2015-05-15T22:00:00"/>
    <d v="2015-04-16T02:50:03"/>
    <x v="0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x v="202"/>
    <x v="1"/>
    <x v="19"/>
    <n v="0.106"/>
    <n v="48.18181818181818"/>
    <x v="7"/>
    <s v="food trucks"/>
    <x v="2581"/>
    <d v="2015-11-16T11:04:58"/>
    <d v="2015-10-17T10:04:58"/>
    <x v="0"/>
  </r>
  <r>
    <x v="2582"/>
    <s v="Drunken Wings"/>
    <s v="The place where chicken meets liquor for the first time!"/>
    <n v="90000"/>
    <n v="1"/>
    <x v="2"/>
    <x v="0"/>
    <s v="USD"/>
    <n v="1477784634"/>
    <n v="1475192634"/>
    <x v="0"/>
    <x v="29"/>
    <x v="1"/>
    <x v="19"/>
    <n v="1.1111111111111112E-5"/>
    <n v="1"/>
    <x v="7"/>
    <s v="food trucks"/>
    <x v="2582"/>
    <d v="2016-10-29T18:43:54"/>
    <d v="2016-09-29T18:43:54"/>
    <x v="2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x v="81"/>
    <x v="1"/>
    <x v="19"/>
    <n v="5.0000000000000001E-3"/>
    <n v="1"/>
    <x v="7"/>
    <s v="food trucks"/>
    <x v="2583"/>
    <d v="2015-03-16T12:28:00"/>
    <d v="2015-01-15T13:28:00"/>
    <x v="0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x v="78"/>
    <x v="1"/>
    <x v="19"/>
    <n v="0"/>
    <e v="#DIV/0!"/>
    <x v="7"/>
    <s v="food trucks"/>
    <x v="2584"/>
    <d v="2015-06-14T23:09:29"/>
    <d v="2015-05-15T23:09:29"/>
    <x v="0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x v="29"/>
    <x v="1"/>
    <x v="19"/>
    <n v="1.6666666666666668E-3"/>
    <n v="50"/>
    <x v="7"/>
    <s v="food trucks"/>
    <x v="2585"/>
    <d v="2014-07-05T18:07:12"/>
    <d v="2014-06-05T18:07:12"/>
    <x v="3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x v="29"/>
    <x v="1"/>
    <x v="19"/>
    <n v="1.6666666666666668E-3"/>
    <n v="5"/>
    <x v="7"/>
    <s v="food trucks"/>
    <x v="2586"/>
    <d v="2015-12-25T02:55:36"/>
    <d v="2015-11-25T02:55:36"/>
    <x v="0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x v="79"/>
    <x v="1"/>
    <x v="19"/>
    <n v="2.4340000000000001E-2"/>
    <n v="202.83333333333334"/>
    <x v="7"/>
    <s v="food trucks"/>
    <x v="2587"/>
    <d v="2015-12-30T11:12:33"/>
    <d v="2015-11-30T11:12:33"/>
    <x v="0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x v="22"/>
    <x v="1"/>
    <x v="19"/>
    <n v="3.8833333333333331E-2"/>
    <n v="29.125"/>
    <x v="7"/>
    <s v="food trucks"/>
    <x v="2588"/>
    <d v="2015-03-31T08:14:00"/>
    <d v="2015-02-07T11:13:46"/>
    <x v="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x v="29"/>
    <x v="1"/>
    <x v="19"/>
    <n v="1E-4"/>
    <n v="5"/>
    <x v="7"/>
    <s v="food trucks"/>
    <x v="2589"/>
    <d v="2016-03-23T06:52:07"/>
    <d v="2016-02-22T07:52:07"/>
    <x v="2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x v="78"/>
    <x v="1"/>
    <x v="19"/>
    <n v="0"/>
    <e v="#DIV/0!"/>
    <x v="7"/>
    <s v="food trucks"/>
    <x v="2590"/>
    <d v="2016-01-26T09:08:17"/>
    <d v="2016-01-19T09:08:17"/>
    <x v="2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x v="84"/>
    <x v="1"/>
    <x v="19"/>
    <n v="1.7333333333333333E-2"/>
    <n v="13"/>
    <x v="7"/>
    <s v="food trucks"/>
    <x v="2591"/>
    <d v="2016-03-13T15:45:24"/>
    <d v="2016-01-13T16:45:24"/>
    <x v="2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x v="29"/>
    <x v="1"/>
    <x v="19"/>
    <n v="1.6666666666666668E-3"/>
    <n v="50"/>
    <x v="7"/>
    <s v="food trucks"/>
    <x v="2592"/>
    <d v="2014-10-05T14:13:41"/>
    <d v="2014-09-05T14:13:41"/>
    <x v="3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x v="78"/>
    <x v="1"/>
    <x v="19"/>
    <n v="0"/>
    <e v="#DIV/0!"/>
    <x v="7"/>
    <s v="food trucks"/>
    <x v="2593"/>
    <d v="2015-04-25T15:17:06"/>
    <d v="2015-03-26T15:17:06"/>
    <x v="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x v="29"/>
    <x v="1"/>
    <x v="19"/>
    <n v="1.2500000000000001E-5"/>
    <n v="1"/>
    <x v="7"/>
    <s v="food trucks"/>
    <x v="2594"/>
    <d v="2014-08-07T18:13:48"/>
    <d v="2014-07-08T18:13:48"/>
    <x v="3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x v="10"/>
    <x v="1"/>
    <x v="19"/>
    <n v="0.12166666666666667"/>
    <n v="96.05263157894737"/>
    <x v="7"/>
    <s v="food trucks"/>
    <x v="2595"/>
    <d v="2017-02-24T00:51:40"/>
    <d v="2017-01-25T00:51:40"/>
    <x v="1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x v="74"/>
    <x v="1"/>
    <x v="19"/>
    <n v="0.23588571428571428"/>
    <n v="305.77777777777777"/>
    <x v="7"/>
    <s v="food trucks"/>
    <x v="2596"/>
    <d v="2014-08-07T10:56:49"/>
    <d v="2014-07-08T10:56:49"/>
    <x v="3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x v="63"/>
    <x v="1"/>
    <x v="19"/>
    <n v="5.6666666666666664E-2"/>
    <n v="12.142857142857142"/>
    <x v="7"/>
    <s v="food trucks"/>
    <x v="2597"/>
    <d v="2016-06-19T03:11:57"/>
    <d v="2016-05-20T03:11:57"/>
    <x v="2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x v="25"/>
    <x v="1"/>
    <x v="19"/>
    <n v="0.39"/>
    <n v="83.571428571428569"/>
    <x v="7"/>
    <s v="food trucks"/>
    <x v="2598"/>
    <d v="2015-09-23T15:10:01"/>
    <d v="2015-08-24T15:10:01"/>
    <x v="0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x v="81"/>
    <x v="1"/>
    <x v="19"/>
    <n v="9.9546510341776348E-3"/>
    <n v="18"/>
    <x v="7"/>
    <s v="food trucks"/>
    <x v="2599"/>
    <d v="2014-08-03T13:05:47"/>
    <d v="2014-06-19T13:05:47"/>
    <x v="3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x v="209"/>
    <x v="1"/>
    <x v="19"/>
    <n v="6.9320000000000007E-2"/>
    <n v="115.53333333333333"/>
    <x v="7"/>
    <s v="food trucks"/>
    <x v="2600"/>
    <d v="2016-03-25T15:36:40"/>
    <d v="2016-01-25T16:36:40"/>
    <x v="2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x v="299"/>
    <x v="0"/>
    <x v="36"/>
    <n v="6.6139999999999999"/>
    <n v="21.900662251655628"/>
    <x v="2"/>
    <s v="space exploration"/>
    <x v="2601"/>
    <d v="2012-09-12T22:59:00"/>
    <d v="2012-08-29T16:39:09"/>
    <x v="5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x v="463"/>
    <x v="0"/>
    <x v="36"/>
    <n v="3.2609166666666667"/>
    <n v="80.022494887525568"/>
    <x v="2"/>
    <s v="space exploration"/>
    <x v="2602"/>
    <d v="2014-11-12T16:20:00"/>
    <d v="2014-10-03T12:56:08"/>
    <x v="3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x v="133"/>
    <x v="0"/>
    <x v="36"/>
    <n v="1.0148571428571429"/>
    <n v="35.520000000000003"/>
    <x v="2"/>
    <s v="space exploration"/>
    <x v="2603"/>
    <d v="2013-12-23T16:54:14"/>
    <d v="2013-12-09T16:54:14"/>
    <x v="4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x v="306"/>
    <x v="0"/>
    <x v="36"/>
    <n v="1.0421799999999999"/>
    <n v="64.933333333333323"/>
    <x v="2"/>
    <s v="space exploration"/>
    <x v="2604"/>
    <d v="2012-04-28T20:13:43"/>
    <d v="2012-03-29T20:13:43"/>
    <x v="5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x v="464"/>
    <x v="0"/>
    <x v="36"/>
    <n v="1.0742157000000001"/>
    <n v="60.965703745743475"/>
    <x v="2"/>
    <s v="space exploration"/>
    <x v="2605"/>
    <d v="2016-06-17T07:59:50"/>
    <d v="2016-05-18T07:59:50"/>
    <x v="2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x v="465"/>
    <x v="0"/>
    <x v="36"/>
    <n v="1.1005454545454545"/>
    <n v="31.444155844155844"/>
    <x v="2"/>
    <s v="space exploration"/>
    <x v="2606"/>
    <d v="2014-04-29T12:06:22"/>
    <d v="2014-03-28T12:06:22"/>
    <x v="3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x v="367"/>
    <x v="0"/>
    <x v="36"/>
    <n v="4.077"/>
    <n v="81.949748743718587"/>
    <x v="2"/>
    <s v="space exploration"/>
    <x v="2607"/>
    <d v="2015-08-11T21:00:00"/>
    <d v="2015-06-29T15:59:32"/>
    <x v="0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x v="466"/>
    <x v="0"/>
    <x v="36"/>
    <n v="2.2392500000000002"/>
    <n v="58.92763157894737"/>
    <x v="2"/>
    <s v="space exploration"/>
    <x v="2608"/>
    <d v="2017-03-14T19:00:00"/>
    <d v="2017-02-01T14:14:28"/>
    <x v="1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x v="467"/>
    <x v="0"/>
    <x v="36"/>
    <n v="3.038011142857143"/>
    <n v="157.29347633136095"/>
    <x v="2"/>
    <s v="space exploration"/>
    <x v="2609"/>
    <d v="2012-07-15T00:42:31"/>
    <d v="2012-06-15T00:42:31"/>
    <x v="5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x v="468"/>
    <x v="0"/>
    <x v="36"/>
    <n v="1.4132510432681749"/>
    <n v="55.758509532062391"/>
    <x v="2"/>
    <s v="space exploration"/>
    <x v="2610"/>
    <d v="2016-08-22T01:59:00"/>
    <d v="2016-07-13T16:08:45"/>
    <x v="2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x v="469"/>
    <x v="0"/>
    <x v="36"/>
    <n v="27.906363636363636"/>
    <n v="83.802893802893806"/>
    <x v="2"/>
    <s v="space exploration"/>
    <x v="2611"/>
    <d v="2017-01-02T17:59:00"/>
    <d v="2016-11-30T03:03:34"/>
    <x v="2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x v="324"/>
    <x v="0"/>
    <x v="36"/>
    <n v="1.7176130000000001"/>
    <n v="58.422210884353746"/>
    <x v="2"/>
    <s v="space exploration"/>
    <x v="2612"/>
    <d v="2015-01-08T22:26:10"/>
    <d v="2014-12-08T22:26:10"/>
    <x v="3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x v="33"/>
    <x v="0"/>
    <x v="36"/>
    <n v="1.0101333333333333"/>
    <n v="270.57142857142856"/>
    <x v="2"/>
    <s v="space exploration"/>
    <x v="2613"/>
    <d v="2012-09-21T14:38:14"/>
    <d v="2012-08-22T14:38:14"/>
    <x v="5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x v="61"/>
    <x v="0"/>
    <x v="36"/>
    <n v="1.02"/>
    <n v="107.1"/>
    <x v="2"/>
    <s v="space exploration"/>
    <x v="2614"/>
    <d v="2014-04-30T00:00:00"/>
    <d v="2014-04-01T12:00:12"/>
    <x v="3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x v="250"/>
    <x v="0"/>
    <x v="36"/>
    <n v="1.6976511744127936"/>
    <n v="47.180555555555557"/>
    <x v="2"/>
    <s v="space exploration"/>
    <x v="2615"/>
    <d v="2016-04-30T07:00:00"/>
    <d v="2016-03-24T06:56:04"/>
    <x v="2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x v="146"/>
    <x v="0"/>
    <x v="36"/>
    <n v="1.14534"/>
    <n v="120.30882352941177"/>
    <x v="2"/>
    <s v="space exploration"/>
    <x v="2616"/>
    <d v="2015-08-25T18:52:09"/>
    <d v="2015-07-26T18:52:09"/>
    <x v="0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x v="180"/>
    <x v="0"/>
    <x v="36"/>
    <n v="8.7759999999999998"/>
    <n v="27.59748427672956"/>
    <x v="2"/>
    <s v="space exploration"/>
    <x v="2617"/>
    <d v="2014-10-20T15:59:11"/>
    <d v="2014-09-20T15:59:11"/>
    <x v="3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x v="99"/>
    <x v="0"/>
    <x v="36"/>
    <n v="1.0538666666666667"/>
    <n v="205.2987012987013"/>
    <x v="2"/>
    <s v="space exploration"/>
    <x v="2618"/>
    <d v="2015-12-01T15:01:01"/>
    <d v="2015-10-02T14:01:01"/>
    <x v="0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x v="28"/>
    <x v="0"/>
    <x v="36"/>
    <n v="1.8839999999999999"/>
    <n v="35.547169811320757"/>
    <x v="2"/>
    <s v="space exploration"/>
    <x v="2619"/>
    <d v="2015-10-23T06:00:00"/>
    <d v="2015-09-26T16:13:24"/>
    <x v="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x v="470"/>
    <x v="0"/>
    <x v="36"/>
    <n v="1.436523076923077"/>
    <n v="74.639488409272587"/>
    <x v="2"/>
    <s v="space exploration"/>
    <x v="2620"/>
    <d v="2015-10-10T20:00:00"/>
    <d v="2015-09-03T23:00:42"/>
    <x v="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x v="471"/>
    <x v="0"/>
    <x v="36"/>
    <n v="1.4588000000000001"/>
    <n v="47.058064516129029"/>
    <x v="2"/>
    <s v="space exploration"/>
    <x v="2621"/>
    <d v="2015-05-21T12:56:28"/>
    <d v="2015-04-21T12:56:28"/>
    <x v="0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x v="142"/>
    <x v="0"/>
    <x v="36"/>
    <n v="1.3118399999999999"/>
    <n v="26.591351351351353"/>
    <x v="2"/>
    <s v="space exploration"/>
    <x v="2622"/>
    <d v="2016-12-30T12:50:16"/>
    <d v="2016-11-15T12:50:16"/>
    <x v="2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x v="95"/>
    <x v="0"/>
    <x v="36"/>
    <n v="1.1399999999999999"/>
    <n v="36.774193548387096"/>
    <x v="2"/>
    <s v="space exploration"/>
    <x v="2623"/>
    <d v="2016-12-02T01:09:26"/>
    <d v="2016-11-18T01:09:26"/>
    <x v="2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x v="472"/>
    <x v="0"/>
    <x v="36"/>
    <n v="13.794206249999998"/>
    <n v="31.820544982698959"/>
    <x v="2"/>
    <s v="space exploration"/>
    <x v="2624"/>
    <d v="2012-09-13T05:07:02"/>
    <d v="2012-08-23T05:07:02"/>
    <x v="5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x v="47"/>
    <x v="0"/>
    <x v="36"/>
    <n v="9.56"/>
    <n v="27.576923076923077"/>
    <x v="2"/>
    <s v="space exploration"/>
    <x v="2625"/>
    <d v="2016-11-09T15:26:48"/>
    <d v="2016-10-15T14:26:48"/>
    <x v="2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x v="133"/>
    <x v="0"/>
    <x v="36"/>
    <n v="1.1200000000000001"/>
    <n v="56"/>
    <x v="2"/>
    <s v="space exploration"/>
    <x v="2626"/>
    <d v="2015-06-03T10:04:29"/>
    <d v="2015-05-04T10:04:29"/>
    <x v="0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x v="43"/>
    <x v="0"/>
    <x v="36"/>
    <n v="6.4666666666666668"/>
    <n v="21.555555555555557"/>
    <x v="2"/>
    <s v="space exploration"/>
    <x v="2627"/>
    <d v="2015-11-26T15:54:21"/>
    <d v="2015-10-27T14:54:21"/>
    <x v="0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x v="64"/>
    <x v="0"/>
    <x v="36"/>
    <n v="1.1036948748510131"/>
    <n v="44.095238095238095"/>
    <x v="2"/>
    <s v="space exploration"/>
    <x v="2628"/>
    <d v="2014-11-30T18:11:07"/>
    <d v="2014-11-10T18:11:07"/>
    <x v="3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x v="61"/>
    <x v="0"/>
    <x v="36"/>
    <n v="1.2774000000000001"/>
    <n v="63.87"/>
    <x v="2"/>
    <s v="space exploration"/>
    <x v="2629"/>
    <d v="2015-05-14T07:55:22"/>
    <d v="2015-04-14T07:55:22"/>
    <x v="0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x v="75"/>
    <x v="0"/>
    <x v="36"/>
    <n v="1.579"/>
    <n v="38.987654320987652"/>
    <x v="2"/>
    <s v="space exploration"/>
    <x v="2630"/>
    <d v="2016-06-30T05:00:00"/>
    <d v="2016-06-02T21:31:52"/>
    <x v="2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x v="172"/>
    <x v="0"/>
    <x v="36"/>
    <n v="1.1466525000000001"/>
    <n v="80.185489510489504"/>
    <x v="2"/>
    <s v="space exploration"/>
    <x v="2631"/>
    <d v="2015-08-29T23:03:47"/>
    <d v="2015-08-01T23:03:47"/>
    <x v="0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x v="288"/>
    <x v="0"/>
    <x v="36"/>
    <n v="1.3700934579439252"/>
    <n v="34.904761904761905"/>
    <x v="2"/>
    <s v="space exploration"/>
    <x v="2632"/>
    <d v="2016-05-28T20:28:59"/>
    <d v="2016-05-03T20:28:59"/>
    <x v="2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x v="473"/>
    <x v="0"/>
    <x v="36"/>
    <n v="3.5461999999999998"/>
    <n v="89.100502512562812"/>
    <x v="2"/>
    <s v="space exploration"/>
    <x v="2633"/>
    <d v="2014-02-27T18:00:00"/>
    <d v="2014-01-28T14:45:32"/>
    <x v="3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x v="20"/>
    <x v="0"/>
    <x v="36"/>
    <n v="1.0602150537634409"/>
    <n v="39.44"/>
    <x v="2"/>
    <s v="space exploration"/>
    <x v="2634"/>
    <d v="2016-09-29T10:45:21"/>
    <d v="2016-08-30T10:45:21"/>
    <x v="2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x v="87"/>
    <x v="0"/>
    <x v="36"/>
    <n v="1"/>
    <n v="136.9047619047619"/>
    <x v="2"/>
    <s v="space exploration"/>
    <x v="2635"/>
    <d v="2015-03-09T16:49:21"/>
    <d v="2015-02-02T17:49:21"/>
    <x v="0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x v="133"/>
    <x v="0"/>
    <x v="36"/>
    <n v="1.873"/>
    <n v="37.46"/>
    <x v="2"/>
    <s v="space exploration"/>
    <x v="2636"/>
    <d v="2016-10-15T20:00:00"/>
    <d v="2016-09-23T09:45:14"/>
    <x v="2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x v="55"/>
    <x v="0"/>
    <x v="36"/>
    <n v="1.6619999999999999"/>
    <n v="31.96153846153846"/>
    <x v="2"/>
    <s v="space exploration"/>
    <x v="2637"/>
    <d v="2016-10-12T08:11:15"/>
    <d v="2016-09-26T08:11:15"/>
    <x v="2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x v="25"/>
    <x v="0"/>
    <x v="36"/>
    <n v="1.0172910662824208"/>
    <n v="25.214285714285715"/>
    <x v="2"/>
    <s v="space exploration"/>
    <x v="2638"/>
    <d v="2015-01-15T16:54:55"/>
    <d v="2014-12-16T16:54:55"/>
    <x v="3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x v="72"/>
    <x v="0"/>
    <x v="36"/>
    <n v="1.64"/>
    <n v="10.040816326530612"/>
    <x v="2"/>
    <s v="space exploration"/>
    <x v="2639"/>
    <d v="2015-02-19T15:45:48"/>
    <d v="2015-01-20T15:45:48"/>
    <x v="0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x v="50"/>
    <x v="0"/>
    <x v="36"/>
    <n v="1.0566666666666666"/>
    <n v="45.94202898550725"/>
    <x v="2"/>
    <s v="space exploration"/>
    <x v="2640"/>
    <d v="2015-06-07T22:51:14"/>
    <d v="2015-04-08T22:51:14"/>
    <x v="0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x v="29"/>
    <x v="1"/>
    <x v="36"/>
    <n v="0.01"/>
    <n v="15"/>
    <x v="2"/>
    <s v="space exploration"/>
    <x v="2641"/>
    <d v="2014-09-15T15:09:00"/>
    <d v="2014-08-29T14:51:03"/>
    <x v="3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x v="78"/>
    <x v="1"/>
    <x v="36"/>
    <n v="0"/>
    <e v="#DIV/0!"/>
    <x v="2"/>
    <s v="space exploration"/>
    <x v="2642"/>
    <d v="2016-07-15T01:57:00"/>
    <d v="2016-06-15T00:55:08"/>
    <x v="2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x v="474"/>
    <x v="1"/>
    <x v="36"/>
    <n v="0.33559730999999998"/>
    <n v="223.58248500999335"/>
    <x v="2"/>
    <s v="space exploration"/>
    <x v="2643"/>
    <d v="2016-12-21T02:59:00"/>
    <d v="2016-11-15T08:58:35"/>
    <x v="2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x v="47"/>
    <x v="1"/>
    <x v="36"/>
    <n v="2.053E-2"/>
    <n v="39.480769230769234"/>
    <x v="2"/>
    <s v="space exploration"/>
    <x v="2644"/>
    <d v="2017-03-10T14:00:35"/>
    <d v="2017-02-08T14:00:35"/>
    <x v="1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x v="23"/>
    <x v="1"/>
    <x v="36"/>
    <n v="0.105"/>
    <n v="91.304347826086953"/>
    <x v="2"/>
    <s v="space exploration"/>
    <x v="2645"/>
    <d v="2014-11-08T16:13:23"/>
    <d v="2014-10-09T15:13:23"/>
    <x v="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x v="475"/>
    <x v="1"/>
    <x v="36"/>
    <n v="8.4172839999999999E-2"/>
    <n v="78.666205607476627"/>
    <x v="2"/>
    <s v="space exploration"/>
    <x v="2646"/>
    <d v="2015-09-09T02:31:09"/>
    <d v="2015-08-10T02:31:09"/>
    <x v="0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x v="83"/>
    <x v="1"/>
    <x v="36"/>
    <n v="1.44E-2"/>
    <n v="12"/>
    <x v="2"/>
    <s v="space exploration"/>
    <x v="2647"/>
    <d v="2015-08-14T01:16:59"/>
    <d v="2015-07-15T01:16:59"/>
    <x v="0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x v="79"/>
    <x v="1"/>
    <x v="36"/>
    <n v="8.8333333333333337E-3"/>
    <n v="17.666666666666668"/>
    <x v="2"/>
    <s v="space exploration"/>
    <x v="2648"/>
    <d v="2016-03-09T12:09:20"/>
    <d v="2016-02-08T12:09:20"/>
    <x v="2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x v="0"/>
    <x v="83"/>
    <x v="1"/>
    <x v="36"/>
    <n v="9.9200000000000004E-4"/>
    <n v="41.333333333333336"/>
    <x v="2"/>
    <s v="space exploration"/>
    <x v="2649"/>
    <d v="2016-02-01T18:55:41"/>
    <d v="2015-12-03T18:55:41"/>
    <x v="0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x v="81"/>
    <x v="1"/>
    <x v="36"/>
    <n v="5.966666666666667E-3"/>
    <n v="71.599999999999994"/>
    <x v="2"/>
    <s v="space exploration"/>
    <x v="2650"/>
    <d v="2016-12-21T09:59:03"/>
    <d v="2016-11-21T09:59:03"/>
    <x v="2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x v="57"/>
    <x v="1"/>
    <x v="36"/>
    <n v="1.8689285714285714E-2"/>
    <n v="307.8235294117647"/>
    <x v="2"/>
    <s v="space exploration"/>
    <x v="2651"/>
    <d v="2015-12-17T14:20:09"/>
    <d v="2015-11-19T14:20:09"/>
    <x v="0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x v="202"/>
    <x v="1"/>
    <x v="36"/>
    <n v="8.8500000000000002E-3"/>
    <n v="80.454545454545453"/>
    <x v="2"/>
    <s v="space exploration"/>
    <x v="2652"/>
    <d v="2014-12-09T22:48:45"/>
    <d v="2014-11-09T22:48:45"/>
    <x v="3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x v="16"/>
    <x v="1"/>
    <x v="36"/>
    <n v="0.1152156862745098"/>
    <n v="83.942857142857136"/>
    <x v="2"/>
    <s v="space exploration"/>
    <x v="2653"/>
    <d v="2014-06-12T23:00:00"/>
    <d v="2014-05-12T10:38:47"/>
    <x v="3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x v="79"/>
    <x v="1"/>
    <x v="36"/>
    <n v="5.1000000000000004E-4"/>
    <n v="8.5"/>
    <x v="2"/>
    <s v="space exploration"/>
    <x v="2654"/>
    <d v="2015-04-21T08:25:26"/>
    <d v="2015-02-20T09:25:26"/>
    <x v="0"/>
  </r>
  <r>
    <x v="2655"/>
    <s v="Balloons (Canceled)"/>
    <s v="Thank you for your support!"/>
    <n v="15000"/>
    <n v="3155"/>
    <x v="1"/>
    <x v="0"/>
    <s v="USD"/>
    <n v="1455048000"/>
    <n v="1452631647"/>
    <x v="0"/>
    <x v="68"/>
    <x v="1"/>
    <x v="36"/>
    <n v="0.21033333333333334"/>
    <n v="73.372093023255815"/>
    <x v="2"/>
    <s v="space exploration"/>
    <x v="2655"/>
    <d v="2016-02-09T15:00:00"/>
    <d v="2016-01-12T15:47:27"/>
    <x v="2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x v="215"/>
    <x v="1"/>
    <x v="36"/>
    <n v="0.11436666666666667"/>
    <n v="112.86184210526316"/>
    <x v="2"/>
    <s v="space exploration"/>
    <x v="2656"/>
    <d v="2017-03-12T14:00:00"/>
    <d v="2017-02-01T11:31:28"/>
    <x v="1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x v="211"/>
    <x v="1"/>
    <x v="36"/>
    <n v="0.18737933333333334"/>
    <n v="95.277627118644077"/>
    <x v="2"/>
    <s v="space exploration"/>
    <x v="2657"/>
    <d v="2016-08-02T20:30:00"/>
    <d v="2016-06-30T17:17:33"/>
    <x v="2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x v="80"/>
    <x v="1"/>
    <x v="36"/>
    <n v="9.2857142857142856E-4"/>
    <n v="22.75"/>
    <x v="2"/>
    <s v="space exploration"/>
    <x v="2658"/>
    <d v="2016-07-30T16:13:14"/>
    <d v="2016-06-30T16:13:14"/>
    <x v="2"/>
  </r>
  <r>
    <x v="2659"/>
    <s v="test (Canceled)"/>
    <s v="test"/>
    <n v="49000"/>
    <n v="1333"/>
    <x v="1"/>
    <x v="0"/>
    <s v="USD"/>
    <n v="1429321210"/>
    <n v="1426729210"/>
    <x v="0"/>
    <x v="73"/>
    <x v="1"/>
    <x v="36"/>
    <n v="2.720408163265306E-2"/>
    <n v="133.30000000000001"/>
    <x v="2"/>
    <s v="space exploration"/>
    <x v="2659"/>
    <d v="2015-04-17T20:40:10"/>
    <d v="2015-03-18T20:40:10"/>
    <x v="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x v="81"/>
    <x v="1"/>
    <x v="36"/>
    <n v="9.5E-4"/>
    <n v="3.8"/>
    <x v="2"/>
    <s v="space exploration"/>
    <x v="2660"/>
    <d v="2015-11-24T13:06:58"/>
    <d v="2015-09-25T12:06:58"/>
    <x v="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x v="65"/>
    <x v="0"/>
    <x v="37"/>
    <n v="1.0289999999999999"/>
    <n v="85.75"/>
    <x v="2"/>
    <s v="makerspaces"/>
    <x v="2661"/>
    <d v="2013-10-25T18:00:10"/>
    <d v="2013-09-25T18:00:10"/>
    <x v="4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x v="144"/>
    <x v="0"/>
    <x v="37"/>
    <n v="1.0680000000000001"/>
    <n v="267"/>
    <x v="2"/>
    <s v="makerspaces"/>
    <x v="2662"/>
    <d v="2015-08-21T12:55:13"/>
    <d v="2015-07-22T12:55:13"/>
    <x v="0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x v="66"/>
    <x v="0"/>
    <x v="37"/>
    <n v="1.0459624999999999"/>
    <n v="373.55803571428572"/>
    <x v="2"/>
    <s v="makerspaces"/>
    <x v="2663"/>
    <d v="2015-09-04T10:00:00"/>
    <d v="2015-08-06T09:56:47"/>
    <x v="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x v="201"/>
    <x v="0"/>
    <x v="37"/>
    <n v="1.0342857142857143"/>
    <n v="174.03846153846155"/>
    <x v="2"/>
    <s v="makerspaces"/>
    <x v="2664"/>
    <d v="2015-12-09T01:59:00"/>
    <d v="2015-11-04T19:36:37"/>
    <x v="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x v="67"/>
    <x v="0"/>
    <x v="37"/>
    <n v="1.2314285714285715"/>
    <n v="93.695652173913047"/>
    <x v="2"/>
    <s v="makerspaces"/>
    <x v="2665"/>
    <d v="2015-05-04T16:29:34"/>
    <d v="2015-03-20T16:29:34"/>
    <x v="0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x v="190"/>
    <x v="0"/>
    <x v="37"/>
    <n v="1.592951"/>
    <n v="77.327718446601949"/>
    <x v="2"/>
    <s v="makerspaces"/>
    <x v="2666"/>
    <d v="2015-09-25T16:00:00"/>
    <d v="2015-08-19T13:20:39"/>
    <x v="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x v="59"/>
    <x v="0"/>
    <x v="37"/>
    <n v="1.1066666666666667"/>
    <n v="92.222222222222229"/>
    <x v="2"/>
    <s v="makerspaces"/>
    <x v="2667"/>
    <d v="2016-02-10T17:13:36"/>
    <d v="2016-01-11T17:13:36"/>
    <x v="2"/>
  </r>
  <r>
    <x v="2668"/>
    <s v="UOttawa Makermobile"/>
    <s v="Creativity on the go! |_x000a_CrÃ©ativitÃ© en mouvement !"/>
    <n v="1000"/>
    <n v="1707"/>
    <x v="0"/>
    <x v="5"/>
    <s v="CAD"/>
    <n v="1447079520"/>
    <n v="1443449265"/>
    <x v="0"/>
    <x v="33"/>
    <x v="0"/>
    <x v="37"/>
    <n v="1.7070000000000001"/>
    <n v="60.964285714285715"/>
    <x v="2"/>
    <s v="makerspaces"/>
    <x v="2668"/>
    <d v="2015-11-09T09:32:00"/>
    <d v="2015-09-28T09:07:45"/>
    <x v="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x v="202"/>
    <x v="0"/>
    <x v="37"/>
    <n v="1.25125"/>
    <n v="91"/>
    <x v="2"/>
    <s v="makerspaces"/>
    <x v="2669"/>
    <d v="2016-01-09T19:51:36"/>
    <d v="2015-11-10T19:51:36"/>
    <x v="0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x v="65"/>
    <x v="1"/>
    <x v="37"/>
    <n v="6.4158609339642042E-2"/>
    <n v="41.583333333333336"/>
    <x v="2"/>
    <s v="makerspaces"/>
    <x v="2670"/>
    <d v="2014-07-28T19:29:40"/>
    <d v="2014-06-30T19:29:40"/>
    <x v="3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x v="87"/>
    <x v="1"/>
    <x v="37"/>
    <n v="0.11344"/>
    <n v="33.761904761904759"/>
    <x v="2"/>
    <s v="makerspaces"/>
    <x v="2671"/>
    <d v="2014-12-19T14:38:00"/>
    <d v="2014-11-19T12:58:36"/>
    <x v="3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x v="5"/>
    <x v="1"/>
    <x v="37"/>
    <n v="0.33189999999999997"/>
    <n v="70.61702127659575"/>
    <x v="2"/>
    <s v="makerspaces"/>
    <x v="2672"/>
    <d v="2015-12-28T01:00:00"/>
    <d v="2015-12-06T16:13:10"/>
    <x v="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x v="36"/>
    <x v="1"/>
    <x v="37"/>
    <n v="0.27579999999999999"/>
    <n v="167.15151515151516"/>
    <x v="2"/>
    <s v="makerspaces"/>
    <x v="2673"/>
    <d v="2014-10-29T17:45:00"/>
    <d v="2014-09-30T07:59:59"/>
    <x v="3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x v="199"/>
    <x v="1"/>
    <x v="37"/>
    <n v="0.62839999999999996"/>
    <n v="128.61988304093566"/>
    <x v="2"/>
    <s v="makerspaces"/>
    <x v="2674"/>
    <d v="2016-07-04T23:59:00"/>
    <d v="2016-06-08T10:11:10"/>
    <x v="2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x v="60"/>
    <x v="1"/>
    <x v="37"/>
    <n v="7.5880000000000003E-2"/>
    <n v="65.41379310344827"/>
    <x v="2"/>
    <s v="makerspaces"/>
    <x v="2675"/>
    <d v="2014-11-10T16:34:49"/>
    <d v="2014-10-11T15:34:49"/>
    <x v="3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x v="82"/>
    <x v="1"/>
    <x v="37"/>
    <n v="0.50380952380952382"/>
    <n v="117.55555555555556"/>
    <x v="2"/>
    <s v="makerspaces"/>
    <x v="2676"/>
    <d v="2016-05-22T09:59:34"/>
    <d v="2016-04-22T09:59:34"/>
    <x v="2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x v="74"/>
    <x v="1"/>
    <x v="37"/>
    <n v="0.17512820512820512"/>
    <n v="126.48148148148148"/>
    <x v="2"/>
    <s v="makerspaces"/>
    <x v="2677"/>
    <d v="2014-07-02T19:42:23"/>
    <d v="2014-06-02T19:42:23"/>
    <x v="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x v="84"/>
    <x v="1"/>
    <x v="37"/>
    <n v="1.3750000000000001E-4"/>
    <n v="550"/>
    <x v="2"/>
    <s v="makerspaces"/>
    <x v="2678"/>
    <d v="2015-09-24T14:09:25"/>
    <d v="2015-08-25T14:09:25"/>
    <x v="0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x v="83"/>
    <x v="1"/>
    <x v="37"/>
    <n v="3.3E-3"/>
    <n v="44"/>
    <x v="2"/>
    <s v="makerspaces"/>
    <x v="2679"/>
    <d v="2015-02-27T19:01:34"/>
    <d v="2015-01-28T19:01:34"/>
    <x v="0"/>
  </r>
  <r>
    <x v="2680"/>
    <s v="iHeart Pillow"/>
    <s v="iHeartPillow, Connecting loved ones"/>
    <n v="32000"/>
    <n v="276"/>
    <x v="2"/>
    <x v="3"/>
    <s v="EUR"/>
    <n v="1459915491"/>
    <n v="1457327091"/>
    <x v="0"/>
    <x v="80"/>
    <x v="1"/>
    <x v="37"/>
    <n v="8.6250000000000007E-3"/>
    <n v="69"/>
    <x v="2"/>
    <s v="makerspaces"/>
    <x v="2680"/>
    <d v="2016-04-05T23:04:51"/>
    <d v="2016-03-07T00:04:51"/>
    <x v="2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x v="84"/>
    <x v="1"/>
    <x v="19"/>
    <n v="6.875E-3"/>
    <n v="27.5"/>
    <x v="7"/>
    <s v="food trucks"/>
    <x v="2681"/>
    <d v="2014-07-10T16:29:10"/>
    <d v="2014-06-15T16:29:10"/>
    <x v="3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x v="9"/>
    <x v="1"/>
    <x v="19"/>
    <n v="0.28299999999999997"/>
    <n v="84.9"/>
    <x v="7"/>
    <s v="food trucks"/>
    <x v="2682"/>
    <d v="2014-11-22T00:59:00"/>
    <d v="2014-10-20T15:55:40"/>
    <x v="3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x v="83"/>
    <x v="1"/>
    <x v="19"/>
    <n v="2.3999999999999998E-3"/>
    <n v="12"/>
    <x v="7"/>
    <s v="food trucks"/>
    <x v="2683"/>
    <d v="2015-03-01T13:07:20"/>
    <d v="2015-01-30T13:07:20"/>
    <x v="0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x v="80"/>
    <x v="1"/>
    <x v="19"/>
    <n v="1.1428571428571429E-2"/>
    <n v="200"/>
    <x v="7"/>
    <s v="food trucks"/>
    <x v="2684"/>
    <d v="2014-08-09T16:57:05"/>
    <d v="2014-06-30T16:57:05"/>
    <x v="3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x v="29"/>
    <x v="1"/>
    <x v="19"/>
    <n v="2.0000000000000001E-4"/>
    <n v="10"/>
    <x v="7"/>
    <s v="food trucks"/>
    <x v="2685"/>
    <d v="2015-04-27T10:42:10"/>
    <d v="2015-02-26T11:42:10"/>
    <x v="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x v="78"/>
    <x v="1"/>
    <x v="19"/>
    <n v="0"/>
    <e v="#DIV/0!"/>
    <x v="7"/>
    <s v="food trucks"/>
    <x v="2686"/>
    <d v="2014-09-30T18:23:43"/>
    <d v="2014-09-10T18:23:43"/>
    <x v="3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x v="78"/>
    <x v="1"/>
    <x v="19"/>
    <n v="0"/>
    <e v="#DIV/0!"/>
    <x v="7"/>
    <s v="food trucks"/>
    <x v="2687"/>
    <d v="2015-06-29T10:21:58"/>
    <d v="2015-05-30T10:21:58"/>
    <x v="0"/>
  </r>
  <r>
    <x v="2688"/>
    <s v="Mac N Cheez Food Truck"/>
    <s v="The amazing gourmet Mac N Cheez Food Truck Campaigne!"/>
    <n v="50000"/>
    <n v="74"/>
    <x v="2"/>
    <x v="0"/>
    <s v="USD"/>
    <n v="1424746800"/>
    <n v="1422067870"/>
    <x v="0"/>
    <x v="25"/>
    <x v="1"/>
    <x v="19"/>
    <n v="1.48E-3"/>
    <n v="5.2857142857142856"/>
    <x v="7"/>
    <s v="food trucks"/>
    <x v="2688"/>
    <d v="2015-02-23T22:00:00"/>
    <d v="2015-01-23T21:51:10"/>
    <x v="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x v="29"/>
    <x v="1"/>
    <x v="19"/>
    <n v="2.8571428571428571E-5"/>
    <n v="1"/>
    <x v="7"/>
    <s v="food trucks"/>
    <x v="2689"/>
    <d v="2016-07-30T18:04:50"/>
    <d v="2016-06-30T18:04:50"/>
    <x v="2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x v="115"/>
    <x v="1"/>
    <x v="19"/>
    <n v="0.107325"/>
    <n v="72.762711864406782"/>
    <x v="7"/>
    <s v="food trucks"/>
    <x v="2690"/>
    <d v="2015-06-02T21:31:16"/>
    <d v="2015-04-18T21:31:16"/>
    <x v="0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x v="0"/>
    <x v="84"/>
    <x v="1"/>
    <x v="19"/>
    <n v="5.3846153846153844E-4"/>
    <n v="17.5"/>
    <x v="7"/>
    <s v="food trucks"/>
    <x v="2691"/>
    <d v="2015-05-10T12:22:37"/>
    <d v="2015-03-26T12:22:37"/>
    <x v="0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x v="29"/>
    <x v="1"/>
    <x v="19"/>
    <n v="7.1428571428571426E-3"/>
    <n v="25"/>
    <x v="7"/>
    <s v="food trucks"/>
    <x v="2692"/>
    <d v="2015-03-25T02:01:00"/>
    <d v="2015-02-23T03:01:00"/>
    <x v="0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x v="83"/>
    <x v="1"/>
    <x v="19"/>
    <n v="8.0000000000000002E-3"/>
    <n v="13.333333333333334"/>
    <x v="7"/>
    <s v="food trucks"/>
    <x v="2693"/>
    <d v="2014-08-12T22:19:26"/>
    <d v="2014-07-13T22:19:26"/>
    <x v="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x v="29"/>
    <x v="1"/>
    <x v="19"/>
    <n v="3.3333333333333335E-5"/>
    <n v="1"/>
    <x v="7"/>
    <s v="food trucks"/>
    <x v="2694"/>
    <d v="2014-09-25T22:22:19"/>
    <d v="2014-08-26T22:22:19"/>
    <x v="3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x v="83"/>
    <x v="1"/>
    <x v="19"/>
    <n v="4.7333333333333333E-3"/>
    <n v="23.666666666666668"/>
    <x v="7"/>
    <s v="food trucks"/>
    <x v="2695"/>
    <d v="2015-04-13T22:21:58"/>
    <d v="2015-02-12T23:21:58"/>
    <x v="0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x v="44"/>
    <x v="1"/>
    <x v="19"/>
    <n v="5.6500000000000002E-2"/>
    <n v="89.21052631578948"/>
    <x v="7"/>
    <s v="food trucks"/>
    <x v="2696"/>
    <d v="2014-12-25T15:16:00"/>
    <d v="2014-11-21T15:16:00"/>
    <x v="3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x v="47"/>
    <x v="1"/>
    <x v="19"/>
    <n v="0.26352173913043481"/>
    <n v="116.55769230769231"/>
    <x v="7"/>
    <s v="food trucks"/>
    <x v="2697"/>
    <d v="2015-08-02T17:00:00"/>
    <d v="2015-07-02T17:33:43"/>
    <x v="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x v="84"/>
    <x v="1"/>
    <x v="19"/>
    <n v="3.2512500000000002E-3"/>
    <n v="13.005000000000001"/>
    <x v="7"/>
    <s v="food trucks"/>
    <x v="2698"/>
    <d v="2014-06-27T16:33:28"/>
    <d v="2014-05-28T16:33:28"/>
    <x v="3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x v="78"/>
    <x v="1"/>
    <x v="19"/>
    <n v="0"/>
    <e v="#DIV/0!"/>
    <x v="7"/>
    <s v="food trucks"/>
    <x v="2699"/>
    <d v="2014-08-08T16:31:03"/>
    <d v="2014-07-09T16:31:03"/>
    <x v="3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x v="80"/>
    <x v="1"/>
    <x v="19"/>
    <n v="7.0007000700070005E-3"/>
    <n v="17.5"/>
    <x v="7"/>
    <s v="food trucks"/>
    <x v="2700"/>
    <d v="2014-09-18T15:59:32"/>
    <d v="2014-08-19T15:59:32"/>
    <x v="3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x v="67"/>
    <x v="1"/>
    <x v="38"/>
    <n v="0.46176470588235297"/>
    <n v="34.130434782608695"/>
    <x v="1"/>
    <s v="spaces"/>
    <x v="2701"/>
    <d v="2017-04-07T12:35:34"/>
    <d v="2017-03-07T13:35:34"/>
    <x v="1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x v="55"/>
    <x v="1"/>
    <x v="38"/>
    <n v="0.34410000000000002"/>
    <n v="132.34615384615384"/>
    <x v="1"/>
    <s v="spaces"/>
    <x v="2702"/>
    <d v="2017-04-05T13:14:37"/>
    <d v="2017-03-06T14:14:37"/>
    <x v="1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x v="43"/>
    <x v="1"/>
    <x v="38"/>
    <n v="1.0375000000000001"/>
    <n v="922.22222222222217"/>
    <x v="1"/>
    <s v="spaces"/>
    <x v="2703"/>
    <d v="2017-03-22T10:33:50"/>
    <d v="2017-01-21T11:33:50"/>
    <x v="1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x v="63"/>
    <x v="1"/>
    <x v="38"/>
    <n v="6.0263157894736845E-2"/>
    <n v="163.57142857142858"/>
    <x v="1"/>
    <s v="spaces"/>
    <x v="2704"/>
    <d v="2017-04-05T14:41:54"/>
    <d v="2017-02-21T15:41:54"/>
    <x v="1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x v="22"/>
    <x v="1"/>
    <x v="38"/>
    <n v="0.10539393939393939"/>
    <n v="217.375"/>
    <x v="1"/>
    <s v="spaces"/>
    <x v="2705"/>
    <d v="2017-03-24T15:59:18"/>
    <d v="2017-02-07T16:59:18"/>
    <x v="1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x v="40"/>
    <x v="0"/>
    <x v="38"/>
    <n v="1.1229714285714285"/>
    <n v="149.44486692015209"/>
    <x v="1"/>
    <s v="spaces"/>
    <x v="2706"/>
    <d v="2014-10-16T01:59:00"/>
    <d v="2014-09-17T02:04:43"/>
    <x v="3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x v="476"/>
    <x v="0"/>
    <x v="38"/>
    <n v="3.50844625"/>
    <n v="71.237487309644663"/>
    <x v="1"/>
    <s v="spaces"/>
    <x v="2707"/>
    <d v="2013-05-27T01:59:00"/>
    <d v="2013-04-27T13:47:23"/>
    <x v="4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x v="477"/>
    <x v="0"/>
    <x v="38"/>
    <n v="2.3321535"/>
    <n v="44.464318398474738"/>
    <x v="1"/>
    <s v="spaces"/>
    <x v="2708"/>
    <d v="2016-07-21T11:45:26"/>
    <d v="2016-05-22T11:45:26"/>
    <x v="2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x v="478"/>
    <x v="0"/>
    <x v="38"/>
    <n v="1.01606"/>
    <n v="164.94480519480518"/>
    <x v="1"/>
    <s v="spaces"/>
    <x v="2709"/>
    <d v="2016-10-03T22:59:00"/>
    <d v="2016-08-29T22:35:41"/>
    <x v="2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x v="479"/>
    <x v="0"/>
    <x v="38"/>
    <n v="1.5390035000000002"/>
    <n v="84.871516544117654"/>
    <x v="1"/>
    <s v="spaces"/>
    <x v="2710"/>
    <d v="2014-08-08T21:00:00"/>
    <d v="2014-07-08T00:30:28"/>
    <x v="3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x v="196"/>
    <x v="0"/>
    <x v="38"/>
    <n v="1.007161125319693"/>
    <n v="53.945205479452056"/>
    <x v="1"/>
    <s v="spaces"/>
    <x v="2711"/>
    <d v="2014-06-20T17:01:00"/>
    <d v="2014-05-21T12:53:10"/>
    <x v="3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x v="235"/>
    <x v="0"/>
    <x v="38"/>
    <n v="1.3138181818181818"/>
    <n v="50.531468531468533"/>
    <x v="1"/>
    <s v="spaces"/>
    <x v="2712"/>
    <d v="2013-07-13T13:00:00"/>
    <d v="2013-06-06T20:29:20"/>
    <x v="4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x v="480"/>
    <x v="0"/>
    <x v="38"/>
    <n v="1.0224133333333334"/>
    <n v="108.00140845070422"/>
    <x v="1"/>
    <s v="spaces"/>
    <x v="2713"/>
    <d v="2015-12-24T10:41:24"/>
    <d v="2015-11-14T10:41:24"/>
    <x v="0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x v="120"/>
    <x v="0"/>
    <x v="38"/>
    <n v="1.1635599999999999"/>
    <n v="95.373770491803285"/>
    <x v="1"/>
    <s v="spaces"/>
    <x v="2714"/>
    <d v="2016-10-14T18:00:00"/>
    <d v="2016-09-16T10:43:16"/>
    <x v="2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x v="481"/>
    <x v="0"/>
    <x v="38"/>
    <n v="2.6462241666666664"/>
    <n v="57.631016333938291"/>
    <x v="1"/>
    <s v="spaces"/>
    <x v="2715"/>
    <d v="2016-02-21T04:33:48"/>
    <d v="2016-01-18T04:33:48"/>
    <x v="2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x v="482"/>
    <x v="0"/>
    <x v="38"/>
    <n v="1.1998010000000001"/>
    <n v="64.160481283422456"/>
    <x v="1"/>
    <s v="spaces"/>
    <x v="2716"/>
    <d v="2015-10-08T02:59:53"/>
    <d v="2015-09-08T02:59:53"/>
    <x v="0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x v="166"/>
    <x v="0"/>
    <x v="38"/>
    <n v="1.2010400000000001"/>
    <n v="92.387692307692305"/>
    <x v="1"/>
    <s v="spaces"/>
    <x v="2717"/>
    <d v="2014-12-06T17:57:29"/>
    <d v="2014-10-22T16:57:29"/>
    <x v="3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x v="265"/>
    <x v="0"/>
    <x v="38"/>
    <n v="1.0358333333333334"/>
    <n v="125.97972972972973"/>
    <x v="1"/>
    <s v="spaces"/>
    <x v="2718"/>
    <d v="2016-05-03T18:00:00"/>
    <d v="2016-04-05T09:19:05"/>
    <x v="2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x v="50"/>
    <x v="0"/>
    <x v="38"/>
    <n v="1.0883333333333334"/>
    <n v="94.637681159420296"/>
    <x v="1"/>
    <s v="spaces"/>
    <x v="2719"/>
    <d v="2016-04-17T18:44:54"/>
    <d v="2016-02-17T19:44:54"/>
    <x v="2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x v="210"/>
    <x v="0"/>
    <x v="38"/>
    <n v="1.1812400000000001"/>
    <n v="170.69942196531792"/>
    <x v="1"/>
    <s v="spaces"/>
    <x v="2720"/>
    <d v="2016-11-11T07:10:53"/>
    <d v="2016-10-12T06:10:53"/>
    <x v="2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x v="314"/>
    <x v="0"/>
    <x v="30"/>
    <n v="14.62"/>
    <n v="40.762081784386616"/>
    <x v="2"/>
    <s v="hardware"/>
    <x v="2721"/>
    <d v="2013-09-06T14:00:00"/>
    <d v="2013-08-07T08:03:18"/>
    <x v="4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x v="333"/>
    <x v="0"/>
    <x v="30"/>
    <n v="2.5253999999999999"/>
    <n v="68.254054054054052"/>
    <x v="2"/>
    <s v="hardware"/>
    <x v="2722"/>
    <d v="2017-01-29T15:34:13"/>
    <d v="2016-11-30T15:34:13"/>
    <x v="2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x v="282"/>
    <x v="0"/>
    <x v="30"/>
    <n v="1.4005000000000001"/>
    <n v="95.48863636363636"/>
    <x v="2"/>
    <s v="hardware"/>
    <x v="2723"/>
    <d v="2014-12-31T16:08:08"/>
    <d v="2014-11-01T15:08:08"/>
    <x v="3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x v="483"/>
    <x v="0"/>
    <x v="30"/>
    <n v="2.9687520259319289"/>
    <n v="7.1902649656526005"/>
    <x v="2"/>
    <s v="hardware"/>
    <x v="2724"/>
    <d v="2015-08-15T02:50:59"/>
    <d v="2015-07-14T02:50:59"/>
    <x v="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x v="116"/>
    <x v="0"/>
    <x v="30"/>
    <n v="1.445425"/>
    <n v="511.65486725663715"/>
    <x v="2"/>
    <s v="hardware"/>
    <x v="2725"/>
    <d v="2017-03-01T12:52:15"/>
    <d v="2017-01-10T12:52:15"/>
    <x v="1"/>
  </r>
  <r>
    <x v="2726"/>
    <s v="Krimston TWO - Dual SIM case for iPhone"/>
    <s v="Krimston TWO: iPhone Dual SIM Case"/>
    <n v="100000"/>
    <n v="105745"/>
    <x v="0"/>
    <x v="0"/>
    <s v="USD"/>
    <n v="1461333311"/>
    <n v="1458741311"/>
    <x v="0"/>
    <x v="442"/>
    <x v="0"/>
    <x v="30"/>
    <n v="1.05745"/>
    <n v="261.74504950495049"/>
    <x v="2"/>
    <s v="hardware"/>
    <x v="2726"/>
    <d v="2016-04-22T08:55:11"/>
    <d v="2016-03-23T08:55:11"/>
    <x v="2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x v="484"/>
    <x v="0"/>
    <x v="30"/>
    <n v="4.9321000000000002"/>
    <n v="69.760961810466767"/>
    <x v="2"/>
    <s v="hardware"/>
    <x v="2727"/>
    <d v="2015-08-07T11:14:23"/>
    <d v="2015-07-13T11:14:23"/>
    <x v="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x v="413"/>
    <x v="0"/>
    <x v="30"/>
    <n v="2.0182666666666669"/>
    <n v="77.229591836734699"/>
    <x v="2"/>
    <s v="hardware"/>
    <x v="2728"/>
    <d v="2015-12-30T09:23:54"/>
    <d v="2015-11-25T09:23:54"/>
    <x v="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x v="23"/>
    <x v="0"/>
    <x v="30"/>
    <n v="1.0444"/>
    <n v="340.56521739130437"/>
    <x v="2"/>
    <s v="hardware"/>
    <x v="2729"/>
    <d v="2015-05-01T00:46:37"/>
    <d v="2015-04-01T00:46:37"/>
    <x v="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x v="345"/>
    <x v="0"/>
    <x v="30"/>
    <n v="1.7029262962962963"/>
    <n v="67.417903225806455"/>
    <x v="2"/>
    <s v="hardware"/>
    <x v="2730"/>
    <d v="2013-04-22T07:59:35"/>
    <d v="2013-03-18T07:59:35"/>
    <x v="4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x v="77"/>
    <x v="0"/>
    <x v="30"/>
    <n v="1.0430333333333333"/>
    <n v="845.70270270270271"/>
    <x v="2"/>
    <s v="hardware"/>
    <x v="2731"/>
    <d v="2014-10-17T23:00:00"/>
    <d v="2014-08-21T07:37:02"/>
    <x v="3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x v="96"/>
    <x v="0"/>
    <x v="30"/>
    <n v="1.1825000000000001"/>
    <n v="97.191780821917803"/>
    <x v="2"/>
    <s v="hardware"/>
    <x v="2732"/>
    <d v="2013-05-27T19:00:00"/>
    <d v="2013-04-25T14:23:48"/>
    <x v="4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x v="46"/>
    <x v="0"/>
    <x v="30"/>
    <n v="1.07538"/>
    <n v="451.84033613445376"/>
    <x v="2"/>
    <s v="hardware"/>
    <x v="2733"/>
    <d v="2015-04-10T00:32:54"/>
    <d v="2015-02-09T01:32:54"/>
    <x v="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x v="430"/>
    <x v="0"/>
    <x v="30"/>
    <n v="22603"/>
    <n v="138.66871165644173"/>
    <x v="2"/>
    <s v="hardware"/>
    <x v="2734"/>
    <d v="2016-10-13T16:59:00"/>
    <d v="2016-09-13T11:03:12"/>
    <x v="2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x v="485"/>
    <x v="0"/>
    <x v="30"/>
    <n v="9.7813466666666677"/>
    <n v="21.640147492625371"/>
    <x v="2"/>
    <s v="hardware"/>
    <x v="2735"/>
    <d v="2013-03-13T15:00:00"/>
    <d v="2013-02-10T21:54:10"/>
    <x v="4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x v="6"/>
    <x v="0"/>
    <x v="30"/>
    <n v="1.2290000000000001"/>
    <n v="169.51724137931035"/>
    <x v="2"/>
    <s v="hardware"/>
    <x v="2736"/>
    <d v="2014-04-23T10:59:33"/>
    <d v="2014-03-24T10:59:33"/>
    <x v="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x v="231"/>
    <x v="0"/>
    <x v="30"/>
    <n v="2.4606080000000001"/>
    <n v="161.88210526315791"/>
    <x v="2"/>
    <s v="hardware"/>
    <x v="2737"/>
    <d v="2014-01-15T14:00:00"/>
    <d v="2013-12-03T17:01:27"/>
    <x v="4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x v="41"/>
    <x v="0"/>
    <x v="30"/>
    <n v="1.4794"/>
    <n v="493.13333333333333"/>
    <x v="2"/>
    <s v="hardware"/>
    <x v="2738"/>
    <d v="2016-11-05T22:26:44"/>
    <d v="2016-09-06T22:26:44"/>
    <x v="2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x v="277"/>
    <x v="0"/>
    <x v="30"/>
    <n v="3.8409090909090908"/>
    <n v="22.120418848167539"/>
    <x v="2"/>
    <s v="hardware"/>
    <x v="2739"/>
    <d v="2014-05-05T16:18:37"/>
    <d v="2014-03-21T16:18:37"/>
    <x v="3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x v="57"/>
    <x v="0"/>
    <x v="30"/>
    <n v="1.0333333333333334"/>
    <n v="18.235294117647058"/>
    <x v="2"/>
    <s v="hardware"/>
    <x v="2740"/>
    <d v="2015-03-11T18:45:52"/>
    <d v="2015-02-09T19:45:52"/>
    <x v="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x v="80"/>
    <x v="1"/>
    <x v="39"/>
    <n v="4.3750000000000004E-3"/>
    <n v="8.75"/>
    <x v="3"/>
    <s v="children's books"/>
    <x v="2741"/>
    <d v="2014-10-19T21:07:00"/>
    <d v="2014-09-29T10:46:42"/>
    <x v="3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x v="59"/>
    <x v="1"/>
    <x v="39"/>
    <n v="0.29239999999999999"/>
    <n v="40.611111111111114"/>
    <x v="3"/>
    <s v="children's books"/>
    <x v="2742"/>
    <d v="2012-05-15T12:16:27"/>
    <d v="2012-05-01T12:16:27"/>
    <x v="5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x v="78"/>
    <x v="1"/>
    <x v="39"/>
    <n v="0"/>
    <e v="#DIV/0!"/>
    <x v="3"/>
    <s v="children's books"/>
    <x v="2743"/>
    <d v="2016-10-19T02:53:27"/>
    <d v="2016-09-19T02:53:27"/>
    <x v="2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x v="19"/>
    <x v="1"/>
    <x v="39"/>
    <n v="5.2187499999999998E-2"/>
    <n v="37.954545454545453"/>
    <x v="3"/>
    <s v="children's books"/>
    <x v="2744"/>
    <d v="2012-02-28T20:29:58"/>
    <d v="2012-01-29T20:29:58"/>
    <x v="5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x v="72"/>
    <x v="1"/>
    <x v="39"/>
    <n v="0.21887499999999999"/>
    <n v="35.734693877551024"/>
    <x v="3"/>
    <s v="children's books"/>
    <x v="2745"/>
    <d v="2012-07-14T18:42:48"/>
    <d v="2012-05-15T18:42:48"/>
    <x v="5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x v="10"/>
    <x v="1"/>
    <x v="39"/>
    <n v="0.26700000000000002"/>
    <n v="42.157894736842103"/>
    <x v="3"/>
    <s v="children's books"/>
    <x v="2746"/>
    <d v="2014-08-29T13:45:11"/>
    <d v="2014-07-30T13:45:11"/>
    <x v="3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x v="80"/>
    <x v="1"/>
    <x v="39"/>
    <n v="0.28000000000000003"/>
    <n v="35"/>
    <x v="3"/>
    <s v="children's books"/>
    <x v="2747"/>
    <d v="2012-06-15T22:10:00"/>
    <d v="2012-05-15T10:33:17"/>
    <x v="5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x v="80"/>
    <x v="1"/>
    <x v="39"/>
    <n v="1.06E-2"/>
    <n v="13.25"/>
    <x v="3"/>
    <s v="children's books"/>
    <x v="2748"/>
    <d v="2016-09-02T12:03:22"/>
    <d v="2016-08-03T12:03:22"/>
    <x v="2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x v="84"/>
    <x v="1"/>
    <x v="39"/>
    <n v="1.0999999999999999E-2"/>
    <n v="55"/>
    <x v="3"/>
    <s v="children's books"/>
    <x v="2749"/>
    <d v="2015-04-04T13:10:37"/>
    <d v="2015-03-05T14:10:37"/>
    <x v="0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x v="78"/>
    <x v="1"/>
    <x v="39"/>
    <n v="0"/>
    <e v="#DIV/0!"/>
    <x v="3"/>
    <s v="children's books"/>
    <x v="2750"/>
    <d v="2012-06-30T15:00:00"/>
    <d v="2012-06-18T16:35:45"/>
    <x v="5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x v="78"/>
    <x v="1"/>
    <x v="39"/>
    <n v="0"/>
    <e v="#DIV/0!"/>
    <x v="3"/>
    <s v="children's books"/>
    <x v="2751"/>
    <d v="2014-06-17T16:17:22"/>
    <d v="2014-04-18T16:17:22"/>
    <x v="3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x v="25"/>
    <x v="1"/>
    <x v="39"/>
    <n v="0.11458333333333333"/>
    <n v="39.285714285714285"/>
    <x v="3"/>
    <s v="children's books"/>
    <x v="2752"/>
    <d v="2011-12-18T13:21:44"/>
    <d v="2011-11-08T13:21:44"/>
    <x v="6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x v="22"/>
    <x v="1"/>
    <x v="39"/>
    <n v="0.19"/>
    <n v="47.5"/>
    <x v="3"/>
    <s v="children's books"/>
    <x v="2753"/>
    <d v="2012-08-26T16:37:03"/>
    <d v="2012-07-27T16:37:03"/>
    <x v="5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x v="78"/>
    <x v="1"/>
    <x v="39"/>
    <n v="0"/>
    <e v="#DIV/0!"/>
    <x v="3"/>
    <s v="children's books"/>
    <x v="2754"/>
    <d v="2014-09-11T10:15:51"/>
    <d v="2014-08-12T10:15:51"/>
    <x v="3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x v="41"/>
    <x v="1"/>
    <x v="39"/>
    <n v="0.52"/>
    <n v="17.333333333333332"/>
    <x v="3"/>
    <s v="children's books"/>
    <x v="2755"/>
    <d v="2015-04-08T13:58:47"/>
    <d v="2015-03-09T13:58:47"/>
    <x v="0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x v="51"/>
    <x v="1"/>
    <x v="39"/>
    <n v="0.1048"/>
    <n v="31.757575757575758"/>
    <x v="3"/>
    <s v="children's books"/>
    <x v="2756"/>
    <d v="2014-01-11T16:36:41"/>
    <d v="2013-12-12T16:36:41"/>
    <x v="4"/>
  </r>
  <r>
    <x v="2757"/>
    <s v="C is for Crooked"/>
    <s v="A children's letter book that Lampoons Hillary Clinton"/>
    <n v="1500"/>
    <n v="10"/>
    <x v="2"/>
    <x v="0"/>
    <s v="USD"/>
    <n v="1470498332"/>
    <n v="1469202332"/>
    <x v="0"/>
    <x v="84"/>
    <x v="1"/>
    <x v="39"/>
    <n v="6.6666666666666671E-3"/>
    <n v="5"/>
    <x v="3"/>
    <s v="children's books"/>
    <x v="2757"/>
    <d v="2016-08-06T10:45:32"/>
    <d v="2016-07-22T10:45:32"/>
    <x v="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x v="79"/>
    <x v="1"/>
    <x v="39"/>
    <n v="0.11700000000000001"/>
    <n v="39"/>
    <x v="3"/>
    <s v="children's books"/>
    <x v="2758"/>
    <d v="2016-10-10T05:36:23"/>
    <d v="2016-09-26T05:36:23"/>
    <x v="2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x v="84"/>
    <x v="1"/>
    <x v="39"/>
    <n v="0.105"/>
    <n v="52.5"/>
    <x v="3"/>
    <s v="children's books"/>
    <x v="2759"/>
    <d v="2016-07-16T03:47:46"/>
    <d v="2016-06-03T03:47:46"/>
    <x v="2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x v="78"/>
    <x v="1"/>
    <x v="39"/>
    <n v="0"/>
    <e v="#DIV/0!"/>
    <x v="3"/>
    <s v="children's books"/>
    <x v="2760"/>
    <d v="2013-06-20T06:04:18"/>
    <d v="2013-05-21T06:04:18"/>
    <x v="4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x v="80"/>
    <x v="1"/>
    <x v="39"/>
    <n v="7.1999999999999998E-3"/>
    <n v="9"/>
    <x v="3"/>
    <s v="children's books"/>
    <x v="2761"/>
    <d v="2013-01-02T20:31:33"/>
    <d v="2012-12-03T20:31:33"/>
    <x v="5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x v="29"/>
    <x v="1"/>
    <x v="39"/>
    <n v="7.6923076923076927E-3"/>
    <n v="25"/>
    <x v="3"/>
    <s v="children's books"/>
    <x v="2762"/>
    <d v="2012-03-18T18:53:15"/>
    <d v="2012-01-18T19:53:15"/>
    <x v="5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x v="83"/>
    <x v="1"/>
    <x v="39"/>
    <n v="2.2842639593908631E-3"/>
    <n v="30"/>
    <x v="3"/>
    <s v="children's books"/>
    <x v="2763"/>
    <d v="2013-05-24T08:54:44"/>
    <d v="2013-04-09T08:54:44"/>
    <x v="4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x v="80"/>
    <x v="1"/>
    <x v="39"/>
    <n v="1.125E-2"/>
    <n v="11.25"/>
    <x v="3"/>
    <s v="children's books"/>
    <x v="2764"/>
    <d v="2012-05-30T14:00:00"/>
    <d v="2012-05-01T02:00:31"/>
    <x v="5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x v="78"/>
    <x v="1"/>
    <x v="39"/>
    <n v="0"/>
    <e v="#DIV/0!"/>
    <x v="3"/>
    <s v="children's books"/>
    <x v="2765"/>
    <d v="2012-10-28T08:53:48"/>
    <d v="2012-10-12T08:53:48"/>
    <x v="5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x v="80"/>
    <x v="1"/>
    <x v="39"/>
    <n v="0.02"/>
    <n v="25"/>
    <x v="3"/>
    <s v="children's books"/>
    <x v="2766"/>
    <d v="2011-08-11T11:01:58"/>
    <d v="2011-07-12T11:01:58"/>
    <x v="6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x v="83"/>
    <x v="1"/>
    <x v="39"/>
    <n v="8.5000000000000006E-3"/>
    <n v="11.333333333333334"/>
    <x v="3"/>
    <s v="children's books"/>
    <x v="2767"/>
    <d v="2015-08-16T18:00:50"/>
    <d v="2015-06-17T18:00:50"/>
    <x v="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x v="69"/>
    <x v="1"/>
    <x v="39"/>
    <n v="0.14314285714285716"/>
    <n v="29.470588235294116"/>
    <x v="3"/>
    <s v="children's books"/>
    <x v="2768"/>
    <d v="2012-03-29T08:45:23"/>
    <d v="2012-02-28T09:45:23"/>
    <x v="5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x v="84"/>
    <x v="1"/>
    <x v="39"/>
    <n v="2.5000000000000001E-3"/>
    <n v="1"/>
    <x v="3"/>
    <s v="children's books"/>
    <x v="2769"/>
    <d v="2014-06-05T14:49:50"/>
    <d v="2014-04-16T14:49:50"/>
    <x v="3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x v="51"/>
    <x v="1"/>
    <x v="39"/>
    <n v="0.1041125"/>
    <n v="63.098484848484851"/>
    <x v="3"/>
    <s v="children's books"/>
    <x v="2770"/>
    <d v="2014-03-18T10:55:30"/>
    <d v="2014-02-16T11:55:30"/>
    <x v="3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x v="78"/>
    <x v="1"/>
    <x v="39"/>
    <n v="0"/>
    <e v="#DIV/0!"/>
    <x v="3"/>
    <s v="children's books"/>
    <x v="2771"/>
    <d v="2013-02-01T12:00:00"/>
    <d v="2012-12-14T07:45:40"/>
    <x v="5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x v="78"/>
    <x v="1"/>
    <x v="39"/>
    <n v="0"/>
    <e v="#DIV/0!"/>
    <x v="3"/>
    <s v="children's books"/>
    <x v="2772"/>
    <d v="2013-10-05T15:51:34"/>
    <d v="2013-09-20T15:51:34"/>
    <x v="4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x v="29"/>
    <x v="1"/>
    <x v="39"/>
    <n v="1.8867924528301887E-3"/>
    <n v="1"/>
    <x v="3"/>
    <s v="children's books"/>
    <x v="2773"/>
    <d v="2016-04-24T15:45:21"/>
    <d v="2016-04-14T15:45:21"/>
    <x v="2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x v="62"/>
    <x v="1"/>
    <x v="39"/>
    <n v="0.14249999999999999"/>
    <n v="43.846153846153847"/>
    <x v="3"/>
    <s v="children's books"/>
    <x v="2774"/>
    <d v="2013-03-07T22:02:08"/>
    <d v="2013-02-05T22:02:08"/>
    <x v="4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x v="84"/>
    <x v="1"/>
    <x v="39"/>
    <n v="0.03"/>
    <n v="75"/>
    <x v="3"/>
    <s v="children's books"/>
    <x v="2775"/>
    <d v="2011-12-15T19:19:14"/>
    <d v="2011-11-15T19:19:14"/>
    <x v="6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x v="17"/>
    <x v="1"/>
    <x v="39"/>
    <n v="7.8809523809523815E-2"/>
    <n v="45.972222222222221"/>
    <x v="3"/>
    <s v="children's books"/>
    <x v="2776"/>
    <d v="2015-06-12T02:07:56"/>
    <d v="2015-05-12T02:07:56"/>
    <x v="0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x v="29"/>
    <x v="1"/>
    <x v="39"/>
    <n v="3.3333333333333335E-3"/>
    <n v="10"/>
    <x v="3"/>
    <s v="children's books"/>
    <x v="2777"/>
    <d v="2015-07-17T11:03:24"/>
    <d v="2015-06-17T11:03:24"/>
    <x v="0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x v="41"/>
    <x v="1"/>
    <x v="39"/>
    <n v="0.25545454545454543"/>
    <n v="93.666666666666671"/>
    <x v="3"/>
    <s v="children's books"/>
    <x v="2778"/>
    <d v="2014-08-25T18:28:26"/>
    <d v="2014-07-26T18:28:26"/>
    <x v="3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x v="29"/>
    <x v="1"/>
    <x v="39"/>
    <n v="2.12E-2"/>
    <n v="53"/>
    <x v="3"/>
    <s v="children's books"/>
    <x v="2779"/>
    <d v="2015-11-22T10:03:41"/>
    <d v="2015-10-23T09:03:41"/>
    <x v="0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x v="78"/>
    <x v="1"/>
    <x v="39"/>
    <n v="0"/>
    <e v="#DIV/0!"/>
    <x v="3"/>
    <s v="children's books"/>
    <x v="2780"/>
    <d v="2017-03-10T05:44:48"/>
    <d v="2017-02-08T05:44:48"/>
    <x v="1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x v="33"/>
    <x v="0"/>
    <x v="6"/>
    <n v="1.0528"/>
    <n v="47"/>
    <x v="1"/>
    <s v="plays"/>
    <x v="2781"/>
    <d v="2015-02-12T02:00:00"/>
    <d v="2015-01-14T17:35:54"/>
    <x v="0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x v="59"/>
    <x v="0"/>
    <x v="6"/>
    <n v="1.2"/>
    <n v="66.666666666666671"/>
    <x v="1"/>
    <s v="plays"/>
    <x v="2782"/>
    <d v="2015-02-16T23:59:00"/>
    <d v="2015-01-22T17:11:58"/>
    <x v="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x v="42"/>
    <x v="0"/>
    <x v="6"/>
    <n v="1.145"/>
    <n v="18.770491803278688"/>
    <x v="1"/>
    <s v="plays"/>
    <x v="2783"/>
    <d v="2015-04-23T07:50:46"/>
    <d v="2015-04-09T07:50:46"/>
    <x v="0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x v="52"/>
    <x v="0"/>
    <x v="6"/>
    <n v="1.19"/>
    <n v="66.111111111111114"/>
    <x v="1"/>
    <s v="plays"/>
    <x v="2784"/>
    <d v="2014-10-29T13:54:03"/>
    <d v="2014-10-08T13:54:03"/>
    <x v="3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x v="136"/>
    <x v="0"/>
    <x v="6"/>
    <n v="1.0468"/>
    <n v="36.859154929577464"/>
    <x v="1"/>
    <s v="plays"/>
    <x v="2785"/>
    <d v="2016-08-05T16:00:00"/>
    <d v="2016-07-06T23:32:47"/>
    <x v="2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x v="0"/>
    <x v="142"/>
    <x v="0"/>
    <x v="6"/>
    <n v="1.1783999999999999"/>
    <n v="39.810810810810814"/>
    <x v="1"/>
    <s v="plays"/>
    <x v="2786"/>
    <d v="2014-07-09T08:39:40"/>
    <d v="2014-06-25T08:39:40"/>
    <x v="3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x v="44"/>
    <x v="0"/>
    <x v="6"/>
    <n v="1.1970000000000001"/>
    <n v="31.5"/>
    <x v="1"/>
    <s v="plays"/>
    <x v="2787"/>
    <d v="2014-07-17T23:45:52"/>
    <d v="2014-06-17T23:45:52"/>
    <x v="3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x v="9"/>
    <x v="0"/>
    <x v="6"/>
    <n v="1.0249999999999999"/>
    <n v="102.5"/>
    <x v="1"/>
    <s v="plays"/>
    <x v="2788"/>
    <d v="2016-07-29T11:50:43"/>
    <d v="2016-06-29T11:50:43"/>
    <x v="2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x v="0"/>
    <x v="54"/>
    <x v="0"/>
    <x v="6"/>
    <n v="1.0116666666666667"/>
    <n v="126.45833333333333"/>
    <x v="1"/>
    <s v="plays"/>
    <x v="2789"/>
    <d v="2015-03-11T23:00:00"/>
    <d v="2015-02-20T19:18:54"/>
    <x v="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x v="36"/>
    <x v="0"/>
    <x v="6"/>
    <n v="1.0533333333333332"/>
    <n v="47.878787878787875"/>
    <x v="1"/>
    <s v="plays"/>
    <x v="2790"/>
    <d v="2015-02-11T17:31:43"/>
    <d v="2015-01-12T17:31:43"/>
    <x v="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x v="33"/>
    <x v="0"/>
    <x v="6"/>
    <n v="1.0249999999999999"/>
    <n v="73.214285714285708"/>
    <x v="1"/>
    <s v="plays"/>
    <x v="2791"/>
    <d v="2016-09-08T23:00:00"/>
    <d v="2016-08-09T16:35:59"/>
    <x v="2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x v="54"/>
    <x v="0"/>
    <x v="6"/>
    <n v="1.0760000000000001"/>
    <n v="89.666666666666671"/>
    <x v="1"/>
    <s v="plays"/>
    <x v="2792"/>
    <d v="2015-08-12T00:32:39"/>
    <d v="2015-06-28T00:32:39"/>
    <x v="0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x v="196"/>
    <x v="0"/>
    <x v="6"/>
    <n v="1.105675"/>
    <n v="151.4623287671233"/>
    <x v="1"/>
    <s v="plays"/>
    <x v="2793"/>
    <d v="2015-07-21T05:03:25"/>
    <d v="2015-06-21T05:03:25"/>
    <x v="0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x v="83"/>
    <x v="0"/>
    <x v="6"/>
    <n v="1.5"/>
    <n v="25"/>
    <x v="1"/>
    <s v="plays"/>
    <x v="2794"/>
    <d v="2016-03-03T14:00:00"/>
    <d v="2016-02-16T11:35:59"/>
    <x v="2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x v="9"/>
    <x v="0"/>
    <x v="6"/>
    <n v="1.0428571428571429"/>
    <n v="36.5"/>
    <x v="1"/>
    <s v="plays"/>
    <x v="2795"/>
    <d v="2014-06-06T18:00:00"/>
    <d v="2014-05-21T07:37:21"/>
    <x v="3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x v="64"/>
    <x v="0"/>
    <x v="6"/>
    <n v="1.155"/>
    <n v="44"/>
    <x v="1"/>
    <s v="plays"/>
    <x v="2796"/>
    <d v="2014-07-05T07:40:28"/>
    <d v="2014-06-05T07:40:28"/>
    <x v="3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x v="225"/>
    <x v="0"/>
    <x v="6"/>
    <n v="1.02645125"/>
    <n v="87.357553191489373"/>
    <x v="1"/>
    <s v="plays"/>
    <x v="2797"/>
    <d v="2014-07-08T17:34:00"/>
    <d v="2014-06-08T17:34:00"/>
    <x v="3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x v="237"/>
    <x v="0"/>
    <x v="6"/>
    <n v="1.014"/>
    <n v="36.474820143884891"/>
    <x v="1"/>
    <s v="plays"/>
    <x v="2798"/>
    <d v="2015-07-31T11:00:00"/>
    <d v="2015-07-16T11:12:01"/>
    <x v="0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x v="208"/>
    <x v="0"/>
    <x v="6"/>
    <n v="1.1663479999999999"/>
    <n v="44.859538461538463"/>
    <x v="1"/>
    <s v="plays"/>
    <x v="2799"/>
    <d v="2016-06-17T11:00:00"/>
    <d v="2016-05-17T01:21:10"/>
    <x v="2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x v="162"/>
    <x v="0"/>
    <x v="6"/>
    <n v="1.33"/>
    <n v="42.903225806451616"/>
    <x v="1"/>
    <s v="plays"/>
    <x v="2800"/>
    <d v="2015-01-04T08:16:06"/>
    <d v="2014-11-05T08:16:06"/>
    <x v="3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x v="62"/>
    <x v="0"/>
    <x v="6"/>
    <n v="1.3320000000000001"/>
    <n v="51.230769230769234"/>
    <x v="1"/>
    <s v="plays"/>
    <x v="2801"/>
    <d v="2014-10-10T06:00:00"/>
    <d v="2014-09-18T00:50:09"/>
    <x v="3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x v="240"/>
    <x v="0"/>
    <x v="6"/>
    <n v="1.0183333333333333"/>
    <n v="33.944444444444443"/>
    <x v="1"/>
    <s v="plays"/>
    <x v="2802"/>
    <d v="2015-08-06T10:31:47"/>
    <d v="2015-07-07T10:31:47"/>
    <x v="0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x v="261"/>
    <x v="0"/>
    <x v="6"/>
    <n v="1.2795000000000001"/>
    <n v="90.744680851063833"/>
    <x v="1"/>
    <s v="plays"/>
    <x v="2803"/>
    <d v="2015-07-15T19:00:00"/>
    <d v="2015-06-02T20:34:36"/>
    <x v="0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x v="23"/>
    <x v="0"/>
    <x v="6"/>
    <n v="1.1499999999999999"/>
    <n v="50"/>
    <x v="1"/>
    <s v="plays"/>
    <x v="2804"/>
    <d v="2014-09-29T05:53:10"/>
    <d v="2014-08-30T05:53:10"/>
    <x v="3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x v="59"/>
    <x v="0"/>
    <x v="6"/>
    <n v="1.1000000000000001"/>
    <n v="24.444444444444443"/>
    <x v="1"/>
    <s v="plays"/>
    <x v="2805"/>
    <d v="2015-08-22T07:07:53"/>
    <d v="2015-07-28T07:07:53"/>
    <x v="0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x v="88"/>
    <x v="0"/>
    <x v="6"/>
    <n v="1.121"/>
    <n v="44.25"/>
    <x v="1"/>
    <s v="plays"/>
    <x v="2806"/>
    <d v="2015-08-05T06:00:00"/>
    <d v="2015-06-30T01:24:50"/>
    <x v="0"/>
  </r>
  <r>
    <x v="2807"/>
    <s v="The Commission Theatre Co."/>
    <s v="Bringing Shakespeare back to the Playwrights"/>
    <n v="5000"/>
    <n v="6300"/>
    <x v="0"/>
    <x v="0"/>
    <s v="USD"/>
    <n v="1435611438"/>
    <n v="1433019438"/>
    <x v="0"/>
    <x v="251"/>
    <x v="0"/>
    <x v="6"/>
    <n v="1.26"/>
    <n v="67.741935483870961"/>
    <x v="1"/>
    <s v="plays"/>
    <x v="2807"/>
    <d v="2015-06-29T15:57:18"/>
    <d v="2015-05-30T15:57:18"/>
    <x v="0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x v="50"/>
    <x v="0"/>
    <x v="6"/>
    <n v="1.0024444444444445"/>
    <n v="65.376811594202906"/>
    <x v="1"/>
    <s v="plays"/>
    <x v="2808"/>
    <d v="2015-08-22T15:18:55"/>
    <d v="2015-07-23T15:18:55"/>
    <x v="0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x v="64"/>
    <x v="0"/>
    <x v="6"/>
    <n v="1.024"/>
    <n v="121.9047619047619"/>
    <x v="1"/>
    <s v="plays"/>
    <x v="2809"/>
    <d v="2016-03-30T09:39:00"/>
    <d v="2016-03-22T06:55:25"/>
    <x v="2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x v="7"/>
    <x v="0"/>
    <x v="6"/>
    <n v="1.0820000000000001"/>
    <n v="47.456140350877192"/>
    <x v="1"/>
    <s v="plays"/>
    <x v="2810"/>
    <d v="2014-05-31T22:59:00"/>
    <d v="2014-04-29T22:21:04"/>
    <x v="3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x v="52"/>
    <x v="0"/>
    <x v="6"/>
    <n v="1.0026999999999999"/>
    <n v="92.842592592592595"/>
    <x v="1"/>
    <s v="plays"/>
    <x v="2811"/>
    <d v="2015-02-23T06:55:03"/>
    <d v="2015-01-24T06:55:03"/>
    <x v="0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x v="183"/>
    <x v="0"/>
    <x v="6"/>
    <n v="1.133"/>
    <n v="68.253012048192772"/>
    <x v="1"/>
    <s v="plays"/>
    <x v="2812"/>
    <d v="2015-04-05T23:00:00"/>
    <d v="2015-02-19T12:51:38"/>
    <x v="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x v="93"/>
    <x v="0"/>
    <x v="6"/>
    <n v="1.2757571428571428"/>
    <n v="37.209583333333335"/>
    <x v="1"/>
    <s v="plays"/>
    <x v="2813"/>
    <d v="2016-12-14T12:49:21"/>
    <d v="2016-11-19T12:49:21"/>
    <x v="2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x v="31"/>
    <x v="0"/>
    <x v="6"/>
    <n v="1.0773333333333333"/>
    <n v="25.25"/>
    <x v="1"/>
    <s v="plays"/>
    <x v="2814"/>
    <d v="2015-05-09T04:35:15"/>
    <d v="2015-04-09T04:35:15"/>
    <x v="0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x v="25"/>
    <x v="0"/>
    <x v="6"/>
    <n v="2.42"/>
    <n v="43.214285714285715"/>
    <x v="1"/>
    <s v="plays"/>
    <x v="2815"/>
    <d v="2016-08-07T13:38:29"/>
    <d v="2016-07-08T13:38:29"/>
    <x v="2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x v="39"/>
    <x v="0"/>
    <x v="6"/>
    <n v="1.4156666666666666"/>
    <n v="25.130177514792898"/>
    <x v="1"/>
    <s v="plays"/>
    <x v="2816"/>
    <d v="2015-08-02T11:00:00"/>
    <d v="2015-07-03T06:13:12"/>
    <x v="0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x v="51"/>
    <x v="0"/>
    <x v="6"/>
    <n v="1.3"/>
    <n v="23.636363636363637"/>
    <x v="1"/>
    <s v="plays"/>
    <x v="2817"/>
    <d v="2015-02-28T10:14:22"/>
    <d v="2015-01-19T10:14:22"/>
    <x v="0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x v="332"/>
    <x v="0"/>
    <x v="6"/>
    <n v="1.0603"/>
    <n v="103.95098039215686"/>
    <x v="1"/>
    <s v="plays"/>
    <x v="2818"/>
    <d v="2015-09-23T09:21:26"/>
    <d v="2015-09-03T09:21:26"/>
    <x v="0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x v="201"/>
    <x v="0"/>
    <x v="6"/>
    <n v="1.048"/>
    <n v="50.384615384615387"/>
    <x v="1"/>
    <s v="plays"/>
    <x v="2819"/>
    <d v="2015-06-14T07:36:49"/>
    <d v="2015-05-15T07:36:49"/>
    <x v="0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x v="9"/>
    <x v="0"/>
    <x v="6"/>
    <n v="1.36"/>
    <n v="13.6"/>
    <x v="1"/>
    <s v="plays"/>
    <x v="2820"/>
    <d v="2016-02-25T19:00:00"/>
    <d v="2016-02-01T09:39:49"/>
    <x v="2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x v="2"/>
    <x v="0"/>
    <x v="6"/>
    <n v="1"/>
    <n v="28.571428571428573"/>
    <x v="1"/>
    <s v="plays"/>
    <x v="2821"/>
    <d v="2014-09-23T17:08:55"/>
    <d v="2014-08-24T17:08:55"/>
    <x v="3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x v="225"/>
    <x v="0"/>
    <x v="6"/>
    <n v="1"/>
    <n v="63.829787234042556"/>
    <x v="1"/>
    <s v="plays"/>
    <x v="2822"/>
    <d v="2015-03-27T10:24:52"/>
    <d v="2015-02-25T11:24:52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x v="25"/>
    <x v="0"/>
    <x v="6"/>
    <n v="1.24"/>
    <n v="8.8571428571428577"/>
    <x v="1"/>
    <s v="plays"/>
    <x v="2823"/>
    <d v="2015-03-31T17:59:00"/>
    <d v="2015-03-03T19:16:46"/>
    <x v="0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x v="41"/>
    <x v="0"/>
    <x v="6"/>
    <n v="1.1692307692307693"/>
    <n v="50.666666666666664"/>
    <x v="1"/>
    <s v="plays"/>
    <x v="2824"/>
    <d v="2015-06-12T20:43:00"/>
    <d v="2015-05-12T01:29:56"/>
    <x v="0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x v="13"/>
    <x v="0"/>
    <x v="6"/>
    <n v="1.0333333333333334"/>
    <n v="60.784313725490193"/>
    <x v="1"/>
    <s v="plays"/>
    <x v="2825"/>
    <d v="2015-12-04T14:01:26"/>
    <d v="2015-11-04T14:01:26"/>
    <x v="0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x v="10"/>
    <x v="0"/>
    <x v="6"/>
    <n v="1.0774999999999999"/>
    <n v="113.42105263157895"/>
    <x v="1"/>
    <s v="plays"/>
    <x v="2826"/>
    <d v="2015-07-10T02:00:00"/>
    <d v="2015-06-15T19:50:12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x v="23"/>
    <x v="0"/>
    <x v="6"/>
    <n v="1.2024999999999999"/>
    <n v="104.56521739130434"/>
    <x v="1"/>
    <s v="plays"/>
    <x v="2827"/>
    <d v="2016-06-03T11:30:00"/>
    <d v="2016-05-04T11:24:26"/>
    <x v="2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x v="174"/>
    <x v="0"/>
    <x v="6"/>
    <n v="1.0037894736842106"/>
    <n v="98.30927835051547"/>
    <x v="1"/>
    <s v="plays"/>
    <x v="2828"/>
    <d v="2015-10-02T18:00:00"/>
    <d v="2015-09-07T01:21:09"/>
    <x v="0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x v="88"/>
    <x v="0"/>
    <x v="6"/>
    <n v="1.0651999999999999"/>
    <n v="35.039473684210527"/>
    <x v="1"/>
    <s v="plays"/>
    <x v="2829"/>
    <d v="2016-06-02T05:25:18"/>
    <d v="2016-05-05T05:25:18"/>
    <x v="2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x v="202"/>
    <x v="0"/>
    <x v="6"/>
    <n v="1"/>
    <n v="272.72727272727275"/>
    <x v="1"/>
    <s v="plays"/>
    <x v="2830"/>
    <d v="2014-05-11T22:59:00"/>
    <d v="2014-04-29T15:09:08"/>
    <x v="3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x v="47"/>
    <x v="0"/>
    <x v="6"/>
    <n v="1.1066666666666667"/>
    <n v="63.846153846153847"/>
    <x v="1"/>
    <s v="plays"/>
    <x v="2831"/>
    <d v="2015-07-16T14:47:50"/>
    <d v="2015-06-16T14:47:50"/>
    <x v="0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x v="195"/>
    <x v="0"/>
    <x v="6"/>
    <n v="1.1471959999999999"/>
    <n v="30.189368421052631"/>
    <x v="1"/>
    <s v="plays"/>
    <x v="2832"/>
    <d v="2014-11-23T17:00:00"/>
    <d v="2014-10-26T12:01:34"/>
    <x v="3"/>
  </r>
  <r>
    <x v="2833"/>
    <s v="Star Man Rocket Man"/>
    <s v="A new play about exploring outer space"/>
    <n v="2700"/>
    <n v="2923"/>
    <x v="0"/>
    <x v="0"/>
    <s v="USD"/>
    <n v="1444528800"/>
    <n v="1442804633"/>
    <x v="0"/>
    <x v="2"/>
    <x v="0"/>
    <x v="6"/>
    <n v="1.0825925925925926"/>
    <n v="83.51428571428572"/>
    <x v="1"/>
    <s v="plays"/>
    <x v="2833"/>
    <d v="2015-10-10T21:00:00"/>
    <d v="2015-09-20T22:03:53"/>
    <x v="0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x v="64"/>
    <x v="0"/>
    <x v="6"/>
    <n v="1.7"/>
    <n v="64.761904761904759"/>
    <x v="1"/>
    <s v="plays"/>
    <x v="2834"/>
    <d v="2015-01-30T18:02:10"/>
    <d v="2015-01-15T18:02:10"/>
    <x v="0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x v="251"/>
    <x v="0"/>
    <x v="6"/>
    <n v="1.8709899999999999"/>
    <n v="20.118172043010752"/>
    <x v="1"/>
    <s v="plays"/>
    <x v="2835"/>
    <d v="2015-12-04T19:00:00"/>
    <d v="2015-11-05T11:53:37"/>
    <x v="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x v="202"/>
    <x v="0"/>
    <x v="6"/>
    <n v="1.0777777777777777"/>
    <n v="44.090909090909093"/>
    <x v="1"/>
    <s v="plays"/>
    <x v="2836"/>
    <d v="2017-02-17T23:59:00"/>
    <d v="2017-01-11T01:16:58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x v="64"/>
    <x v="0"/>
    <x v="6"/>
    <n v="1"/>
    <n v="40.476190476190474"/>
    <x v="1"/>
    <s v="plays"/>
    <x v="2837"/>
    <d v="2015-12-09T17:48:04"/>
    <d v="2015-10-30T16:48:04"/>
    <x v="0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x v="241"/>
    <x v="0"/>
    <x v="6"/>
    <n v="1.2024999999999999"/>
    <n v="44.537037037037038"/>
    <x v="1"/>
    <s v="plays"/>
    <x v="2838"/>
    <d v="2014-08-13T17:00:00"/>
    <d v="2014-07-22T09:34:56"/>
    <x v="3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x v="162"/>
    <x v="0"/>
    <x v="6"/>
    <n v="1.1142857142857143"/>
    <n v="125.80645161290323"/>
    <x v="1"/>
    <s v="plays"/>
    <x v="2839"/>
    <d v="2014-08-24T23:59:00"/>
    <d v="2014-08-02T00:45:54"/>
    <x v="3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x v="462"/>
    <x v="0"/>
    <x v="6"/>
    <n v="1.04"/>
    <n v="19.696969696969695"/>
    <x v="1"/>
    <s v="plays"/>
    <x v="2840"/>
    <d v="2015-03-18T12:00:00"/>
    <d v="2015-02-24T19:51:19"/>
    <x v="0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x v="29"/>
    <x v="1"/>
    <x v="6"/>
    <n v="0.01"/>
    <n v="10"/>
    <x v="1"/>
    <s v="plays"/>
    <x v="2841"/>
    <d v="2015-12-13T13:44:57"/>
    <d v="2015-10-14T12:44:57"/>
    <x v="0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x v="78"/>
    <x v="1"/>
    <x v="6"/>
    <n v="0"/>
    <e v="#DIV/0!"/>
    <x v="1"/>
    <s v="plays"/>
    <x v="2842"/>
    <d v="2014-06-21T06:00:00"/>
    <d v="2014-05-25T17:51:35"/>
    <x v="3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x v="78"/>
    <x v="1"/>
    <x v="6"/>
    <n v="0"/>
    <e v="#DIV/0!"/>
    <x v="1"/>
    <s v="plays"/>
    <x v="2843"/>
    <d v="2016-06-12T23:00:00"/>
    <d v="2016-05-02T12:42:30"/>
    <x v="2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x v="29"/>
    <x v="1"/>
    <x v="6"/>
    <n v="5.4545454545454543E-2"/>
    <n v="30"/>
    <x v="1"/>
    <s v="plays"/>
    <x v="2844"/>
    <d v="2017-01-04T08:06:20"/>
    <d v="2016-12-05T08:06:20"/>
    <x v="2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x v="70"/>
    <x v="1"/>
    <x v="6"/>
    <n v="0.31546666666666667"/>
    <n v="60.666666666666664"/>
    <x v="1"/>
    <s v="plays"/>
    <x v="2845"/>
    <d v="2015-06-07T19:23:53"/>
    <d v="2015-04-08T19:23:53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x v="78"/>
    <x v="1"/>
    <x v="6"/>
    <n v="0"/>
    <e v="#DIV/0!"/>
    <x v="1"/>
    <s v="plays"/>
    <x v="2846"/>
    <d v="2015-05-29T11:36:34"/>
    <d v="2015-04-14T11:36:34"/>
    <x v="0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x v="78"/>
    <x v="1"/>
    <x v="6"/>
    <n v="0"/>
    <e v="#DIV/0!"/>
    <x v="1"/>
    <s v="plays"/>
    <x v="2847"/>
    <d v="2016-05-23T14:21:05"/>
    <d v="2016-03-24T14:21:05"/>
    <x v="2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x v="83"/>
    <x v="1"/>
    <x v="6"/>
    <n v="2E-3"/>
    <n v="23.333333333333332"/>
    <x v="1"/>
    <s v="plays"/>
    <x v="2848"/>
    <d v="2015-05-29T10:34:19"/>
    <d v="2015-04-29T10:34:19"/>
    <x v="0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x v="29"/>
    <x v="1"/>
    <x v="6"/>
    <n v="0.01"/>
    <n v="5"/>
    <x v="1"/>
    <s v="plays"/>
    <x v="2849"/>
    <d v="2016-04-23T05:16:40"/>
    <d v="2016-03-24T05:16:40"/>
    <x v="2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x v="62"/>
    <x v="1"/>
    <x v="6"/>
    <n v="3.8875E-2"/>
    <n v="23.923076923076923"/>
    <x v="1"/>
    <s v="plays"/>
    <x v="2850"/>
    <d v="2014-09-05T19:10:11"/>
    <d v="2014-08-06T19:10:11"/>
    <x v="3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x v="78"/>
    <x v="1"/>
    <x v="6"/>
    <n v="0"/>
    <e v="#DIV/0!"/>
    <x v="1"/>
    <s v="plays"/>
    <x v="2851"/>
    <d v="2016-01-29T18:17:00"/>
    <d v="2016-01-20T19:03:49"/>
    <x v="2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x v="79"/>
    <x v="1"/>
    <x v="6"/>
    <n v="1.9E-2"/>
    <n v="15.833333333333334"/>
    <x v="1"/>
    <s v="plays"/>
    <x v="2852"/>
    <d v="2014-06-20T20:05:03"/>
    <d v="2014-05-21T20:05:03"/>
    <x v="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x v="78"/>
    <x v="1"/>
    <x v="6"/>
    <n v="0"/>
    <e v="#DIV/0!"/>
    <x v="1"/>
    <s v="plays"/>
    <x v="2853"/>
    <d v="2014-09-13T23:34:57"/>
    <d v="2014-07-15T23:34:57"/>
    <x v="3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x v="25"/>
    <x v="1"/>
    <x v="6"/>
    <n v="0.41699999999999998"/>
    <n v="29.785714285714285"/>
    <x v="1"/>
    <s v="plays"/>
    <x v="2854"/>
    <d v="2015-05-07T12:11:59"/>
    <d v="2015-04-17T12:11:59"/>
    <x v="0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x v="81"/>
    <x v="1"/>
    <x v="6"/>
    <n v="0.5"/>
    <n v="60"/>
    <x v="1"/>
    <s v="plays"/>
    <x v="2855"/>
    <d v="2016-01-29T18:34:00"/>
    <d v="2015-12-31T19:11:11"/>
    <x v="0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x v="79"/>
    <x v="1"/>
    <x v="6"/>
    <n v="4.8666666666666664E-2"/>
    <n v="24.333333333333332"/>
    <x v="1"/>
    <s v="plays"/>
    <x v="2856"/>
    <d v="2015-08-08T16:34:00"/>
    <d v="2015-06-09T19:54:07"/>
    <x v="0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x v="41"/>
    <x v="1"/>
    <x v="6"/>
    <n v="0.19736842105263158"/>
    <n v="500"/>
    <x v="1"/>
    <s v="plays"/>
    <x v="2857"/>
    <d v="2017-02-20T13:00:00"/>
    <d v="2016-12-22T17:04:55"/>
    <x v="2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x v="78"/>
    <x v="1"/>
    <x v="6"/>
    <n v="0"/>
    <e v="#DIV/0!"/>
    <x v="1"/>
    <s v="plays"/>
    <x v="2858"/>
    <d v="2014-12-05T06:28:00"/>
    <d v="2014-11-11T08:04:55"/>
    <x v="3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x v="29"/>
    <x v="1"/>
    <x v="6"/>
    <n v="1.7500000000000002E-2"/>
    <n v="35"/>
    <x v="1"/>
    <s v="plays"/>
    <x v="2859"/>
    <d v="2015-10-16T03:41:44"/>
    <d v="2015-08-17T03:41:44"/>
    <x v="0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x v="82"/>
    <x v="1"/>
    <x v="6"/>
    <n v="6.6500000000000004E-2"/>
    <n v="29.555555555555557"/>
    <x v="1"/>
    <s v="plays"/>
    <x v="2860"/>
    <d v="2016-06-19T14:12:56"/>
    <d v="2016-04-20T14:12:56"/>
    <x v="2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x v="83"/>
    <x v="1"/>
    <x v="6"/>
    <n v="0.32"/>
    <n v="26.666666666666668"/>
    <x v="1"/>
    <s v="plays"/>
    <x v="2861"/>
    <d v="2015-09-24T09:10:48"/>
    <d v="2015-09-10T09:10:48"/>
    <x v="0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x v="83"/>
    <x v="1"/>
    <x v="6"/>
    <n v="4.3307086614173228E-3"/>
    <n v="18.333333333333332"/>
    <x v="1"/>
    <s v="plays"/>
    <x v="2862"/>
    <d v="2014-06-24T13:57:09"/>
    <d v="2014-05-25T13:57:09"/>
    <x v="3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x v="29"/>
    <x v="1"/>
    <x v="6"/>
    <n v="4.0000000000000002E-4"/>
    <n v="20"/>
    <x v="1"/>
    <s v="plays"/>
    <x v="2863"/>
    <d v="2014-09-09T11:12:03"/>
    <d v="2014-07-11T11:12:03"/>
    <x v="3"/>
  </r>
  <r>
    <x v="2864"/>
    <s v="'Haunting Julia' by Alan Ayckbourn"/>
    <s v="Accessible, original theatre for all!"/>
    <n v="2500"/>
    <n v="40"/>
    <x v="2"/>
    <x v="1"/>
    <s v="GBP"/>
    <n v="1437139080"/>
    <n v="1434552207"/>
    <x v="0"/>
    <x v="83"/>
    <x v="1"/>
    <x v="6"/>
    <n v="1.6E-2"/>
    <n v="13.333333333333334"/>
    <x v="1"/>
    <s v="plays"/>
    <x v="2864"/>
    <d v="2015-07-17T08:18:00"/>
    <d v="2015-06-17T09:43:27"/>
    <x v="0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x v="78"/>
    <x v="1"/>
    <x v="6"/>
    <n v="0"/>
    <e v="#DIV/0!"/>
    <x v="1"/>
    <s v="plays"/>
    <x v="2865"/>
    <d v="2015-01-05T21:44:19"/>
    <d v="2014-11-06T21:44:19"/>
    <x v="3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x v="84"/>
    <x v="1"/>
    <x v="6"/>
    <n v="8.9999999999999993E-3"/>
    <n v="22.5"/>
    <x v="1"/>
    <s v="plays"/>
    <x v="2866"/>
    <d v="2016-10-14T17:00:00"/>
    <d v="2016-09-14T17:55:21"/>
    <x v="2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x v="73"/>
    <x v="1"/>
    <x v="6"/>
    <n v="0.2016"/>
    <n v="50.4"/>
    <x v="1"/>
    <s v="plays"/>
    <x v="2867"/>
    <d v="2016-07-03T23:00:00"/>
    <d v="2016-06-09T23:41:12"/>
    <x v="2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x v="65"/>
    <x v="1"/>
    <x v="6"/>
    <n v="0.42011733333333334"/>
    <n v="105.02933333333334"/>
    <x v="1"/>
    <s v="plays"/>
    <x v="2868"/>
    <d v="2016-10-05T14:50:54"/>
    <d v="2016-09-05T14:50:54"/>
    <x v="2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x v="81"/>
    <x v="1"/>
    <x v="6"/>
    <n v="8.8500000000000002E-3"/>
    <n v="35.4"/>
    <x v="1"/>
    <s v="plays"/>
    <x v="2869"/>
    <d v="2016-07-19T09:14:41"/>
    <d v="2016-06-19T09:14:41"/>
    <x v="2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x v="82"/>
    <x v="1"/>
    <x v="6"/>
    <n v="0.15"/>
    <n v="83.333333333333329"/>
    <x v="1"/>
    <s v="plays"/>
    <x v="2870"/>
    <d v="2014-05-16T23:32:45"/>
    <d v="2014-04-16T23:32:45"/>
    <x v="3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x v="62"/>
    <x v="1"/>
    <x v="6"/>
    <n v="4.6699999999999998E-2"/>
    <n v="35.92307692307692"/>
    <x v="1"/>
    <s v="plays"/>
    <x v="2871"/>
    <d v="2014-12-21T12:43:33"/>
    <d v="2014-12-01T12:43:33"/>
    <x v="3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x v="78"/>
    <x v="1"/>
    <x v="6"/>
    <n v="0"/>
    <e v="#DIV/0!"/>
    <x v="1"/>
    <s v="plays"/>
    <x v="2872"/>
    <d v="2015-06-19T21:47:18"/>
    <d v="2015-04-20T21:47:18"/>
    <x v="0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x v="22"/>
    <x v="1"/>
    <x v="6"/>
    <n v="0.38119999999999998"/>
    <n v="119.125"/>
    <x v="1"/>
    <s v="plays"/>
    <x v="2873"/>
    <d v="2015-01-28T14:37:11"/>
    <d v="2014-12-29T14:37:11"/>
    <x v="3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x v="83"/>
    <x v="1"/>
    <x v="6"/>
    <n v="5.4199999999999998E-2"/>
    <n v="90.333333333333329"/>
    <x v="1"/>
    <s v="plays"/>
    <x v="2874"/>
    <d v="2017-01-17T15:16:26"/>
    <d v="2016-12-18T15:16:26"/>
    <x v="2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x v="83"/>
    <x v="1"/>
    <x v="6"/>
    <n v="3.5E-4"/>
    <n v="2.3333333333333335"/>
    <x v="1"/>
    <s v="plays"/>
    <x v="2875"/>
    <d v="2016-05-04T22:04:53"/>
    <d v="2016-04-04T22:04:53"/>
    <x v="2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x v="78"/>
    <x v="1"/>
    <x v="6"/>
    <n v="0"/>
    <e v="#DIV/0!"/>
    <x v="1"/>
    <s v="plays"/>
    <x v="2876"/>
    <d v="2015-07-16T12:51:19"/>
    <d v="2015-06-16T12:51:19"/>
    <x v="0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x v="79"/>
    <x v="1"/>
    <x v="6"/>
    <n v="0.10833333333333334"/>
    <n v="108.33333333333333"/>
    <x v="1"/>
    <s v="plays"/>
    <x v="2877"/>
    <d v="2016-11-30T12:00:00"/>
    <d v="2016-10-29T17:55:24"/>
    <x v="2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x v="80"/>
    <x v="1"/>
    <x v="6"/>
    <n v="2.1000000000000001E-2"/>
    <n v="15.75"/>
    <x v="1"/>
    <s v="plays"/>
    <x v="2878"/>
    <d v="2015-07-03T09:46:35"/>
    <d v="2015-05-04T09:46:35"/>
    <x v="0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x v="29"/>
    <x v="1"/>
    <x v="6"/>
    <n v="2.5892857142857141E-3"/>
    <n v="29"/>
    <x v="1"/>
    <s v="plays"/>
    <x v="2879"/>
    <d v="2016-01-20T12:24:21"/>
    <d v="2015-12-21T12:24:21"/>
    <x v="0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x v="60"/>
    <x v="1"/>
    <x v="6"/>
    <n v="0.23333333333333334"/>
    <n v="96.551724137931032"/>
    <x v="1"/>
    <s v="plays"/>
    <x v="2880"/>
    <d v="2015-08-20T12:05:00"/>
    <d v="2015-07-07T16:44:12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x v="78"/>
    <x v="1"/>
    <x v="6"/>
    <n v="0"/>
    <e v="#DIV/0!"/>
    <x v="1"/>
    <s v="plays"/>
    <x v="2881"/>
    <d v="2014-12-03T10:20:36"/>
    <d v="2014-10-04T09:20:36"/>
    <x v="3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x v="80"/>
    <x v="1"/>
    <x v="6"/>
    <n v="0.33600000000000002"/>
    <n v="63"/>
    <x v="1"/>
    <s v="plays"/>
    <x v="2882"/>
    <d v="2016-05-01T09:18:38"/>
    <d v="2016-04-01T09:18:38"/>
    <x v="2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x v="81"/>
    <x v="1"/>
    <x v="6"/>
    <n v="0.1908"/>
    <n v="381.6"/>
    <x v="1"/>
    <s v="plays"/>
    <x v="2883"/>
    <d v="2016-02-05T23:59:00"/>
    <d v="2016-01-01T16:40:37"/>
    <x v="2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x v="80"/>
    <x v="1"/>
    <x v="6"/>
    <n v="4.1111111111111114E-3"/>
    <n v="46.25"/>
    <x v="1"/>
    <s v="plays"/>
    <x v="2884"/>
    <d v="2014-12-05T12:27:15"/>
    <d v="2014-11-05T12:27:15"/>
    <x v="3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x v="81"/>
    <x v="1"/>
    <x v="6"/>
    <n v="0.32500000000000001"/>
    <n v="26"/>
    <x v="1"/>
    <s v="plays"/>
    <x v="2885"/>
    <d v="2015-03-13T19:50:01"/>
    <d v="2015-02-11T20:50:01"/>
    <x v="0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x v="29"/>
    <x v="1"/>
    <x v="6"/>
    <n v="0.05"/>
    <n v="10"/>
    <x v="1"/>
    <s v="plays"/>
    <x v="2886"/>
    <d v="2015-09-18T22:59:00"/>
    <d v="2015-09-14T10:11:24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x v="29"/>
    <x v="1"/>
    <x v="6"/>
    <n v="1.6666666666666668E-3"/>
    <n v="5"/>
    <x v="1"/>
    <s v="plays"/>
    <x v="2887"/>
    <d v="2015-01-11T05:15:24"/>
    <d v="2014-12-12T05:15:24"/>
    <x v="3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x v="78"/>
    <x v="1"/>
    <x v="6"/>
    <n v="0"/>
    <e v="#DIV/0!"/>
    <x v="1"/>
    <s v="plays"/>
    <x v="2888"/>
    <d v="2014-10-17T23:59:00"/>
    <d v="2014-10-10T07:50:40"/>
    <x v="3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x v="25"/>
    <x v="1"/>
    <x v="6"/>
    <n v="0.38066666666666665"/>
    <n v="81.571428571428569"/>
    <x v="1"/>
    <s v="plays"/>
    <x v="2889"/>
    <d v="2014-08-29T15:43:05"/>
    <d v="2014-07-30T15:43:05"/>
    <x v="3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x v="83"/>
    <x v="1"/>
    <x v="6"/>
    <n v="1.0500000000000001E-2"/>
    <n v="7"/>
    <x v="1"/>
    <s v="plays"/>
    <x v="2890"/>
    <d v="2014-08-08T22:00:00"/>
    <d v="2014-07-11T12:49:52"/>
    <x v="3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x v="73"/>
    <x v="1"/>
    <x v="6"/>
    <n v="2.7300000000000001E-2"/>
    <n v="27.3"/>
    <x v="1"/>
    <s v="plays"/>
    <x v="2891"/>
    <d v="2016-04-15T15:12:08"/>
    <d v="2016-02-15T16:12:08"/>
    <x v="2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x v="57"/>
    <x v="1"/>
    <x v="6"/>
    <n v="9.0909090909090912E-2"/>
    <n v="29.411764705882351"/>
    <x v="1"/>
    <s v="plays"/>
    <x v="2892"/>
    <d v="2014-08-25T16:00:00"/>
    <d v="2014-08-18T12:08:24"/>
    <x v="3"/>
  </r>
  <r>
    <x v="2893"/>
    <s v="REDISCOVERING KIA THE PLAY"/>
    <s v="Fundraising for REDISCOVERING KIA THE PLAY"/>
    <n v="5000"/>
    <n v="25"/>
    <x v="2"/>
    <x v="0"/>
    <s v="USD"/>
    <n v="1420768800"/>
    <n v="1415644395"/>
    <x v="0"/>
    <x v="84"/>
    <x v="1"/>
    <x v="6"/>
    <n v="5.0000000000000001E-3"/>
    <n v="12.5"/>
    <x v="1"/>
    <s v="plays"/>
    <x v="2893"/>
    <d v="2015-01-08T21:00:00"/>
    <d v="2014-11-10T13:33:15"/>
    <x v="3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x v="78"/>
    <x v="1"/>
    <x v="6"/>
    <n v="0"/>
    <e v="#DIV/0!"/>
    <x v="1"/>
    <s v="plays"/>
    <x v="2894"/>
    <d v="2015-04-03T17:40:15"/>
    <d v="2015-02-02T18:40:15"/>
    <x v="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x v="80"/>
    <x v="1"/>
    <x v="6"/>
    <n v="4.5999999999999999E-2"/>
    <n v="5.75"/>
    <x v="1"/>
    <s v="plays"/>
    <x v="2895"/>
    <d v="2014-06-22T16:00:00"/>
    <d v="2014-06-21T08:19:52"/>
    <x v="3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x v="8"/>
    <x v="1"/>
    <x v="6"/>
    <n v="0.20833333333333334"/>
    <n v="52.083333333333336"/>
    <x v="1"/>
    <s v="plays"/>
    <x v="2896"/>
    <d v="2016-12-12T01:00:00"/>
    <d v="2016-11-27T16:48:41"/>
    <x v="2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x v="83"/>
    <x v="1"/>
    <x v="6"/>
    <n v="4.583333333333333E-2"/>
    <n v="183.33333333333334"/>
    <x v="1"/>
    <s v="plays"/>
    <x v="2897"/>
    <d v="2015-10-11T10:29:05"/>
    <d v="2015-09-11T10:30:58"/>
    <x v="0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x v="8"/>
    <x v="1"/>
    <x v="6"/>
    <n v="4.2133333333333335E-2"/>
    <n v="26.333333333333332"/>
    <x v="1"/>
    <s v="plays"/>
    <x v="2898"/>
    <d v="2015-10-31T10:57:33"/>
    <d v="2015-10-01T10:57:33"/>
    <x v="0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x v="78"/>
    <x v="1"/>
    <x v="6"/>
    <n v="0"/>
    <e v="#DIV/0!"/>
    <x v="1"/>
    <s v="plays"/>
    <x v="2899"/>
    <d v="2016-07-23T20:52:38"/>
    <d v="2016-05-24T20:52:38"/>
    <x v="2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x v="63"/>
    <x v="1"/>
    <x v="6"/>
    <n v="0.61909090909090914"/>
    <n v="486.42857142857144"/>
    <x v="1"/>
    <s v="plays"/>
    <x v="2900"/>
    <d v="2014-08-09T00:37:12"/>
    <d v="2014-07-10T00:37:12"/>
    <x v="3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x v="84"/>
    <x v="1"/>
    <x v="6"/>
    <n v="8.0000000000000002E-3"/>
    <n v="3"/>
    <x v="1"/>
    <s v="plays"/>
    <x v="2901"/>
    <d v="2015-02-07T16:42:19"/>
    <d v="2014-12-09T16:42:19"/>
    <x v="3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x v="29"/>
    <x v="1"/>
    <x v="6"/>
    <n v="1.6666666666666666E-4"/>
    <n v="25"/>
    <x v="1"/>
    <s v="plays"/>
    <x v="2902"/>
    <d v="2015-08-24T05:33:16"/>
    <d v="2015-07-25T05:33:16"/>
    <x v="0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x v="80"/>
    <x v="1"/>
    <x v="6"/>
    <n v="7.7999999999999996E-3"/>
    <n v="9.75"/>
    <x v="1"/>
    <s v="plays"/>
    <x v="2903"/>
    <d v="2015-09-08T23:00:18"/>
    <d v="2015-07-10T23:00:18"/>
    <x v="0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x v="80"/>
    <x v="1"/>
    <x v="6"/>
    <n v="0.05"/>
    <n v="18.75"/>
    <x v="1"/>
    <s v="plays"/>
    <x v="2904"/>
    <d v="2014-11-09T07:00:00"/>
    <d v="2014-10-28T18:13:51"/>
    <x v="3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x v="57"/>
    <x v="1"/>
    <x v="6"/>
    <n v="0.17771428571428571"/>
    <n v="36.588235294117645"/>
    <x v="1"/>
    <s v="plays"/>
    <x v="2905"/>
    <d v="2016-09-06T20:21:53"/>
    <d v="2016-08-23T20:21:53"/>
    <x v="2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x v="63"/>
    <x v="1"/>
    <x v="6"/>
    <n v="9.4166666666666662E-2"/>
    <n v="80.714285714285708"/>
    <x v="1"/>
    <s v="plays"/>
    <x v="2906"/>
    <d v="2015-07-31T20:00:00"/>
    <d v="2015-07-14T10:34:26"/>
    <x v="0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x v="84"/>
    <x v="1"/>
    <x v="6"/>
    <n v="8.0000000000000004E-4"/>
    <n v="1"/>
    <x v="1"/>
    <s v="plays"/>
    <x v="2907"/>
    <d v="2016-05-14T16:03:57"/>
    <d v="2016-03-15T16:03:57"/>
    <x v="2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x v="81"/>
    <x v="1"/>
    <x v="6"/>
    <n v="2.75E-2"/>
    <n v="52.8"/>
    <x v="1"/>
    <s v="plays"/>
    <x v="2908"/>
    <d v="2016-06-08T12:33:39"/>
    <d v="2016-05-09T12:33:39"/>
    <x v="2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x v="29"/>
    <x v="1"/>
    <x v="6"/>
    <n v="1.1111111111111112E-4"/>
    <n v="20"/>
    <x v="1"/>
    <s v="plays"/>
    <x v="2909"/>
    <d v="2014-11-25T14:46:00"/>
    <d v="2014-10-17T01:23:21"/>
    <x v="3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x v="29"/>
    <x v="1"/>
    <x v="6"/>
    <n v="3.3333333333333335E-5"/>
    <n v="1"/>
    <x v="1"/>
    <s v="plays"/>
    <x v="2910"/>
    <d v="2015-06-12T15:11:27"/>
    <d v="2015-04-13T15:11:27"/>
    <x v="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x v="25"/>
    <x v="1"/>
    <x v="6"/>
    <n v="0.36499999999999999"/>
    <n v="46.928571428571431"/>
    <x v="1"/>
    <s v="plays"/>
    <x v="2911"/>
    <d v="2015-06-27T13:27:06"/>
    <d v="2015-05-18T13:27:06"/>
    <x v="0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x v="55"/>
    <x v="1"/>
    <x v="6"/>
    <n v="0.14058171745152354"/>
    <n v="78.07692307692308"/>
    <x v="1"/>
    <s v="plays"/>
    <x v="2912"/>
    <d v="2016-01-14T22:09:34"/>
    <d v="2015-12-15T22:09:34"/>
    <x v="0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x v="84"/>
    <x v="1"/>
    <x v="6"/>
    <n v="2.0000000000000001E-4"/>
    <n v="1"/>
    <x v="1"/>
    <s v="plays"/>
    <x v="2913"/>
    <d v="2014-09-06T17:08:59"/>
    <d v="2014-07-08T17:08:59"/>
    <x v="3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x v="29"/>
    <x v="1"/>
    <x v="6"/>
    <n v="4.0000000000000003E-5"/>
    <n v="1"/>
    <x v="1"/>
    <s v="plays"/>
    <x v="2914"/>
    <d v="2015-03-14T15:46:34"/>
    <d v="2015-01-13T16:46:34"/>
    <x v="0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x v="83"/>
    <x v="1"/>
    <x v="6"/>
    <n v="0.61099999999999999"/>
    <n v="203.66666666666666"/>
    <x v="1"/>
    <s v="plays"/>
    <x v="2915"/>
    <d v="2016-03-16T03:33:10"/>
    <d v="2016-02-15T04:33:10"/>
    <x v="2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x v="63"/>
    <x v="1"/>
    <x v="6"/>
    <n v="7.8378378378378383E-2"/>
    <n v="20.714285714285715"/>
    <x v="1"/>
    <s v="plays"/>
    <x v="2916"/>
    <d v="2014-05-19T06:26:29"/>
    <d v="2014-04-26T06:26:29"/>
    <x v="3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x v="82"/>
    <x v="1"/>
    <x v="6"/>
    <n v="0.2185"/>
    <n v="48.555555555555557"/>
    <x v="1"/>
    <s v="plays"/>
    <x v="2917"/>
    <d v="2015-09-16T00:37:27"/>
    <d v="2015-08-29T00:37:27"/>
    <x v="0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x v="9"/>
    <x v="1"/>
    <x v="6"/>
    <n v="0.27239999999999998"/>
    <n v="68.099999999999994"/>
    <x v="1"/>
    <s v="plays"/>
    <x v="2918"/>
    <d v="2015-10-29T10:06:47"/>
    <d v="2015-10-01T10:06:47"/>
    <x v="0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x v="79"/>
    <x v="1"/>
    <x v="6"/>
    <n v="8.5000000000000006E-2"/>
    <n v="8.5"/>
    <x v="1"/>
    <s v="plays"/>
    <x v="2919"/>
    <d v="2014-08-05T09:52:09"/>
    <d v="2014-07-06T09:52:09"/>
    <x v="3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x v="62"/>
    <x v="1"/>
    <x v="6"/>
    <n v="0.26840000000000003"/>
    <n v="51.615384615384613"/>
    <x v="1"/>
    <s v="plays"/>
    <x v="2920"/>
    <d v="2015-03-25T13:01:10"/>
    <d v="2015-02-23T14:01:10"/>
    <x v="0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x v="83"/>
    <x v="0"/>
    <x v="40"/>
    <n v="1.29"/>
    <n v="43"/>
    <x v="1"/>
    <s v="musical"/>
    <x v="2921"/>
    <d v="2014-09-25T16:16:44"/>
    <d v="2014-08-26T16:16:44"/>
    <x v="3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x v="79"/>
    <x v="0"/>
    <x v="40"/>
    <n v="1"/>
    <n v="83.333333333333329"/>
    <x v="1"/>
    <s v="musical"/>
    <x v="2922"/>
    <d v="2015-05-18T15:58:47"/>
    <d v="2015-04-03T15:58:47"/>
    <x v="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x v="73"/>
    <x v="0"/>
    <x v="40"/>
    <n v="1"/>
    <n v="30"/>
    <x v="1"/>
    <s v="musical"/>
    <x v="2923"/>
    <d v="2015-01-23T22:00:00"/>
    <d v="2015-01-08T22:39:39"/>
    <x v="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x v="206"/>
    <x v="0"/>
    <x v="40"/>
    <n v="1.032"/>
    <n v="175.51020408163265"/>
    <x v="1"/>
    <s v="musical"/>
    <x v="2924"/>
    <d v="2015-05-08T22:59:00"/>
    <d v="2015-04-09T08:21:50"/>
    <x v="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x v="473"/>
    <x v="0"/>
    <x v="40"/>
    <n v="1.0244597777777777"/>
    <n v="231.66175879396985"/>
    <x v="1"/>
    <s v="musical"/>
    <x v="2925"/>
    <d v="2014-09-11T09:01:08"/>
    <d v="2014-08-12T09:01:08"/>
    <x v="3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x v="133"/>
    <x v="0"/>
    <x v="40"/>
    <n v="1.25"/>
    <n v="75"/>
    <x v="1"/>
    <s v="musical"/>
    <x v="2926"/>
    <d v="2015-02-23T13:22:59"/>
    <d v="2015-02-09T13:22:59"/>
    <x v="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x v="64"/>
    <x v="0"/>
    <x v="40"/>
    <n v="1.3083333333333333"/>
    <n v="112.14285714285714"/>
    <x v="1"/>
    <s v="musical"/>
    <x v="2927"/>
    <d v="2014-07-15T00:00:00"/>
    <d v="2014-06-16T11:03:49"/>
    <x v="3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x v="54"/>
    <x v="0"/>
    <x v="40"/>
    <n v="1"/>
    <n v="41.666666666666664"/>
    <x v="1"/>
    <s v="musical"/>
    <x v="2928"/>
    <d v="2016-03-04T18:57:26"/>
    <d v="2016-02-03T18:57:26"/>
    <x v="2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x v="58"/>
    <x v="0"/>
    <x v="40"/>
    <n v="1.02069375"/>
    <n v="255.17343750000001"/>
    <x v="1"/>
    <s v="musical"/>
    <x v="2929"/>
    <d v="2014-05-25T08:32:38"/>
    <d v="2014-04-25T08:32:38"/>
    <x v="3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x v="95"/>
    <x v="0"/>
    <x v="40"/>
    <n v="1.0092000000000001"/>
    <n v="162.7741935483871"/>
    <x v="1"/>
    <s v="musical"/>
    <x v="2930"/>
    <d v="2015-05-07T09:01:04"/>
    <d v="2015-04-07T09:01:04"/>
    <x v="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x v="82"/>
    <x v="0"/>
    <x v="40"/>
    <n v="1.06"/>
    <n v="88.333333333333329"/>
    <x v="1"/>
    <s v="musical"/>
    <x v="2931"/>
    <d v="2014-09-15T01:08:00"/>
    <d v="2014-08-21T01:59:23"/>
    <x v="3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x v="44"/>
    <x v="0"/>
    <x v="40"/>
    <n v="1.0509677419354839"/>
    <n v="85.736842105263165"/>
    <x v="1"/>
    <s v="musical"/>
    <x v="2932"/>
    <d v="2015-02-21T06:00:00"/>
    <d v="2015-01-20T22:57:17"/>
    <x v="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x v="241"/>
    <x v="0"/>
    <x v="40"/>
    <n v="1.0276000000000001"/>
    <n v="47.574074074074076"/>
    <x v="1"/>
    <s v="musical"/>
    <x v="2933"/>
    <d v="2016-06-04T17:57:33"/>
    <d v="2016-05-05T17:57:33"/>
    <x v="2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x v="77"/>
    <x v="0"/>
    <x v="40"/>
    <n v="1.08"/>
    <n v="72.972972972972968"/>
    <x v="1"/>
    <s v="musical"/>
    <x v="2934"/>
    <d v="2014-06-15T10:16:04"/>
    <d v="2014-05-16T10:16:04"/>
    <x v="3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x v="70"/>
    <x v="0"/>
    <x v="40"/>
    <n v="1.0088571428571429"/>
    <n v="90.538461538461533"/>
    <x v="1"/>
    <s v="musical"/>
    <x v="2935"/>
    <d v="2016-08-29T12:00:00"/>
    <d v="2016-07-02T09:00:08"/>
    <x v="2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x v="69"/>
    <x v="0"/>
    <x v="40"/>
    <n v="1.28"/>
    <n v="37.647058823529413"/>
    <x v="1"/>
    <s v="musical"/>
    <x v="2936"/>
    <d v="2014-10-12T23:59:00"/>
    <d v="2014-09-30T10:37:03"/>
    <x v="3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x v="0"/>
    <x v="165"/>
    <x v="0"/>
    <x v="40"/>
    <n v="1.3333333333333333"/>
    <n v="36.363636363636367"/>
    <x v="1"/>
    <s v="musical"/>
    <x v="2937"/>
    <d v="2014-07-13T05:58:33"/>
    <d v="2014-06-13T05:58:33"/>
    <x v="3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x v="58"/>
    <x v="0"/>
    <x v="40"/>
    <n v="1.0137499999999999"/>
    <n v="126.71875"/>
    <x v="1"/>
    <s v="musical"/>
    <x v="2938"/>
    <d v="2015-01-30T11:53:34"/>
    <d v="2014-12-31T11:53:34"/>
    <x v="3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x v="20"/>
    <x v="0"/>
    <x v="40"/>
    <n v="1.0287500000000001"/>
    <n v="329.2"/>
    <x v="1"/>
    <s v="musical"/>
    <x v="2939"/>
    <d v="2014-08-27T20:00:00"/>
    <d v="2014-07-25T14:25:12"/>
    <x v="3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x v="51"/>
    <x v="0"/>
    <x v="40"/>
    <n v="1.0724"/>
    <n v="81.242424242424249"/>
    <x v="1"/>
    <s v="musical"/>
    <x v="2940"/>
    <d v="2015-01-18T13:33:38"/>
    <d v="2014-12-09T13:33:38"/>
    <x v="3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x v="29"/>
    <x v="1"/>
    <x v="38"/>
    <n v="4.0000000000000003E-5"/>
    <n v="1"/>
    <x v="1"/>
    <s v="spaces"/>
    <x v="2941"/>
    <d v="2015-03-01T18:02:35"/>
    <d v="2015-01-30T18:02:35"/>
    <x v="0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x v="91"/>
    <x v="1"/>
    <x v="38"/>
    <n v="0.20424999999999999"/>
    <n v="202.22772277227722"/>
    <x v="1"/>
    <s v="spaces"/>
    <x v="2942"/>
    <d v="2015-12-16T15:18:00"/>
    <d v="2015-11-26T14:17:39"/>
    <x v="0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x v="78"/>
    <x v="1"/>
    <x v="38"/>
    <n v="0"/>
    <e v="#DIV/0!"/>
    <x v="1"/>
    <s v="spaces"/>
    <x v="2943"/>
    <d v="2015-04-12T22:06:20"/>
    <d v="2015-03-13T22:06:20"/>
    <x v="0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x v="29"/>
    <x v="1"/>
    <x v="38"/>
    <n v="0.01"/>
    <n v="100"/>
    <x v="1"/>
    <s v="spaces"/>
    <x v="2944"/>
    <d v="2015-06-07T16:56:38"/>
    <d v="2015-05-08T16:56:38"/>
    <x v="0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x v="78"/>
    <x v="1"/>
    <x v="38"/>
    <n v="0"/>
    <e v="#DIV/0!"/>
    <x v="1"/>
    <s v="spaces"/>
    <x v="2945"/>
    <d v="2015-05-23T22:21:00"/>
    <d v="2015-04-23T22:21:00"/>
    <x v="0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x v="84"/>
    <x v="1"/>
    <x v="38"/>
    <n v="1E-3"/>
    <n v="1"/>
    <x v="1"/>
    <s v="spaces"/>
    <x v="2946"/>
    <d v="2016-08-15T07:44:52"/>
    <d v="2016-07-16T07:44:52"/>
    <x v="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x v="62"/>
    <x v="1"/>
    <x v="38"/>
    <n v="4.2880000000000001E-2"/>
    <n v="82.461538461538467"/>
    <x v="1"/>
    <s v="spaces"/>
    <x v="2947"/>
    <d v="2016-11-24T12:11:00"/>
    <d v="2016-10-06T08:29:27"/>
    <x v="2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x v="82"/>
    <x v="1"/>
    <x v="38"/>
    <n v="4.8000000000000001E-5"/>
    <n v="2.6666666666666665"/>
    <x v="1"/>
    <s v="spaces"/>
    <x v="2948"/>
    <d v="2015-06-02T10:34:53"/>
    <d v="2015-04-03T10:34:53"/>
    <x v="0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x v="84"/>
    <x v="1"/>
    <x v="38"/>
    <n v="2.5000000000000001E-2"/>
    <n v="12.5"/>
    <x v="1"/>
    <s v="spaces"/>
    <x v="2949"/>
    <d v="2015-11-19T15:45:17"/>
    <d v="2015-10-20T14:45:17"/>
    <x v="0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x v="78"/>
    <x v="1"/>
    <x v="38"/>
    <n v="0"/>
    <e v="#DIV/0!"/>
    <x v="1"/>
    <s v="spaces"/>
    <x v="2950"/>
    <d v="2016-01-23T03:45:52"/>
    <d v="2015-12-24T03:45:52"/>
    <x v="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x v="6"/>
    <x v="1"/>
    <x v="38"/>
    <n v="2.1919999999999999E-2"/>
    <n v="18.896551724137932"/>
    <x v="1"/>
    <s v="spaces"/>
    <x v="2951"/>
    <d v="2014-10-05T14:16:13"/>
    <d v="2014-08-21T14:16:13"/>
    <x v="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x v="22"/>
    <x v="1"/>
    <x v="38"/>
    <n v="8.0250000000000002E-2"/>
    <n v="200.625"/>
    <x v="1"/>
    <s v="spaces"/>
    <x v="2952"/>
    <d v="2016-10-16T23:00:00"/>
    <d v="2016-09-15T11:33:59"/>
    <x v="2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x v="83"/>
    <x v="1"/>
    <x v="38"/>
    <n v="1.5125E-3"/>
    <n v="201.66666666666666"/>
    <x v="1"/>
    <s v="spaces"/>
    <x v="2953"/>
    <d v="2015-10-08T14:00:21"/>
    <d v="2015-09-08T14:00:21"/>
    <x v="0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x v="78"/>
    <x v="1"/>
    <x v="38"/>
    <n v="0"/>
    <e v="#DIV/0!"/>
    <x v="1"/>
    <s v="spaces"/>
    <x v="2954"/>
    <d v="2017-03-16T08:00:03"/>
    <d v="2017-02-24T09:00:03"/>
    <x v="1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x v="202"/>
    <x v="1"/>
    <x v="38"/>
    <n v="0.59583333333333333"/>
    <n v="65"/>
    <x v="1"/>
    <s v="spaces"/>
    <x v="2955"/>
    <d v="2015-06-16T12:47:29"/>
    <d v="2015-05-17T12:47:29"/>
    <x v="0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x v="9"/>
    <x v="1"/>
    <x v="38"/>
    <n v="0.16734177215189874"/>
    <n v="66.099999999999994"/>
    <x v="1"/>
    <s v="spaces"/>
    <x v="2956"/>
    <d v="2016-05-04T18:00:50"/>
    <d v="2016-04-04T18:00:50"/>
    <x v="2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x v="83"/>
    <x v="1"/>
    <x v="38"/>
    <n v="1.8666666666666668E-2"/>
    <n v="93.333333333333329"/>
    <x v="1"/>
    <s v="spaces"/>
    <x v="2957"/>
    <d v="2015-03-27T18:16:12"/>
    <d v="2015-01-26T19:16:12"/>
    <x v="0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x v="78"/>
    <x v="1"/>
    <x v="38"/>
    <n v="0"/>
    <e v="#DIV/0!"/>
    <x v="1"/>
    <s v="spaces"/>
    <x v="2958"/>
    <d v="2016-05-08T12:41:57"/>
    <d v="2016-03-09T13:41:57"/>
    <x v="2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x v="78"/>
    <x v="1"/>
    <x v="38"/>
    <n v="0"/>
    <e v="#DIV/0!"/>
    <x v="1"/>
    <s v="spaces"/>
    <x v="2959"/>
    <d v="2016-06-06T19:12:05"/>
    <d v="2016-05-07T19:12:05"/>
    <x v="2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x v="78"/>
    <x v="1"/>
    <x v="38"/>
    <n v="0"/>
    <e v="#DIV/0!"/>
    <x v="1"/>
    <s v="spaces"/>
    <x v="2960"/>
    <d v="2014-09-11T13:10:23"/>
    <d v="2014-08-12T13:10:23"/>
    <x v="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x v="52"/>
    <x v="0"/>
    <x v="6"/>
    <n v="1.0962000000000001"/>
    <n v="50.75"/>
    <x v="1"/>
    <s v="plays"/>
    <x v="2961"/>
    <d v="2015-03-25T23:00:00"/>
    <d v="2015-02-26T00:05:59"/>
    <x v="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x v="9"/>
    <x v="0"/>
    <x v="6"/>
    <n v="1.218"/>
    <n v="60.9"/>
    <x v="1"/>
    <s v="plays"/>
    <x v="2962"/>
    <d v="2015-03-01T01:59:00"/>
    <d v="2015-02-01T00:51:46"/>
    <x v="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x v="15"/>
    <x v="0"/>
    <x v="6"/>
    <n v="1.0685"/>
    <n v="109.03061224489795"/>
    <x v="1"/>
    <s v="plays"/>
    <x v="2963"/>
    <d v="2015-07-02T06:17:04"/>
    <d v="2015-06-02T06:17:04"/>
    <x v="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x v="193"/>
    <x v="0"/>
    <x v="6"/>
    <n v="1.0071379999999999"/>
    <n v="25.692295918367346"/>
    <x v="1"/>
    <s v="plays"/>
    <x v="2964"/>
    <d v="2014-08-06T16:32:00"/>
    <d v="2014-07-07T16:50:19"/>
    <x v="3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x v="70"/>
    <x v="0"/>
    <x v="6"/>
    <n v="1.0900000000000001"/>
    <n v="41.92307692307692"/>
    <x v="1"/>
    <s v="plays"/>
    <x v="2965"/>
    <d v="2015-07-07T12:30:33"/>
    <d v="2015-06-07T12:30:33"/>
    <x v="0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x v="130"/>
    <x v="0"/>
    <x v="6"/>
    <n v="1.1363000000000001"/>
    <n v="88.7734375"/>
    <x v="1"/>
    <s v="plays"/>
    <x v="2966"/>
    <d v="2015-09-16T12:43:32"/>
    <d v="2015-08-17T12:43:32"/>
    <x v="0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x v="26"/>
    <x v="0"/>
    <x v="6"/>
    <n v="1.1392"/>
    <n v="80.225352112676063"/>
    <x v="1"/>
    <s v="plays"/>
    <x v="2967"/>
    <d v="2015-03-08T22:44:52"/>
    <d v="2015-02-06T23:44:52"/>
    <x v="0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x v="5"/>
    <x v="0"/>
    <x v="6"/>
    <n v="1.06"/>
    <n v="78.936170212765958"/>
    <x v="1"/>
    <s v="plays"/>
    <x v="2968"/>
    <d v="2016-08-16T22:59:00"/>
    <d v="2016-08-03T07:34:20"/>
    <x v="2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x v="57"/>
    <x v="0"/>
    <x v="6"/>
    <n v="1.625"/>
    <n v="95.588235294117652"/>
    <x v="1"/>
    <s v="plays"/>
    <x v="2969"/>
    <d v="2015-05-03T17:51:00"/>
    <d v="2015-04-03T13:52:33"/>
    <x v="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x v="110"/>
    <x v="0"/>
    <x v="6"/>
    <n v="1.06"/>
    <n v="69.890109890109883"/>
    <x v="1"/>
    <s v="plays"/>
    <x v="2970"/>
    <d v="2014-07-18T11:04:11"/>
    <d v="2014-06-18T11:04:11"/>
    <x v="3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x v="68"/>
    <x v="0"/>
    <x v="6"/>
    <n v="1.0015624999999999"/>
    <n v="74.534883720930239"/>
    <x v="1"/>
    <s v="plays"/>
    <x v="2971"/>
    <d v="2014-08-31T10:47:58"/>
    <d v="2014-08-01T10:47:58"/>
    <x v="3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x v="57"/>
    <x v="0"/>
    <x v="6"/>
    <n v="1.0535000000000001"/>
    <n v="123.94117647058823"/>
    <x v="1"/>
    <s v="plays"/>
    <x v="2972"/>
    <d v="2016-12-04T20:00:00"/>
    <d v="2016-11-19T21:38:40"/>
    <x v="2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x v="51"/>
    <x v="0"/>
    <x v="6"/>
    <n v="1.748"/>
    <n v="264.84848484848487"/>
    <x v="1"/>
    <s v="plays"/>
    <x v="2973"/>
    <d v="2015-12-31T23:00:00"/>
    <d v="2015-12-03T14:38:28"/>
    <x v="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x v="45"/>
    <x v="0"/>
    <x v="6"/>
    <n v="1.02"/>
    <n v="58.620689655172413"/>
    <x v="1"/>
    <s v="plays"/>
    <x v="2974"/>
    <d v="2014-09-25T20:35:00"/>
    <d v="2014-08-28T20:27:51"/>
    <x v="3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x v="116"/>
    <x v="0"/>
    <x v="6"/>
    <n v="1.00125"/>
    <n v="70.884955752212392"/>
    <x v="1"/>
    <s v="plays"/>
    <x v="2975"/>
    <d v="2014-11-26T22:00:00"/>
    <d v="2014-10-29T11:24:46"/>
    <x v="3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x v="25"/>
    <x v="0"/>
    <x v="6"/>
    <n v="1.7142857142857142"/>
    <n v="8.5714285714285712"/>
    <x v="1"/>
    <s v="plays"/>
    <x v="2976"/>
    <d v="2016-03-13T07:00:00"/>
    <d v="2016-02-25T12:32:10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x v="209"/>
    <x v="0"/>
    <x v="6"/>
    <n v="1.1356666666666666"/>
    <n v="113.56666666666666"/>
    <x v="1"/>
    <s v="plays"/>
    <x v="2977"/>
    <d v="2015-03-22T21:14:00"/>
    <d v="2015-01-22T16:08:54"/>
    <x v="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x v="38"/>
    <x v="0"/>
    <x v="6"/>
    <n v="1.2946666666666666"/>
    <n v="60.6875"/>
    <x v="1"/>
    <s v="plays"/>
    <x v="2978"/>
    <d v="2014-10-20T00:59:00"/>
    <d v="2014-10-10T10:22:27"/>
    <x v="3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x v="67"/>
    <x v="0"/>
    <x v="6"/>
    <n v="1.014"/>
    <n v="110.21739130434783"/>
    <x v="1"/>
    <s v="plays"/>
    <x v="2979"/>
    <d v="2015-01-06T01:00:00"/>
    <d v="2014-12-20T14:47:03"/>
    <x v="3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x v="54"/>
    <x v="0"/>
    <x v="6"/>
    <n v="1.0916666666666666"/>
    <n v="136.45833333333334"/>
    <x v="1"/>
    <s v="plays"/>
    <x v="2980"/>
    <d v="2015-08-23T21:00:00"/>
    <d v="2015-08-03T16:58:50"/>
    <x v="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x v="174"/>
    <x v="0"/>
    <x v="38"/>
    <n v="1.28925"/>
    <n v="53.164948453608247"/>
    <x v="1"/>
    <s v="spaces"/>
    <x v="2981"/>
    <d v="2015-09-23T08:25:56"/>
    <d v="2015-08-09T08:25:56"/>
    <x v="0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x v="211"/>
    <x v="0"/>
    <x v="38"/>
    <n v="1.0206"/>
    <n v="86.491525423728817"/>
    <x v="1"/>
    <s v="spaces"/>
    <x v="2982"/>
    <d v="2016-02-11T11:29:03"/>
    <d v="2016-01-12T11:29:03"/>
    <x v="2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x v="486"/>
    <x v="0"/>
    <x v="38"/>
    <n v="1.465395775862069"/>
    <n v="155.23827397260274"/>
    <x v="1"/>
    <s v="spaces"/>
    <x v="2983"/>
    <d v="2014-11-11T11:10:36"/>
    <d v="2014-09-12T10:10:36"/>
    <x v="3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x v="423"/>
    <x v="0"/>
    <x v="38"/>
    <n v="1.00352"/>
    <n v="115.08256880733946"/>
    <x v="1"/>
    <s v="spaces"/>
    <x v="2984"/>
    <d v="2016-08-24T01:41:21"/>
    <d v="2016-07-25T01:41:21"/>
    <x v="2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x v="112"/>
    <x v="0"/>
    <x v="38"/>
    <n v="1.2164999999999999"/>
    <n v="109.5945945945946"/>
    <x v="1"/>
    <s v="spaces"/>
    <x v="2985"/>
    <d v="2016-10-30T23:00:00"/>
    <d v="2016-10-11T18:22:08"/>
    <x v="2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x v="66"/>
    <x v="0"/>
    <x v="38"/>
    <n v="1.0549999999999999"/>
    <n v="45.214285714285715"/>
    <x v="1"/>
    <s v="spaces"/>
    <x v="2986"/>
    <d v="2016-05-01T06:00:06"/>
    <d v="2016-03-02T07:00:06"/>
    <x v="2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x v="236"/>
    <x v="0"/>
    <x v="38"/>
    <n v="1.1040080000000001"/>
    <n v="104.15169811320754"/>
    <x v="1"/>
    <s v="spaces"/>
    <x v="2987"/>
    <d v="2016-10-12T19:00:00"/>
    <d v="2016-09-14T02:22:31"/>
    <x v="2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x v="33"/>
    <x v="0"/>
    <x v="38"/>
    <n v="1"/>
    <n v="35.714285714285715"/>
    <x v="1"/>
    <s v="spaces"/>
    <x v="2988"/>
    <d v="2016-06-20T03:41:21"/>
    <d v="2016-05-21T03:41:21"/>
    <x v="2"/>
  </r>
  <r>
    <x v="2989"/>
    <s v="Let's Light Up The Gem!"/>
    <s v="Bring the movies back to Bethel, Maine."/>
    <n v="20000"/>
    <n v="35307"/>
    <x v="0"/>
    <x v="0"/>
    <s v="USD"/>
    <n v="1450673940"/>
    <n v="1448756962"/>
    <x v="0"/>
    <x v="487"/>
    <x v="0"/>
    <x v="38"/>
    <n v="1.76535"/>
    <n v="96.997252747252745"/>
    <x v="1"/>
    <s v="spaces"/>
    <x v="2989"/>
    <d v="2015-12-20T23:59:00"/>
    <d v="2015-11-28T19:29:22"/>
    <x v="0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x v="74"/>
    <x v="0"/>
    <x v="38"/>
    <n v="1"/>
    <n v="370.37037037037038"/>
    <x v="1"/>
    <s v="spaces"/>
    <x v="2990"/>
    <d v="2016-01-07T08:47:00"/>
    <d v="2015-12-03T08:47:00"/>
    <x v="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x v="251"/>
    <x v="0"/>
    <x v="38"/>
    <n v="1.0329411764705883"/>
    <n v="94.408602150537632"/>
    <x v="1"/>
    <s v="spaces"/>
    <x v="2991"/>
    <d v="2017-01-27T15:05:30"/>
    <d v="2017-01-05T15:05:30"/>
    <x v="1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x v="31"/>
    <x v="0"/>
    <x v="38"/>
    <n v="1.0449999999999999"/>
    <n v="48.984375"/>
    <x v="1"/>
    <s v="spaces"/>
    <x v="2992"/>
    <d v="2016-10-09T13:25:10"/>
    <d v="2016-09-09T13:25:10"/>
    <x v="2"/>
  </r>
  <r>
    <x v="2993"/>
    <s v="TRUE WEST: Think, Dog! Productions"/>
    <s v="Help us build the Kitchen from Hell!"/>
    <n v="1000"/>
    <n v="1003"/>
    <x v="0"/>
    <x v="0"/>
    <s v="USD"/>
    <n v="1455998867"/>
    <n v="1453406867"/>
    <x v="0"/>
    <x v="19"/>
    <x v="0"/>
    <x v="38"/>
    <n v="1.0029999999999999"/>
    <n v="45.590909090909093"/>
    <x v="1"/>
    <s v="spaces"/>
    <x v="2993"/>
    <d v="2016-02-20T15:07:47"/>
    <d v="2016-01-21T15:07:47"/>
    <x v="2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x v="211"/>
    <x v="0"/>
    <x v="38"/>
    <n v="4.577466666666667"/>
    <n v="23.275254237288134"/>
    <x v="1"/>
    <s v="spaces"/>
    <x v="2994"/>
    <d v="2014-10-03T06:29:32"/>
    <d v="2014-09-03T06:29:32"/>
    <x v="3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x v="437"/>
    <x v="0"/>
    <x v="38"/>
    <n v="1.0496000000000001"/>
    <n v="63.2289156626506"/>
    <x v="1"/>
    <s v="spaces"/>
    <x v="2995"/>
    <d v="2017-01-19T10:57:51"/>
    <d v="2016-12-20T10:57:51"/>
    <x v="2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x v="413"/>
    <x v="0"/>
    <x v="38"/>
    <n v="1.7194285714285715"/>
    <n v="153.5204081632653"/>
    <x v="1"/>
    <s v="spaces"/>
    <x v="2996"/>
    <d v="2015-05-26T16:54:00"/>
    <d v="2015-03-27T16:54:00"/>
    <x v="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x v="248"/>
    <x v="0"/>
    <x v="38"/>
    <n v="1.0373000000000001"/>
    <n v="90.2"/>
    <x v="1"/>
    <s v="spaces"/>
    <x v="2997"/>
    <d v="2017-02-26T23:59:00"/>
    <d v="2017-02-09T12:36:33"/>
    <x v="1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x v="488"/>
    <x v="0"/>
    <x v="38"/>
    <n v="1.0302899999999999"/>
    <n v="118.97113163972287"/>
    <x v="1"/>
    <s v="spaces"/>
    <x v="2998"/>
    <d v="2014-06-15T23:25:00"/>
    <d v="2014-05-18T23:38:49"/>
    <x v="3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x v="9"/>
    <x v="0"/>
    <x v="38"/>
    <n v="1.1888888888888889"/>
    <n v="80.25"/>
    <x v="1"/>
    <s v="spaces"/>
    <x v="2999"/>
    <d v="2017-02-28T21:00:00"/>
    <d v="2017-02-14T12:46:00"/>
    <x v="1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x v="22"/>
    <x v="0"/>
    <x v="38"/>
    <n v="1"/>
    <n v="62.5"/>
    <x v="1"/>
    <s v="spaces"/>
    <x v="3000"/>
    <d v="2017-01-31T13:00:00"/>
    <d v="2017-01-17T14:51:10"/>
    <x v="1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x v="489"/>
    <x v="0"/>
    <x v="38"/>
    <n v="3.1869988910451896"/>
    <n v="131.37719999999999"/>
    <x v="1"/>
    <s v="spaces"/>
    <x v="3001"/>
    <d v="2016-07-13T16:29:42"/>
    <d v="2016-06-13T16:29:42"/>
    <x v="2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x v="201"/>
    <x v="0"/>
    <x v="38"/>
    <n v="1.0850614285714286"/>
    <n v="73.032980769230775"/>
    <x v="1"/>
    <s v="spaces"/>
    <x v="3002"/>
    <d v="2012-12-26T15:04:12"/>
    <d v="2012-11-26T15:04:12"/>
    <x v="5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x v="57"/>
    <x v="0"/>
    <x v="38"/>
    <n v="1.0116666666666667"/>
    <n v="178.52941176470588"/>
    <x v="1"/>
    <s v="spaces"/>
    <x v="3003"/>
    <d v="2016-03-01T00:59:00"/>
    <d v="2016-01-29T15:22:56"/>
    <x v="2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x v="490"/>
    <x v="0"/>
    <x v="38"/>
    <n v="1.12815"/>
    <n v="162.90974729241879"/>
    <x v="1"/>
    <s v="spaces"/>
    <x v="3004"/>
    <d v="2014-11-15T17:08:44"/>
    <d v="2014-10-16T16:08:44"/>
    <x v="3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x v="115"/>
    <x v="0"/>
    <x v="38"/>
    <n v="1.2049622641509434"/>
    <n v="108.24237288135593"/>
    <x v="1"/>
    <s v="spaces"/>
    <x v="3005"/>
    <d v="2014-10-06T11:11:45"/>
    <d v="2014-09-06T11:11:45"/>
    <x v="3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x v="174"/>
    <x v="0"/>
    <x v="38"/>
    <n v="1.0774999999999999"/>
    <n v="88.865979381443296"/>
    <x v="1"/>
    <s v="spaces"/>
    <x v="3006"/>
    <d v="2014-12-14T13:09:51"/>
    <d v="2014-11-14T13:09:51"/>
    <x v="3"/>
  </r>
  <r>
    <x v="3007"/>
    <s v="Bethlem"/>
    <s v="Consuite for 2015 CoreCon.  An adventure into insanity."/>
    <n v="600"/>
    <n v="1080"/>
    <x v="0"/>
    <x v="0"/>
    <s v="USD"/>
    <n v="1429938683"/>
    <n v="1428124283"/>
    <x v="0"/>
    <x v="9"/>
    <x v="0"/>
    <x v="38"/>
    <n v="1.8"/>
    <n v="54"/>
    <x v="1"/>
    <s v="spaces"/>
    <x v="3007"/>
    <d v="2015-04-25T00:11:23"/>
    <d v="2015-04-04T00:11:23"/>
    <x v="0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x v="55"/>
    <x v="0"/>
    <x v="38"/>
    <n v="1.0116666666666667"/>
    <n v="116.73076923076923"/>
    <x v="1"/>
    <s v="spaces"/>
    <x v="3008"/>
    <d v="2016-01-21T00:05:19"/>
    <d v="2015-12-22T00:05:19"/>
    <x v="0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x v="130"/>
    <x v="0"/>
    <x v="38"/>
    <n v="1.19756"/>
    <n v="233.8984375"/>
    <x v="1"/>
    <s v="spaces"/>
    <x v="3009"/>
    <d v="2014-11-26T09:40:40"/>
    <d v="2014-10-27T08:40:40"/>
    <x v="3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x v="41"/>
    <x v="0"/>
    <x v="38"/>
    <n v="1.58"/>
    <n v="158"/>
    <x v="1"/>
    <s v="spaces"/>
    <x v="3010"/>
    <d v="2015-02-21T14:58:39"/>
    <d v="2014-12-23T14:58:39"/>
    <x v="3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x v="20"/>
    <x v="0"/>
    <x v="38"/>
    <n v="1.2366666666666666"/>
    <n v="14.84"/>
    <x v="1"/>
    <s v="spaces"/>
    <x v="3011"/>
    <d v="2015-12-23T17:59:00"/>
    <d v="2015-11-26T06:15:16"/>
    <x v="0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x v="165"/>
    <x v="0"/>
    <x v="38"/>
    <n v="1.1712499999999999"/>
    <n v="85.181818181818187"/>
    <x v="1"/>
    <s v="spaces"/>
    <x v="3012"/>
    <d v="2015-02-10T11:52:10"/>
    <d v="2015-01-20T11:52:10"/>
    <x v="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x v="329"/>
    <x v="0"/>
    <x v="38"/>
    <n v="1.5696000000000001"/>
    <n v="146.69158878504672"/>
    <x v="1"/>
    <s v="spaces"/>
    <x v="3013"/>
    <d v="2015-06-21T15:04:09"/>
    <d v="2015-05-22T15:04:09"/>
    <x v="0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x v="491"/>
    <x v="0"/>
    <x v="38"/>
    <n v="1.13104"/>
    <n v="50.764811490125673"/>
    <x v="1"/>
    <s v="spaces"/>
    <x v="3014"/>
    <d v="2014-11-05T00:00:00"/>
    <d v="2014-10-07T21:58:00"/>
    <x v="3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x v="244"/>
    <x v="0"/>
    <x v="38"/>
    <n v="1.0317647058823529"/>
    <n v="87.7"/>
    <x v="1"/>
    <s v="spaces"/>
    <x v="3015"/>
    <d v="2014-06-10T23:00:00"/>
    <d v="2014-05-26T12:27:18"/>
    <x v="3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x v="17"/>
    <x v="0"/>
    <x v="38"/>
    <n v="1.0261176470588236"/>
    <n v="242.27777777777777"/>
    <x v="1"/>
    <s v="spaces"/>
    <x v="3016"/>
    <d v="2014-07-18T08:09:12"/>
    <d v="2014-05-19T08:09:12"/>
    <x v="3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x v="180"/>
    <x v="0"/>
    <x v="38"/>
    <n v="1.0584090909090909"/>
    <n v="146.44654088050314"/>
    <x v="1"/>
    <s v="spaces"/>
    <x v="3017"/>
    <d v="2014-08-20T15:24:03"/>
    <d v="2014-07-21T15:24:03"/>
    <x v="3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x v="14"/>
    <x v="0"/>
    <x v="38"/>
    <n v="1.0071428571428571"/>
    <n v="103.17073170731707"/>
    <x v="1"/>
    <s v="spaces"/>
    <x v="3018"/>
    <d v="2015-07-20T17:00:00"/>
    <d v="2015-06-08T02:09:36"/>
    <x v="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x v="334"/>
    <x v="0"/>
    <x v="38"/>
    <n v="1.2123333333333333"/>
    <n v="80.464601769911511"/>
    <x v="1"/>
    <s v="spaces"/>
    <x v="3019"/>
    <d v="2014-05-26T22:00:00"/>
    <d v="2014-04-29T15:00:20"/>
    <x v="3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x v="209"/>
    <x v="0"/>
    <x v="38"/>
    <n v="1.0057142857142858"/>
    <n v="234.66666666666666"/>
    <x v="1"/>
    <s v="spaces"/>
    <x v="3020"/>
    <d v="2015-08-14T15:18:53"/>
    <d v="2015-06-15T15:18:53"/>
    <x v="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x v="273"/>
    <x v="0"/>
    <x v="38"/>
    <n v="1.1602222222222223"/>
    <n v="50.689320388349515"/>
    <x v="1"/>
    <s v="spaces"/>
    <x v="3021"/>
    <d v="2016-11-22T00:59:00"/>
    <d v="2016-10-17T09:51:09"/>
    <x v="2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x v="95"/>
    <x v="0"/>
    <x v="38"/>
    <n v="1.0087999999999999"/>
    <n v="162.70967741935485"/>
    <x v="1"/>
    <s v="spaces"/>
    <x v="3022"/>
    <d v="2016-08-27T17:53:29"/>
    <d v="2016-07-13T17:53:29"/>
    <x v="2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x v="79"/>
    <x v="0"/>
    <x v="38"/>
    <n v="1.03"/>
    <n v="120.16666666666667"/>
    <x v="1"/>
    <s v="spaces"/>
    <x v="3023"/>
    <d v="2015-06-11T11:13:06"/>
    <d v="2015-04-27T11:13:06"/>
    <x v="0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x v="0"/>
    <x v="0"/>
    <x v="38"/>
    <n v="2.4641999999999999"/>
    <n v="67.697802197802204"/>
    <x v="1"/>
    <s v="spaces"/>
    <x v="3024"/>
    <d v="2012-10-06T18:51:15"/>
    <d v="2012-09-06T18:51:15"/>
    <x v="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x v="108"/>
    <x v="0"/>
    <x v="38"/>
    <n v="3.0219999999999998"/>
    <n v="52.103448275862071"/>
    <x v="1"/>
    <s v="spaces"/>
    <x v="3025"/>
    <d v="2014-05-30T11:00:00"/>
    <d v="2014-05-02T07:13:33"/>
    <x v="3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x v="20"/>
    <x v="0"/>
    <x v="38"/>
    <n v="1.4333333333333333"/>
    <n v="51.6"/>
    <x v="1"/>
    <s v="spaces"/>
    <x v="3026"/>
    <d v="2017-03-03T06:01:32"/>
    <d v="2017-02-17T06:01:32"/>
    <x v="1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x v="492"/>
    <x v="0"/>
    <x v="38"/>
    <n v="1.3144"/>
    <n v="164.3"/>
    <x v="1"/>
    <s v="spaces"/>
    <x v="3027"/>
    <d v="2015-03-20T10:54:11"/>
    <d v="2015-02-18T11:54:11"/>
    <x v="0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x v="221"/>
    <x v="0"/>
    <x v="38"/>
    <n v="1.6801999999999999"/>
    <n v="84.858585858585855"/>
    <x v="1"/>
    <s v="spaces"/>
    <x v="3028"/>
    <d v="2016-08-15T01:20:25"/>
    <d v="2016-07-16T01:20:25"/>
    <x v="2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x v="493"/>
    <x v="0"/>
    <x v="38"/>
    <n v="1.0967666666666667"/>
    <n v="94.548850574712645"/>
    <x v="1"/>
    <s v="spaces"/>
    <x v="3029"/>
    <d v="2014-11-17T23:35:00"/>
    <d v="2014-10-20T12:00:47"/>
    <x v="3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x v="14"/>
    <x v="0"/>
    <x v="38"/>
    <n v="1.0668571428571429"/>
    <n v="45.536585365853661"/>
    <x v="1"/>
    <s v="spaces"/>
    <x v="3030"/>
    <d v="2015-09-16T12:56:11"/>
    <d v="2015-08-17T12:56:11"/>
    <x v="0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x v="60"/>
    <x v="0"/>
    <x v="38"/>
    <n v="1"/>
    <n v="51.724137931034484"/>
    <x v="1"/>
    <s v="spaces"/>
    <x v="3031"/>
    <d v="2016-10-14T16:10:47"/>
    <d v="2016-08-15T16:10:47"/>
    <x v="2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x v="20"/>
    <x v="0"/>
    <x v="38"/>
    <n v="1.272"/>
    <n v="50.88"/>
    <x v="1"/>
    <s v="spaces"/>
    <x v="3032"/>
    <d v="2015-09-10T20:04:19"/>
    <d v="2015-08-11T20:04:19"/>
    <x v="0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x v="23"/>
    <x v="0"/>
    <x v="38"/>
    <n v="1.4653333333333334"/>
    <n v="191.13043478260869"/>
    <x v="1"/>
    <s v="spaces"/>
    <x v="3033"/>
    <d v="2016-08-17T21:38:45"/>
    <d v="2016-07-18T21:38:45"/>
    <x v="2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x v="494"/>
    <x v="0"/>
    <x v="38"/>
    <n v="1.1253599999999999"/>
    <n v="89.314285714285717"/>
    <x v="1"/>
    <s v="spaces"/>
    <x v="3034"/>
    <d v="2016-10-31T22:59:00"/>
    <d v="2016-10-01T07:50:55"/>
    <x v="2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x v="495"/>
    <x v="0"/>
    <x v="38"/>
    <n v="1.0878684000000001"/>
    <n v="88.588631921824103"/>
    <x v="1"/>
    <s v="spaces"/>
    <x v="3035"/>
    <d v="2013-05-04T08:26:49"/>
    <d v="2013-04-04T08:26:49"/>
    <x v="4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x v="313"/>
    <x v="0"/>
    <x v="38"/>
    <n v="1.26732"/>
    <n v="96.300911854103347"/>
    <x v="1"/>
    <s v="spaces"/>
    <x v="3036"/>
    <d v="2013-08-16T06:59:00"/>
    <d v="2013-07-11T13:50:44"/>
    <x v="4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x v="58"/>
    <x v="0"/>
    <x v="38"/>
    <n v="2.1320000000000001"/>
    <n v="33.3125"/>
    <x v="1"/>
    <s v="spaces"/>
    <x v="3037"/>
    <d v="2010-10-01T23:59:00"/>
    <d v="2010-07-19T16:26:13"/>
    <x v="7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x v="74"/>
    <x v="0"/>
    <x v="38"/>
    <n v="1.0049999999999999"/>
    <n v="37.222222222222221"/>
    <x v="1"/>
    <s v="spaces"/>
    <x v="3038"/>
    <d v="2016-03-04T01:03:17"/>
    <d v="2016-01-04T01:03:17"/>
    <x v="2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x v="163"/>
    <x v="0"/>
    <x v="38"/>
    <n v="1.0871389999999999"/>
    <n v="92.130423728813554"/>
    <x v="1"/>
    <s v="spaces"/>
    <x v="3039"/>
    <d v="2013-12-29T02:59:00"/>
    <d v="2013-12-02T14:03:58"/>
    <x v="4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x v="288"/>
    <x v="0"/>
    <x v="38"/>
    <n v="1.075"/>
    <n v="76.785714285714292"/>
    <x v="1"/>
    <s v="spaces"/>
    <x v="3040"/>
    <d v="2015-06-26T18:00:00"/>
    <d v="2015-06-22T14:00:21"/>
    <x v="0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x v="195"/>
    <x v="0"/>
    <x v="38"/>
    <n v="1.1048192771084338"/>
    <n v="96.526315789473685"/>
    <x v="1"/>
    <s v="spaces"/>
    <x v="3041"/>
    <d v="2016-01-20T15:50:48"/>
    <d v="2015-12-21T15:50:48"/>
    <x v="0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x v="77"/>
    <x v="0"/>
    <x v="38"/>
    <n v="1.28"/>
    <n v="51.891891891891895"/>
    <x v="1"/>
    <s v="spaces"/>
    <x v="3042"/>
    <d v="2015-10-06T11:30:47"/>
    <d v="2015-09-06T11:30:47"/>
    <x v="0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x v="130"/>
    <x v="0"/>
    <x v="38"/>
    <n v="1.1000666666666667"/>
    <n v="128.9140625"/>
    <x v="1"/>
    <s v="spaces"/>
    <x v="3043"/>
    <d v="2015-04-15T21:50:00"/>
    <d v="2015-03-19T20:41:39"/>
    <x v="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x v="239"/>
    <x v="0"/>
    <x v="38"/>
    <n v="1.0934166666666667"/>
    <n v="84.108974358974365"/>
    <x v="1"/>
    <s v="spaces"/>
    <x v="3044"/>
    <d v="2016-02-02T12:26:38"/>
    <d v="2016-01-18T12:26:38"/>
    <x v="2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x v="31"/>
    <x v="0"/>
    <x v="38"/>
    <n v="1.3270650000000002"/>
    <n v="82.941562500000003"/>
    <x v="1"/>
    <s v="spaces"/>
    <x v="3045"/>
    <d v="2014-08-21T22:44:15"/>
    <d v="2014-07-22T22:44:15"/>
    <x v="3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x v="6"/>
    <x v="0"/>
    <x v="38"/>
    <n v="1.9084810126582279"/>
    <n v="259.94827586206895"/>
    <x v="1"/>
    <s v="spaces"/>
    <x v="3046"/>
    <d v="2014-09-09T23:52:00"/>
    <d v="2014-08-11T14:16:26"/>
    <x v="3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x v="9"/>
    <x v="0"/>
    <x v="38"/>
    <n v="1.49"/>
    <n v="37.25"/>
    <x v="1"/>
    <s v="spaces"/>
    <x v="3047"/>
    <d v="2016-04-27T08:16:00"/>
    <d v="2016-03-14T18:44:14"/>
    <x v="2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x v="5"/>
    <x v="0"/>
    <x v="38"/>
    <n v="1.6639999999999999"/>
    <n v="177.02127659574469"/>
    <x v="1"/>
    <s v="spaces"/>
    <x v="3048"/>
    <d v="2014-12-31T16:22:00"/>
    <d v="2014-12-02T16:37:42"/>
    <x v="3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x v="241"/>
    <x v="0"/>
    <x v="38"/>
    <n v="1.0666666666666667"/>
    <n v="74.074074074074076"/>
    <x v="1"/>
    <s v="spaces"/>
    <x v="3049"/>
    <d v="2015-06-13T19:20:55"/>
    <d v="2015-05-14T19:20:55"/>
    <x v="0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x v="82"/>
    <x v="0"/>
    <x v="38"/>
    <n v="1.06"/>
    <n v="70.666666666666671"/>
    <x v="1"/>
    <s v="spaces"/>
    <x v="3050"/>
    <d v="2016-05-04T23:02:40"/>
    <d v="2016-04-04T23:02:40"/>
    <x v="2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x v="2"/>
    <x v="1"/>
    <x v="38"/>
    <n v="0.23628571428571429"/>
    <n v="23.62857142857143"/>
    <x v="1"/>
    <s v="spaces"/>
    <x v="3051"/>
    <d v="2017-02-08T04:59:05"/>
    <d v="2017-01-09T04:59:05"/>
    <x v="1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x v="84"/>
    <x v="1"/>
    <x v="38"/>
    <n v="1.5E-3"/>
    <n v="37.5"/>
    <x v="1"/>
    <s v="spaces"/>
    <x v="3052"/>
    <d v="2015-05-28T10:59:00"/>
    <d v="2015-04-28T11:04:54"/>
    <x v="0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x v="83"/>
    <x v="1"/>
    <x v="38"/>
    <n v="4.0000000000000001E-3"/>
    <n v="13.333333333333334"/>
    <x v="1"/>
    <s v="spaces"/>
    <x v="3053"/>
    <d v="2014-10-01T22:59:00"/>
    <d v="2014-08-11T13:16:53"/>
    <x v="3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x v="78"/>
    <x v="1"/>
    <x v="38"/>
    <n v="0"/>
    <e v="#DIV/0!"/>
    <x v="1"/>
    <s v="spaces"/>
    <x v="3054"/>
    <d v="2015-03-01T20:04:00"/>
    <d v="2015-01-23T14:59:14"/>
    <x v="0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x v="29"/>
    <x v="1"/>
    <x v="38"/>
    <n v="5.0000000000000002E-5"/>
    <n v="1"/>
    <x v="1"/>
    <s v="spaces"/>
    <x v="3055"/>
    <d v="2015-01-09T17:59:50"/>
    <d v="2014-11-10T17:59:50"/>
    <x v="3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x v="78"/>
    <x v="1"/>
    <x v="38"/>
    <n v="0"/>
    <e v="#DIV/0!"/>
    <x v="1"/>
    <s v="spaces"/>
    <x v="3056"/>
    <d v="2014-09-29T10:16:24"/>
    <d v="2014-07-31T10:16:24"/>
    <x v="3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x v="78"/>
    <x v="1"/>
    <x v="38"/>
    <n v="0"/>
    <e v="#DIV/0!"/>
    <x v="1"/>
    <s v="spaces"/>
    <x v="3057"/>
    <d v="2016-04-03T09:36:51"/>
    <d v="2016-03-04T10:36:51"/>
    <x v="2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x v="83"/>
    <x v="1"/>
    <x v="38"/>
    <n v="1.6666666666666666E-4"/>
    <n v="1"/>
    <x v="1"/>
    <s v="spaces"/>
    <x v="3058"/>
    <d v="2016-05-20T03:59:00"/>
    <d v="2016-03-31T03:59:00"/>
    <x v="2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x v="202"/>
    <x v="1"/>
    <x v="38"/>
    <n v="3.0066666666666665E-2"/>
    <n v="41"/>
    <x v="1"/>
    <s v="spaces"/>
    <x v="3059"/>
    <d v="2014-08-08T17:27:26"/>
    <d v="2014-07-09T17:27:26"/>
    <x v="3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x v="79"/>
    <x v="1"/>
    <x v="38"/>
    <n v="1.5227272727272728E-3"/>
    <n v="55.833333333333336"/>
    <x v="1"/>
    <s v="spaces"/>
    <x v="3060"/>
    <d v="2015-09-28T01:35:34"/>
    <d v="2015-08-29T01:35:34"/>
    <x v="0"/>
  </r>
  <r>
    <x v="3061"/>
    <s v="Help Save Parkway Cinemas!"/>
    <s v="Save a historic Local theater."/>
    <n v="1000000"/>
    <n v="0"/>
    <x v="2"/>
    <x v="0"/>
    <s v="USD"/>
    <n v="1407955748"/>
    <n v="1405363748"/>
    <x v="0"/>
    <x v="78"/>
    <x v="1"/>
    <x v="38"/>
    <n v="0"/>
    <e v="#DIV/0!"/>
    <x v="1"/>
    <s v="spaces"/>
    <x v="3061"/>
    <d v="2014-08-13T13:49:08"/>
    <d v="2014-07-14T13:49:08"/>
    <x v="3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x v="85"/>
    <x v="1"/>
    <x v="38"/>
    <n v="0.66839999999999999"/>
    <n v="99.761194029850742"/>
    <x v="1"/>
    <s v="spaces"/>
    <x v="3062"/>
    <d v="2015-09-30T13:00:00"/>
    <d v="2015-09-01T07:51:32"/>
    <x v="0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x v="23"/>
    <x v="1"/>
    <x v="38"/>
    <n v="0.19566666666666666"/>
    <n v="25.521739130434781"/>
    <x v="1"/>
    <s v="spaces"/>
    <x v="3063"/>
    <d v="2016-10-22T17:08:58"/>
    <d v="2016-09-17T17:08:58"/>
    <x v="2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x v="250"/>
    <x v="1"/>
    <x v="38"/>
    <n v="0.11294666666666667"/>
    <n v="117.65277777777777"/>
    <x v="1"/>
    <s v="spaces"/>
    <x v="3064"/>
    <d v="2015-11-22T01:59:00"/>
    <d v="2015-10-21T22:07:26"/>
    <x v="0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x v="84"/>
    <x v="1"/>
    <x v="38"/>
    <n v="4.0000000000000002E-4"/>
    <n v="5"/>
    <x v="1"/>
    <s v="spaces"/>
    <x v="3065"/>
    <d v="2014-07-29T20:19:32"/>
    <d v="2014-07-04T20:19:32"/>
    <x v="3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x v="41"/>
    <x v="1"/>
    <x v="38"/>
    <n v="0.11985714285714286"/>
    <n v="2796.6666666666665"/>
    <x v="1"/>
    <s v="spaces"/>
    <x v="3066"/>
    <d v="2016-07-10T00:28:57"/>
    <d v="2016-06-10T00:28:57"/>
    <x v="2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x v="29"/>
    <x v="1"/>
    <x v="38"/>
    <n v="2.5000000000000001E-2"/>
    <n v="200"/>
    <x v="1"/>
    <s v="spaces"/>
    <x v="3067"/>
    <d v="2015-09-09T17:31:19"/>
    <d v="2015-08-10T17:31:19"/>
    <x v="0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x v="84"/>
    <x v="1"/>
    <x v="38"/>
    <n v="6.9999999999999999E-4"/>
    <n v="87.5"/>
    <x v="1"/>
    <s v="spaces"/>
    <x v="3068"/>
    <d v="2015-10-16T11:35:52"/>
    <d v="2015-09-16T11:35:52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x v="63"/>
    <x v="1"/>
    <x v="38"/>
    <n v="0.14099999999999999"/>
    <n v="20.142857142857142"/>
    <x v="1"/>
    <s v="spaces"/>
    <x v="3069"/>
    <d v="2014-12-14T15:00:34"/>
    <d v="2014-11-14T15:00:34"/>
    <x v="3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x v="38"/>
    <x v="1"/>
    <x v="38"/>
    <n v="3.3399999999999999E-2"/>
    <n v="20.875"/>
    <x v="1"/>
    <s v="spaces"/>
    <x v="3070"/>
    <d v="2016-12-07T12:36:09"/>
    <d v="2016-11-16T12:36:09"/>
    <x v="2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x v="27"/>
    <x v="1"/>
    <x v="38"/>
    <n v="0.59775"/>
    <n v="61.307692307692307"/>
    <x v="1"/>
    <s v="spaces"/>
    <x v="3071"/>
    <d v="2015-04-21T00:59:00"/>
    <d v="2015-04-03T12:34:41"/>
    <x v="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x v="84"/>
    <x v="1"/>
    <x v="38"/>
    <n v="1.6666666666666666E-4"/>
    <n v="1"/>
    <x v="1"/>
    <s v="spaces"/>
    <x v="3072"/>
    <d v="2016-10-29T20:46:00"/>
    <d v="2016-10-15T11:34:22"/>
    <x v="2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x v="63"/>
    <x v="1"/>
    <x v="38"/>
    <n v="2.3035714285714285E-4"/>
    <n v="92.142857142857139"/>
    <x v="1"/>
    <s v="spaces"/>
    <x v="3073"/>
    <d v="2015-06-14T14:19:00"/>
    <d v="2015-04-17T11:25:00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x v="83"/>
    <x v="1"/>
    <x v="38"/>
    <n v="8.8000000000000003E-4"/>
    <n v="7.333333333333333"/>
    <x v="1"/>
    <s v="spaces"/>
    <x v="3074"/>
    <d v="2016-03-10T08:42:39"/>
    <d v="2016-02-09T08:42:39"/>
    <x v="2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x v="9"/>
    <x v="1"/>
    <x v="38"/>
    <n v="8.6400000000000005E-2"/>
    <n v="64.8"/>
    <x v="1"/>
    <s v="spaces"/>
    <x v="3075"/>
    <d v="2016-08-18T21:27:20"/>
    <d v="2016-06-29T21:27:20"/>
    <x v="2"/>
  </r>
  <r>
    <x v="3076"/>
    <s v="10,000 Hours"/>
    <s v="Helping female comedians get in their 10,000 Hours of practice!"/>
    <n v="10000"/>
    <n v="1506"/>
    <x v="2"/>
    <x v="0"/>
    <s v="USD"/>
    <n v="1444405123"/>
    <n v="1439221123"/>
    <x v="0"/>
    <x v="133"/>
    <x v="1"/>
    <x v="38"/>
    <n v="0.15060000000000001"/>
    <n v="30.12"/>
    <x v="1"/>
    <s v="spaces"/>
    <x v="3076"/>
    <d v="2015-10-09T10:38:43"/>
    <d v="2015-08-10T10:38:43"/>
    <x v="0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x v="84"/>
    <x v="1"/>
    <x v="38"/>
    <n v="4.7727272727272731E-3"/>
    <n v="52.5"/>
    <x v="1"/>
    <s v="spaces"/>
    <x v="3077"/>
    <d v="2017-03-02T17:57:58"/>
    <d v="2017-01-31T17:57:58"/>
    <x v="1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x v="83"/>
    <x v="1"/>
    <x v="38"/>
    <n v="1.1833333333333333E-3"/>
    <n v="23.666666666666668"/>
    <x v="1"/>
    <s v="spaces"/>
    <x v="3078"/>
    <d v="2015-02-25T22:19:55"/>
    <d v="2015-01-26T22:19:55"/>
    <x v="0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x v="74"/>
    <x v="1"/>
    <x v="38"/>
    <n v="8.4173998587352451E-3"/>
    <n v="415.77777777777777"/>
    <x v="1"/>
    <s v="spaces"/>
    <x v="3079"/>
    <d v="2015-03-22T11:07:15"/>
    <d v="2015-02-20T12:07:15"/>
    <x v="0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x v="63"/>
    <x v="1"/>
    <x v="38"/>
    <n v="1.8799999999999999E-4"/>
    <n v="53.714285714285715"/>
    <x v="1"/>
    <s v="spaces"/>
    <x v="3080"/>
    <d v="2014-12-26T20:40:44"/>
    <d v="2014-10-27T19:40:44"/>
    <x v="3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x v="81"/>
    <x v="1"/>
    <x v="38"/>
    <n v="2.1029999999999998E-3"/>
    <n v="420.6"/>
    <x v="1"/>
    <s v="spaces"/>
    <x v="3081"/>
    <d v="2015-09-19T23:21:31"/>
    <d v="2015-08-20T23:21:31"/>
    <x v="0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x v="78"/>
    <x v="1"/>
    <x v="38"/>
    <n v="0"/>
    <e v="#DIV/0!"/>
    <x v="1"/>
    <s v="spaces"/>
    <x v="3082"/>
    <d v="2015-11-15T18:09:06"/>
    <d v="2015-10-16T17:09:06"/>
    <x v="0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x v="83"/>
    <x v="1"/>
    <x v="38"/>
    <n v="2.8E-3"/>
    <n v="18.666666666666668"/>
    <x v="1"/>
    <s v="spaces"/>
    <x v="3083"/>
    <d v="2014-09-01T00:00:00"/>
    <d v="2014-08-02T08:31:18"/>
    <x v="3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x v="79"/>
    <x v="1"/>
    <x v="38"/>
    <n v="0.11579206701157921"/>
    <n v="78.333333333333329"/>
    <x v="1"/>
    <s v="spaces"/>
    <x v="3084"/>
    <d v="2015-05-05T13:48:00"/>
    <d v="2015-04-06T12:22:11"/>
    <x v="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x v="82"/>
    <x v="1"/>
    <x v="38"/>
    <n v="2.4400000000000002E-2"/>
    <n v="67.777777777777771"/>
    <x v="1"/>
    <s v="spaces"/>
    <x v="3085"/>
    <d v="2015-09-29T16:12:39"/>
    <d v="2015-08-30T16:12:39"/>
    <x v="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x v="83"/>
    <x v="1"/>
    <x v="38"/>
    <n v="2.5000000000000001E-3"/>
    <n v="16.666666666666668"/>
    <x v="1"/>
    <s v="spaces"/>
    <x v="3086"/>
    <d v="2015-08-17T11:05:59"/>
    <d v="2015-06-18T11:05:59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x v="84"/>
    <x v="1"/>
    <x v="38"/>
    <n v="6.2500000000000003E-3"/>
    <n v="62.5"/>
    <x v="1"/>
    <s v="spaces"/>
    <x v="3087"/>
    <d v="2016-12-20T23:36:30"/>
    <d v="2016-10-21T22:36:30"/>
    <x v="2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x v="83"/>
    <x v="1"/>
    <x v="38"/>
    <n v="1.9384615384615384E-3"/>
    <n v="42"/>
    <x v="1"/>
    <s v="spaces"/>
    <x v="3088"/>
    <d v="2015-01-08T08:41:00"/>
    <d v="2014-12-08T08:44:07"/>
    <x v="3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x v="43"/>
    <x v="1"/>
    <x v="38"/>
    <n v="0.23416000000000001"/>
    <n v="130.0888888888889"/>
    <x v="1"/>
    <s v="spaces"/>
    <x v="3089"/>
    <d v="2016-07-08T20:59:00"/>
    <d v="2016-06-07T08:01:23"/>
    <x v="2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x v="82"/>
    <x v="1"/>
    <x v="38"/>
    <n v="5.080888888888889E-2"/>
    <n v="1270.2222222222222"/>
    <x v="1"/>
    <s v="spaces"/>
    <x v="3090"/>
    <d v="2015-05-01T13:39:05"/>
    <d v="2015-03-02T14:39:05"/>
    <x v="0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x v="82"/>
    <x v="1"/>
    <x v="38"/>
    <n v="0.15920000000000001"/>
    <n v="88.444444444444443"/>
    <x v="1"/>
    <s v="spaces"/>
    <x v="3091"/>
    <d v="2016-08-14T17:45:43"/>
    <d v="2016-07-15T17:45:43"/>
    <x v="2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x v="64"/>
    <x v="1"/>
    <x v="38"/>
    <n v="1.1831900000000001E-2"/>
    <n v="56.342380952380957"/>
    <x v="1"/>
    <s v="spaces"/>
    <x v="3092"/>
    <d v="2015-10-15T17:00:00"/>
    <d v="2015-09-08T09:51:52"/>
    <x v="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x v="57"/>
    <x v="1"/>
    <x v="38"/>
    <n v="0.22750000000000001"/>
    <n v="53.529411764705884"/>
    <x v="1"/>
    <s v="spaces"/>
    <x v="3093"/>
    <d v="2014-05-31T22:59:00"/>
    <d v="2014-05-01T16:49:01"/>
    <x v="3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x v="29"/>
    <x v="1"/>
    <x v="38"/>
    <n v="2.5000000000000001E-4"/>
    <n v="25"/>
    <x v="1"/>
    <s v="spaces"/>
    <x v="3094"/>
    <d v="2015-09-20T14:05:56"/>
    <d v="2015-07-22T14:05:56"/>
    <x v="0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x v="29"/>
    <x v="1"/>
    <x v="38"/>
    <n v="3.351206434316354E-3"/>
    <n v="50"/>
    <x v="1"/>
    <s v="spaces"/>
    <x v="3095"/>
    <d v="2016-07-31T19:36:20"/>
    <d v="2016-06-01T19:36:20"/>
    <x v="2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x v="25"/>
    <x v="1"/>
    <x v="38"/>
    <n v="3.9750000000000001E-2"/>
    <n v="56.785714285714285"/>
    <x v="1"/>
    <s v="spaces"/>
    <x v="3096"/>
    <d v="2015-05-20T14:48:46"/>
    <d v="2015-04-20T14:48:46"/>
    <x v="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x v="288"/>
    <x v="1"/>
    <x v="38"/>
    <n v="0.17150000000000001"/>
    <n v="40.833333333333336"/>
    <x v="1"/>
    <s v="spaces"/>
    <x v="3097"/>
    <d v="2016-10-07T09:00:00"/>
    <d v="2016-09-16T07:05:01"/>
    <x v="2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x v="74"/>
    <x v="1"/>
    <x v="38"/>
    <n v="3.608004104669061E-2"/>
    <n v="65.111111111111114"/>
    <x v="1"/>
    <s v="spaces"/>
    <x v="3098"/>
    <d v="2016-02-07T19:17:00"/>
    <d v="2015-12-21T14:00:49"/>
    <x v="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x v="81"/>
    <x v="1"/>
    <x v="38"/>
    <n v="0.13900000000000001"/>
    <n v="55.6"/>
    <x v="1"/>
    <s v="spaces"/>
    <x v="3099"/>
    <d v="2016-02-11T23:33:11"/>
    <d v="2016-01-12T23:33:11"/>
    <x v="2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x v="62"/>
    <x v="1"/>
    <x v="38"/>
    <n v="0.15225"/>
    <n v="140.53846153846155"/>
    <x v="1"/>
    <s v="spaces"/>
    <x v="3100"/>
    <d v="2014-10-20T09:56:15"/>
    <d v="2014-09-20T09:56:15"/>
    <x v="3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x v="8"/>
    <x v="1"/>
    <x v="38"/>
    <n v="0.12"/>
    <n v="25"/>
    <x v="1"/>
    <s v="spaces"/>
    <x v="3101"/>
    <d v="2015-07-16T02:56:00"/>
    <d v="2015-06-16T04:12:17"/>
    <x v="0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x v="240"/>
    <x v="1"/>
    <x v="38"/>
    <n v="0.391125"/>
    <n v="69.533333333333331"/>
    <x v="1"/>
    <s v="spaces"/>
    <x v="3102"/>
    <d v="2016-08-23T03:10:18"/>
    <d v="2016-07-04T03:10:18"/>
    <x v="2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x v="84"/>
    <x v="1"/>
    <x v="38"/>
    <n v="2.6829268292682929E-3"/>
    <n v="5.5"/>
    <x v="1"/>
    <s v="spaces"/>
    <x v="3103"/>
    <d v="2015-06-11T22:45:06"/>
    <d v="2015-04-12T22:45:06"/>
    <x v="0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x v="81"/>
    <x v="1"/>
    <x v="38"/>
    <n v="0.29625000000000001"/>
    <n v="237"/>
    <x v="1"/>
    <s v="spaces"/>
    <x v="3104"/>
    <d v="2015-02-02T21:00:00"/>
    <d v="2015-01-02T16:48:31"/>
    <x v="0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x v="162"/>
    <x v="1"/>
    <x v="38"/>
    <n v="0.4236099230111206"/>
    <n v="79.870967741935488"/>
    <x v="1"/>
    <s v="spaces"/>
    <x v="3105"/>
    <d v="2014-10-19T00:00:00"/>
    <d v="2014-08-25T12:15:16"/>
    <x v="3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x v="80"/>
    <x v="1"/>
    <x v="38"/>
    <n v="4.1000000000000002E-2"/>
    <n v="10.25"/>
    <x v="1"/>
    <s v="spaces"/>
    <x v="3106"/>
    <d v="2015-09-16T17:00:00"/>
    <d v="2015-08-25T05:17:56"/>
    <x v="0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x v="60"/>
    <x v="1"/>
    <x v="38"/>
    <n v="0.197625"/>
    <n v="272.58620689655174"/>
    <x v="1"/>
    <s v="spaces"/>
    <x v="3107"/>
    <d v="2015-05-11T14:32:31"/>
    <d v="2015-05-04T14:32:31"/>
    <x v="0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x v="0"/>
    <x v="84"/>
    <x v="1"/>
    <x v="38"/>
    <n v="5.1999999999999995E-4"/>
    <n v="13"/>
    <x v="1"/>
    <s v="spaces"/>
    <x v="3108"/>
    <d v="2015-04-28T10:19:54"/>
    <d v="2015-02-27T11:19:54"/>
    <x v="0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x v="229"/>
    <x v="1"/>
    <x v="38"/>
    <n v="0.25030188679245285"/>
    <n v="58.184210526315788"/>
    <x v="1"/>
    <s v="spaces"/>
    <x v="3109"/>
    <d v="2014-08-27T22:00:10"/>
    <d v="2014-07-23T22:00:10"/>
    <x v="3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x v="29"/>
    <x v="1"/>
    <x v="38"/>
    <n v="4.0000000000000002E-4"/>
    <n v="10"/>
    <x v="1"/>
    <s v="spaces"/>
    <x v="3110"/>
    <d v="2017-02-18T19:45:19"/>
    <d v="2017-01-09T19:45:19"/>
    <x v="1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x v="88"/>
    <x v="1"/>
    <x v="38"/>
    <n v="0.26640000000000003"/>
    <n v="70.10526315789474"/>
    <x v="1"/>
    <s v="spaces"/>
    <x v="3111"/>
    <d v="2014-10-04T09:17:00"/>
    <d v="2014-09-03T09:17:00"/>
    <x v="3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x v="82"/>
    <x v="1"/>
    <x v="38"/>
    <n v="4.7363636363636365E-2"/>
    <n v="57.888888888888886"/>
    <x v="1"/>
    <s v="spaces"/>
    <x v="3112"/>
    <d v="2016-10-31T21:55:34"/>
    <d v="2016-09-01T21:55:34"/>
    <x v="2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x v="77"/>
    <x v="1"/>
    <x v="38"/>
    <n v="4.2435339894712751E-2"/>
    <n v="125.27027027027027"/>
    <x v="1"/>
    <s v="spaces"/>
    <x v="3113"/>
    <d v="2015-04-17T12:33:02"/>
    <d v="2015-03-18T12:33:02"/>
    <x v="0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x v="78"/>
    <x v="1"/>
    <x v="38"/>
    <n v="0"/>
    <e v="#DIV/0!"/>
    <x v="1"/>
    <s v="spaces"/>
    <x v="3114"/>
    <d v="2014-09-21T10:10:50"/>
    <d v="2014-07-23T10:10:50"/>
    <x v="3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x v="29"/>
    <x v="1"/>
    <x v="38"/>
    <n v="0.03"/>
    <n v="300"/>
    <x v="1"/>
    <s v="spaces"/>
    <x v="3115"/>
    <d v="2016-06-05T05:43:47"/>
    <d v="2016-05-06T05:43:47"/>
    <x v="2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x v="73"/>
    <x v="1"/>
    <x v="38"/>
    <n v="0.57333333333333336"/>
    <n v="43"/>
    <x v="1"/>
    <s v="spaces"/>
    <x v="3116"/>
    <d v="2015-04-01T07:22:05"/>
    <d v="2015-03-18T07:22:05"/>
    <x v="0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x v="29"/>
    <x v="1"/>
    <x v="38"/>
    <n v="1E-3"/>
    <n v="1"/>
    <x v="1"/>
    <s v="spaces"/>
    <x v="3117"/>
    <d v="2016-05-27T08:12:00"/>
    <d v="2016-05-19T03:59:20"/>
    <x v="2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x v="84"/>
    <x v="1"/>
    <x v="38"/>
    <n v="3.0999999999999999E-3"/>
    <n v="775"/>
    <x v="1"/>
    <s v="spaces"/>
    <x v="3118"/>
    <d v="2016-07-02T10:35:23"/>
    <d v="2016-06-13T10:35:23"/>
    <x v="2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x v="29"/>
    <x v="1"/>
    <x v="38"/>
    <n v="5.0000000000000001E-4"/>
    <n v="5"/>
    <x v="1"/>
    <s v="spaces"/>
    <x v="3119"/>
    <d v="2015-03-26T19:05:32"/>
    <d v="2015-02-24T20:05:32"/>
    <x v="0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x v="73"/>
    <x v="1"/>
    <x v="38"/>
    <n v="9.8461538461538464E-5"/>
    <n v="12.8"/>
    <x v="1"/>
    <s v="spaces"/>
    <x v="3120"/>
    <d v="2016-05-05T16:36:36"/>
    <d v="2016-03-06T17:36:36"/>
    <x v="2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x v="29"/>
    <x v="1"/>
    <x v="38"/>
    <n v="6.6666666666666671E-3"/>
    <n v="10"/>
    <x v="1"/>
    <s v="spaces"/>
    <x v="3121"/>
    <d v="2014-09-26T11:18:55"/>
    <d v="2014-07-28T11:18:55"/>
    <x v="3"/>
  </r>
  <r>
    <x v="3122"/>
    <s v="be back soon (Canceled)"/>
    <s v="cancelled until further notice"/>
    <n v="199"/>
    <n v="116"/>
    <x v="1"/>
    <x v="0"/>
    <s v="USD"/>
    <n v="1478733732"/>
    <n v="1478298132"/>
    <x v="0"/>
    <x v="84"/>
    <x v="1"/>
    <x v="38"/>
    <n v="0.58291457286432158"/>
    <n v="58"/>
    <x v="1"/>
    <s v="spaces"/>
    <x v="3122"/>
    <d v="2016-11-09T18:22:12"/>
    <d v="2016-11-04T17:22:12"/>
    <x v="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x v="493"/>
    <x v="1"/>
    <x v="38"/>
    <n v="0.68153600000000003"/>
    <n v="244.80459770114942"/>
    <x v="1"/>
    <s v="spaces"/>
    <x v="3123"/>
    <d v="2016-07-09T18:49:58"/>
    <d v="2016-06-09T18:49:58"/>
    <x v="2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x v="80"/>
    <x v="1"/>
    <x v="38"/>
    <n v="3.2499999999999997E-5"/>
    <n v="6.5"/>
    <x v="1"/>
    <s v="spaces"/>
    <x v="3124"/>
    <d v="2015-02-02T13:43:21"/>
    <d v="2014-12-04T13:43:21"/>
    <x v="3"/>
  </r>
  <r>
    <x v="3125"/>
    <s v="N/A (Canceled)"/>
    <s v="N/A"/>
    <n v="1500000"/>
    <n v="0"/>
    <x v="1"/>
    <x v="0"/>
    <s v="USD"/>
    <n v="1452142672"/>
    <n v="1449550672"/>
    <x v="0"/>
    <x v="78"/>
    <x v="1"/>
    <x v="38"/>
    <n v="0"/>
    <e v="#DIV/0!"/>
    <x v="1"/>
    <s v="spaces"/>
    <x v="3125"/>
    <d v="2016-01-06T23:57:52"/>
    <d v="2015-12-07T23:57:52"/>
    <x v="0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x v="57"/>
    <x v="1"/>
    <x v="38"/>
    <n v="4.1599999999999998E-2"/>
    <n v="61.176470588235297"/>
    <x v="1"/>
    <s v="spaces"/>
    <x v="3126"/>
    <d v="2016-03-27T18:26:02"/>
    <d v="2016-02-26T19:26:02"/>
    <x v="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x v="78"/>
    <x v="1"/>
    <x v="38"/>
    <n v="0"/>
    <e v="#DIV/0!"/>
    <x v="1"/>
    <s v="spaces"/>
    <x v="3127"/>
    <d v="2015-03-01T15:33:49"/>
    <d v="2015-01-30T15:33:49"/>
    <x v="0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x v="27"/>
    <x v="1"/>
    <x v="6"/>
    <n v="1.0860666666666667"/>
    <n v="139.23931623931625"/>
    <x v="1"/>
    <s v="plays"/>
    <x v="3128"/>
    <d v="2017-03-16T13:49:01"/>
    <d v="2017-02-14T14:49:01"/>
    <x v="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x v="29"/>
    <x v="1"/>
    <x v="6"/>
    <n v="8.0000000000000002E-3"/>
    <n v="10"/>
    <x v="1"/>
    <s v="plays"/>
    <x v="3129"/>
    <d v="2017-04-18T14:13:39"/>
    <d v="2017-03-09T15:13:39"/>
    <x v="1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x v="80"/>
    <x v="1"/>
    <x v="6"/>
    <n v="3.7499999999999999E-2"/>
    <n v="93.75"/>
    <x v="1"/>
    <s v="plays"/>
    <x v="3130"/>
    <d v="2017-04-13T23:59:00"/>
    <d v="2017-03-14T10:21:56"/>
    <x v="1"/>
  </r>
  <r>
    <x v="3131"/>
    <s v="SNAKE EYES"/>
    <s v="A Staged Reading of &quot;Snake Eyes,&quot; a new play by Alex Rafala"/>
    <n v="4100"/>
    <n v="645"/>
    <x v="3"/>
    <x v="0"/>
    <s v="USD"/>
    <n v="1491656045"/>
    <n v="1489067645"/>
    <x v="0"/>
    <x v="8"/>
    <x v="1"/>
    <x v="6"/>
    <n v="0.15731707317073171"/>
    <n v="53.75"/>
    <x v="1"/>
    <s v="plays"/>
    <x v="3131"/>
    <d v="2017-04-08T07:54:05"/>
    <d v="2017-03-09T08:54:05"/>
    <x v="1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x v="29"/>
    <x v="1"/>
    <x v="6"/>
    <n v="3.3333333333333332E-4"/>
    <n v="10"/>
    <x v="1"/>
    <s v="plays"/>
    <x v="3132"/>
    <d v="2017-04-21T02:24:20"/>
    <d v="2017-02-20T03:24:20"/>
    <x v="1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x v="38"/>
    <x v="1"/>
    <x v="6"/>
    <n v="1.08"/>
    <n v="33.75"/>
    <x v="1"/>
    <s v="plays"/>
    <x v="3133"/>
    <d v="2017-03-24T07:33:54"/>
    <d v="2017-02-22T08:33:54"/>
    <x v="1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x v="8"/>
    <x v="1"/>
    <x v="6"/>
    <n v="0.22500000000000001"/>
    <n v="18.75"/>
    <x v="1"/>
    <s v="plays"/>
    <x v="3134"/>
    <d v="2017-03-27T11:16:59"/>
    <d v="2017-03-06T12:16:59"/>
    <x v="1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x v="63"/>
    <x v="1"/>
    <x v="6"/>
    <n v="0.20849420849420849"/>
    <n v="23.142857142857142"/>
    <x v="1"/>
    <s v="plays"/>
    <x v="3135"/>
    <d v="2017-04-03T22:38:41"/>
    <d v="2017-03-12T22:38:41"/>
    <x v="1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x v="19"/>
    <x v="1"/>
    <x v="6"/>
    <n v="1.278"/>
    <n v="29.045454545454547"/>
    <x v="1"/>
    <s v="plays"/>
    <x v="3136"/>
    <d v="2017-03-31T17:59:00"/>
    <d v="2017-02-23T06:05:54"/>
    <x v="1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x v="29"/>
    <x v="1"/>
    <x v="6"/>
    <n v="3.3333333333333333E-2"/>
    <n v="50"/>
    <x v="1"/>
    <s v="plays"/>
    <x v="3137"/>
    <d v="2017-05-03T14:12:00"/>
    <d v="2017-03-13T16:14:29"/>
    <x v="1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x v="78"/>
    <x v="1"/>
    <x v="6"/>
    <n v="0"/>
    <e v="#DIV/0!"/>
    <x v="1"/>
    <s v="plays"/>
    <x v="3138"/>
    <d v="2017-04-03T10:30:07"/>
    <d v="2017-03-15T10:30:07"/>
    <x v="1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x v="79"/>
    <x v="1"/>
    <x v="6"/>
    <n v="5.3999999999999999E-2"/>
    <n v="450"/>
    <x v="1"/>
    <s v="plays"/>
    <x v="3139"/>
    <d v="2017-03-24T23:33:00"/>
    <d v="2017-02-19T01:29:20"/>
    <x v="1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x v="80"/>
    <x v="1"/>
    <x v="6"/>
    <n v="9.5999999999999992E-3"/>
    <n v="24"/>
    <x v="1"/>
    <s v="plays"/>
    <x v="3140"/>
    <d v="2017-04-07T11:15:03"/>
    <d v="2017-03-08T12:15:03"/>
    <x v="1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x v="22"/>
    <x v="1"/>
    <x v="6"/>
    <n v="0.51600000000000001"/>
    <n v="32.25"/>
    <x v="1"/>
    <s v="plays"/>
    <x v="3141"/>
    <d v="2017-04-16T15:00:00"/>
    <d v="2017-03-06T13:04:48"/>
    <x v="1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x v="83"/>
    <x v="1"/>
    <x v="6"/>
    <n v="1.6363636363636365E-2"/>
    <n v="15"/>
    <x v="1"/>
    <s v="plays"/>
    <x v="3142"/>
    <d v="2017-03-19T06:18:59"/>
    <d v="2017-02-17T07:18:59"/>
    <x v="1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x v="78"/>
    <x v="1"/>
    <x v="6"/>
    <n v="0"/>
    <e v="#DIV/0!"/>
    <x v="1"/>
    <s v="plays"/>
    <x v="3143"/>
    <d v="2017-04-09T03:35:56"/>
    <d v="2017-03-14T03:35:56"/>
    <x v="1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x v="209"/>
    <x v="1"/>
    <x v="6"/>
    <n v="0.754"/>
    <n v="251.33333333333334"/>
    <x v="1"/>
    <s v="plays"/>
    <x v="3144"/>
    <d v="2017-03-19T01:00:00"/>
    <d v="2017-03-02T07:55:07"/>
    <x v="1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x v="78"/>
    <x v="1"/>
    <x v="6"/>
    <n v="0"/>
    <e v="#DIV/0!"/>
    <x v="1"/>
    <s v="plays"/>
    <x v="3145"/>
    <d v="2017-03-27T18:58:54"/>
    <d v="2017-01-26T19:58:54"/>
    <x v="1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x v="8"/>
    <x v="1"/>
    <x v="6"/>
    <n v="0.105"/>
    <n v="437.5"/>
    <x v="1"/>
    <s v="plays"/>
    <x v="3146"/>
    <d v="2017-04-16T10:22:46"/>
    <d v="2017-03-02T11:22:46"/>
    <x v="1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x v="496"/>
    <x v="0"/>
    <x v="6"/>
    <n v="1.1752499999999999"/>
    <n v="110.35211267605634"/>
    <x v="1"/>
    <s v="plays"/>
    <x v="3147"/>
    <d v="2014-11-06T19:15:55"/>
    <d v="2014-09-27T18:15:55"/>
    <x v="3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x v="7"/>
    <x v="0"/>
    <x v="6"/>
    <n v="1.3116666666666668"/>
    <n v="41.421052631578945"/>
    <x v="1"/>
    <s v="plays"/>
    <x v="3148"/>
    <d v="2014-09-30T23:00:00"/>
    <d v="2014-09-09T10:58:04"/>
    <x v="3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x v="20"/>
    <x v="0"/>
    <x v="6"/>
    <n v="1.04"/>
    <n v="52"/>
    <x v="1"/>
    <s v="plays"/>
    <x v="3149"/>
    <d v="2012-12-06T21:00:00"/>
    <d v="2012-11-12T19:25:00"/>
    <x v="5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x v="201"/>
    <x v="0"/>
    <x v="6"/>
    <n v="1.01"/>
    <n v="33.990384615384613"/>
    <x v="1"/>
    <s v="plays"/>
    <x v="3150"/>
    <d v="2011-01-24T23:00:00"/>
    <d v="2010-10-27T01:20:03"/>
    <x v="7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x v="69"/>
    <x v="0"/>
    <x v="6"/>
    <n v="1.004"/>
    <n v="103.35294117647059"/>
    <x v="1"/>
    <s v="plays"/>
    <x v="3151"/>
    <d v="2014-09-10T15:09:34"/>
    <d v="2014-08-11T15:09:34"/>
    <x v="3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x v="85"/>
    <x v="0"/>
    <x v="6"/>
    <n v="1.0595454545454546"/>
    <n v="34.791044776119406"/>
    <x v="1"/>
    <s v="plays"/>
    <x v="3152"/>
    <d v="2013-11-02T15:49:27"/>
    <d v="2013-10-03T15:49:27"/>
    <x v="4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x v="198"/>
    <x v="0"/>
    <x v="6"/>
    <n v="3.3558333333333334"/>
    <n v="41.773858921161825"/>
    <x v="1"/>
    <s v="plays"/>
    <x v="3153"/>
    <d v="2011-04-30T23:59:00"/>
    <d v="2011-03-30T22:42:17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x v="252"/>
    <x v="0"/>
    <x v="6"/>
    <n v="1.1292857142857142"/>
    <n v="64.268292682926827"/>
    <x v="1"/>
    <s v="plays"/>
    <x v="3154"/>
    <d v="2012-04-01T15:00:58"/>
    <d v="2012-03-02T16:00:58"/>
    <x v="5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x v="177"/>
    <x v="0"/>
    <x v="6"/>
    <n v="1.885046"/>
    <n v="31.209370860927152"/>
    <x v="1"/>
    <s v="plays"/>
    <x v="3155"/>
    <d v="2012-12-20T06:58:45"/>
    <d v="2012-11-20T06:58:45"/>
    <x v="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x v="30"/>
    <x v="0"/>
    <x v="6"/>
    <n v="1.0181818181818181"/>
    <n v="62.921348314606739"/>
    <x v="1"/>
    <s v="plays"/>
    <x v="3156"/>
    <d v="2012-06-01T17:52:24"/>
    <d v="2012-04-27T17:52:24"/>
    <x v="5"/>
  </r>
  <r>
    <x v="3157"/>
    <s v="Summer FourPlay"/>
    <s v="Four Directors.  Four One Acts.  Four Genres.  For You."/>
    <n v="4000"/>
    <n v="4040"/>
    <x v="0"/>
    <x v="0"/>
    <s v="USD"/>
    <n v="1405746000"/>
    <n v="1404932105"/>
    <x v="1"/>
    <x v="14"/>
    <x v="0"/>
    <x v="6"/>
    <n v="1.01"/>
    <n v="98.536585365853654"/>
    <x v="1"/>
    <s v="plays"/>
    <x v="3157"/>
    <d v="2014-07-19T00:00:00"/>
    <d v="2014-07-09T13:55:05"/>
    <x v="3"/>
  </r>
  <r>
    <x v="3158"/>
    <s v="Nursery Crimes"/>
    <s v="A 40s crime-noir play using nursery rhyme characters."/>
    <n v="5000"/>
    <n v="5700"/>
    <x v="0"/>
    <x v="0"/>
    <s v="USD"/>
    <n v="1374523752"/>
    <n v="1371931752"/>
    <x v="1"/>
    <x v="50"/>
    <x v="0"/>
    <x v="6"/>
    <n v="1.1399999999999999"/>
    <n v="82.608695652173907"/>
    <x v="1"/>
    <s v="plays"/>
    <x v="3158"/>
    <d v="2013-07-22T15:09:12"/>
    <d v="2013-06-22T15:09:12"/>
    <x v="4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x v="47"/>
    <x v="0"/>
    <x v="6"/>
    <n v="1.3348133333333334"/>
    <n v="38.504230769230773"/>
    <x v="1"/>
    <s v="plays"/>
    <x v="3159"/>
    <d v="2012-01-18T18:00:00"/>
    <d v="2011-12-06T20:36:0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x v="7"/>
    <x v="0"/>
    <x v="6"/>
    <n v="1.0153333333333334"/>
    <n v="80.15789473684211"/>
    <x v="1"/>
    <s v="plays"/>
    <x v="3160"/>
    <d v="2014-08-12T23:59:00"/>
    <d v="2014-07-21T01:21:27"/>
    <x v="3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x v="142"/>
    <x v="0"/>
    <x v="6"/>
    <n v="1.0509999999999999"/>
    <n v="28.405405405405407"/>
    <x v="1"/>
    <s v="plays"/>
    <x v="3161"/>
    <d v="2014-10-15T07:52:02"/>
    <d v="2014-09-15T07:52:02"/>
    <x v="3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x v="287"/>
    <x v="0"/>
    <x v="6"/>
    <n v="1.2715000000000001"/>
    <n v="80.730158730158735"/>
    <x v="1"/>
    <s v="plays"/>
    <x v="3162"/>
    <d v="2014-07-06T21:00:00"/>
    <d v="2014-06-09T11:27:42"/>
    <x v="3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x v="250"/>
    <x v="0"/>
    <x v="6"/>
    <n v="1.1115384615384616"/>
    <n v="200.69444444444446"/>
    <x v="1"/>
    <s v="plays"/>
    <x v="3163"/>
    <d v="2014-06-15T13:05:25"/>
    <d v="2014-05-16T13:05:25"/>
    <x v="3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x v="26"/>
    <x v="0"/>
    <x v="6"/>
    <n v="1.0676000000000001"/>
    <n v="37.591549295774648"/>
    <x v="1"/>
    <s v="plays"/>
    <x v="3164"/>
    <d v="2014-06-09T14:20:15"/>
    <d v="2014-05-07T14:20:15"/>
    <x v="3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x v="64"/>
    <x v="0"/>
    <x v="6"/>
    <n v="1.6266666666666667"/>
    <n v="58.095238095238095"/>
    <x v="1"/>
    <s v="plays"/>
    <x v="3165"/>
    <d v="2011-05-02T22:59:00"/>
    <d v="2011-04-10T22:49:20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x v="497"/>
    <x v="0"/>
    <x v="6"/>
    <n v="1.6022808571428573"/>
    <n v="60.300892473118282"/>
    <x v="1"/>
    <s v="plays"/>
    <x v="3166"/>
    <d v="2014-11-26T02:59:00"/>
    <d v="2014-10-28T11:35:53"/>
    <x v="3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x v="165"/>
    <x v="0"/>
    <x v="6"/>
    <n v="1.1616666666666666"/>
    <n v="63.363636363636367"/>
    <x v="1"/>
    <s v="plays"/>
    <x v="3167"/>
    <d v="2014-08-01T23:13:01"/>
    <d v="2014-07-18T23:13:01"/>
    <x v="3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x v="42"/>
    <x v="0"/>
    <x v="6"/>
    <n v="1.242"/>
    <n v="50.901639344262293"/>
    <x v="1"/>
    <s v="plays"/>
    <x v="3168"/>
    <d v="2014-06-13T17:00:00"/>
    <d v="2014-05-12T21:32:33"/>
    <x v="3"/>
  </r>
  <r>
    <x v="3169"/>
    <s v="The Window"/>
    <s v="We're bringing The Window to the Cherry Lane Theater in January 2014."/>
    <n v="8000"/>
    <n v="8241"/>
    <x v="0"/>
    <x v="0"/>
    <s v="USD"/>
    <n v="1386910740"/>
    <n v="1384364561"/>
    <x v="1"/>
    <x v="141"/>
    <x v="0"/>
    <x v="6"/>
    <n v="1.030125"/>
    <n v="100.5"/>
    <x v="1"/>
    <s v="plays"/>
    <x v="3169"/>
    <d v="2013-12-12T23:59:00"/>
    <d v="2013-11-13T12:42:41"/>
    <x v="4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x v="26"/>
    <x v="0"/>
    <x v="6"/>
    <n v="1.1225000000000001"/>
    <n v="31.619718309859156"/>
    <x v="1"/>
    <s v="plays"/>
    <x v="3170"/>
    <d v="2014-07-01T23:00:00"/>
    <d v="2014-05-29T20:55:44"/>
    <x v="3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x v="27"/>
    <x v="0"/>
    <x v="6"/>
    <n v="1.0881428571428571"/>
    <n v="65.102564102564102"/>
    <x v="1"/>
    <s v="plays"/>
    <x v="3171"/>
    <d v="2016-05-06T09:35:58"/>
    <d v="2016-04-06T09:35:58"/>
    <x v="2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x v="60"/>
    <x v="0"/>
    <x v="6"/>
    <n v="1.1499999999999999"/>
    <n v="79.310344827586206"/>
    <x v="1"/>
    <s v="plays"/>
    <x v="3172"/>
    <d v="2012-02-14T12:31:08"/>
    <d v="2012-01-15T12:31:08"/>
    <x v="5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x v="142"/>
    <x v="0"/>
    <x v="6"/>
    <n v="1.03"/>
    <n v="139.18918918918919"/>
    <x v="1"/>
    <s v="plays"/>
    <x v="3173"/>
    <d v="2014-09-26T16:04:52"/>
    <d v="2014-08-27T16:04:52"/>
    <x v="3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x v="23"/>
    <x v="0"/>
    <x v="6"/>
    <n v="1.0113333333333334"/>
    <n v="131.91304347826087"/>
    <x v="1"/>
    <s v="plays"/>
    <x v="3174"/>
    <d v="2014-08-25T15:45:08"/>
    <d v="2014-08-11T15:45:08"/>
    <x v="3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x v="65"/>
    <x v="0"/>
    <x v="6"/>
    <n v="1.0955999999999999"/>
    <n v="91.3"/>
    <x v="1"/>
    <s v="plays"/>
    <x v="3175"/>
    <d v="2011-02-17T16:17:07"/>
    <d v="2010-12-19T16:17:07"/>
    <x v="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x v="165"/>
    <x v="0"/>
    <x v="6"/>
    <n v="1.148421052631579"/>
    <n v="39.672727272727272"/>
    <x v="1"/>
    <s v="plays"/>
    <x v="3176"/>
    <d v="2013-08-18T10:00:00"/>
    <d v="2013-07-22T17:20:31"/>
    <x v="4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x v="13"/>
    <x v="0"/>
    <x v="6"/>
    <n v="1.1739999999999999"/>
    <n v="57.549019607843135"/>
    <x v="1"/>
    <s v="plays"/>
    <x v="3177"/>
    <d v="2014-06-21T11:00:09"/>
    <d v="2014-05-22T11:00:09"/>
    <x v="3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x v="76"/>
    <x v="0"/>
    <x v="6"/>
    <n v="1.7173333333333334"/>
    <n v="33.025641025641029"/>
    <x v="1"/>
    <s v="plays"/>
    <x v="3178"/>
    <d v="2014-07-16T09:31:15"/>
    <d v="2014-06-16T09:31:15"/>
    <x v="3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x v="95"/>
    <x v="0"/>
    <x v="6"/>
    <n v="1.1416238095238094"/>
    <n v="77.335806451612896"/>
    <x v="1"/>
    <s v="plays"/>
    <x v="3179"/>
    <d v="2013-05-06T11:51:11"/>
    <d v="2013-04-11T11:51:11"/>
    <x v="4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x v="43"/>
    <x v="0"/>
    <x v="6"/>
    <n v="1.1975"/>
    <n v="31.933333333333334"/>
    <x v="1"/>
    <s v="plays"/>
    <x v="3180"/>
    <d v="2014-06-20T04:54:09"/>
    <d v="2014-05-21T04:54:09"/>
    <x v="3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x v="41"/>
    <x v="0"/>
    <x v="6"/>
    <n v="1.0900000000000001"/>
    <n v="36.333333333333336"/>
    <x v="1"/>
    <s v="plays"/>
    <x v="3181"/>
    <d v="2014-06-15T11:00:00"/>
    <d v="2014-05-20T02:26:27"/>
    <x v="3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x v="299"/>
    <x v="0"/>
    <x v="6"/>
    <n v="1.0088571428571429"/>
    <n v="46.768211920529801"/>
    <x v="1"/>
    <s v="plays"/>
    <x v="3182"/>
    <d v="2012-01-31T12:00:00"/>
    <d v="2011-12-06T17:47:0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x v="32"/>
    <x v="0"/>
    <x v="6"/>
    <n v="1.0900000000000001"/>
    <n v="40.073529411764703"/>
    <x v="1"/>
    <s v="plays"/>
    <x v="3183"/>
    <d v="2013-08-23T14:04:29"/>
    <d v="2013-08-05T14:04:29"/>
    <x v="4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x v="67"/>
    <x v="0"/>
    <x v="6"/>
    <n v="1.0720930232558139"/>
    <n v="100.21739130434783"/>
    <x v="1"/>
    <s v="plays"/>
    <x v="3184"/>
    <d v="2014-07-01T18:50:31"/>
    <d v="2014-06-01T18:50:31"/>
    <x v="3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x v="54"/>
    <x v="0"/>
    <x v="6"/>
    <n v="1"/>
    <n v="41.666666666666664"/>
    <x v="1"/>
    <s v="plays"/>
    <x v="3185"/>
    <d v="2014-07-16T18:27:21"/>
    <d v="2014-07-09T18:27:21"/>
    <x v="3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x v="16"/>
    <x v="0"/>
    <x v="6"/>
    <n v="1.0218750000000001"/>
    <n v="46.714285714285715"/>
    <x v="1"/>
    <s v="plays"/>
    <x v="3186"/>
    <d v="2014-09-16T16:00:00"/>
    <d v="2014-08-17T17:10:38"/>
    <x v="3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x v="138"/>
    <x v="0"/>
    <x v="6"/>
    <n v="1.1629333333333334"/>
    <n v="71.491803278688522"/>
    <x v="1"/>
    <s v="plays"/>
    <x v="3187"/>
    <d v="2014-08-04T10:59:33"/>
    <d v="2014-07-15T10:59:33"/>
    <x v="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x v="82"/>
    <x v="1"/>
    <x v="40"/>
    <n v="0.65"/>
    <n v="14.444444444444445"/>
    <x v="1"/>
    <s v="musical"/>
    <x v="3188"/>
    <d v="2015-06-10T04:58:22"/>
    <d v="2015-05-20T04:58:22"/>
    <x v="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x v="10"/>
    <x v="1"/>
    <x v="40"/>
    <n v="0.12327272727272727"/>
    <n v="356.84210526315792"/>
    <x v="1"/>
    <s v="musical"/>
    <x v="3189"/>
    <d v="2015-05-24T03:18:52"/>
    <d v="2015-04-24T03:18:52"/>
    <x v="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x v="78"/>
    <x v="1"/>
    <x v="40"/>
    <n v="0"/>
    <e v="#DIV/0!"/>
    <x v="1"/>
    <s v="musical"/>
    <x v="3190"/>
    <d v="2016-12-08T23:37:55"/>
    <d v="2016-11-08T22:37:55"/>
    <x v="2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x v="80"/>
    <x v="1"/>
    <x v="40"/>
    <n v="4.0266666666666666E-2"/>
    <n v="37.75"/>
    <x v="1"/>
    <s v="musical"/>
    <x v="3191"/>
    <d v="2016-08-16T13:07:49"/>
    <d v="2016-06-17T13:07:49"/>
    <x v="2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x v="22"/>
    <x v="1"/>
    <x v="40"/>
    <n v="1.0200000000000001E-2"/>
    <n v="12.75"/>
    <x v="1"/>
    <s v="musical"/>
    <x v="3192"/>
    <d v="2015-02-28T17:00:00"/>
    <d v="2015-01-14T17:34:19"/>
    <x v="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x v="54"/>
    <x v="1"/>
    <x v="40"/>
    <n v="0.1174"/>
    <n v="24.458333333333332"/>
    <x v="1"/>
    <s v="musical"/>
    <x v="3193"/>
    <d v="2015-02-20T18:14:16"/>
    <d v="2015-01-06T18:14:16"/>
    <x v="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x v="78"/>
    <x v="1"/>
    <x v="40"/>
    <n v="0"/>
    <e v="#DIV/0!"/>
    <x v="1"/>
    <s v="musical"/>
    <x v="3194"/>
    <d v="2015-07-26T20:29:58"/>
    <d v="2015-06-26T20:29:58"/>
    <x v="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x v="70"/>
    <x v="1"/>
    <x v="40"/>
    <n v="0.59142857142857141"/>
    <n v="53.07692307692308"/>
    <x v="1"/>
    <s v="musical"/>
    <x v="3195"/>
    <d v="2015-02-12T09:15:42"/>
    <d v="2015-01-13T09:15:42"/>
    <x v="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x v="79"/>
    <x v="1"/>
    <x v="40"/>
    <n v="5.9999999999999995E-4"/>
    <n v="300"/>
    <x v="1"/>
    <s v="musical"/>
    <x v="3196"/>
    <d v="2015-08-01T09:00:00"/>
    <d v="2015-06-02T09:21:15"/>
    <x v="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x v="80"/>
    <x v="1"/>
    <x v="40"/>
    <n v="0.1145"/>
    <n v="286.25"/>
    <x v="1"/>
    <s v="musical"/>
    <x v="3197"/>
    <d v="2015-02-04T06:50:18"/>
    <d v="2015-01-05T06:50:18"/>
    <x v="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x v="83"/>
    <x v="1"/>
    <x v="40"/>
    <n v="3.6666666666666666E-3"/>
    <n v="36.666666666666664"/>
    <x v="1"/>
    <s v="musical"/>
    <x v="3198"/>
    <d v="2015-02-16T05:11:17"/>
    <d v="2015-01-09T05:11:17"/>
    <x v="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x v="28"/>
    <x v="1"/>
    <x v="40"/>
    <n v="0.52159999999999995"/>
    <n v="49.20754716981132"/>
    <x v="1"/>
    <s v="musical"/>
    <x v="3199"/>
    <d v="2014-09-06T16:00:00"/>
    <d v="2014-08-07T13:16:58"/>
    <x v="3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x v="29"/>
    <x v="1"/>
    <x v="40"/>
    <n v="2.0000000000000002E-5"/>
    <n v="1"/>
    <x v="1"/>
    <s v="musical"/>
    <x v="3200"/>
    <d v="2016-04-30T00:34:00"/>
    <d v="2016-03-31T02:41:41"/>
    <x v="2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x v="84"/>
    <x v="1"/>
    <x v="40"/>
    <n v="1.2500000000000001E-2"/>
    <n v="12.5"/>
    <x v="1"/>
    <s v="musical"/>
    <x v="3201"/>
    <d v="2014-08-31T13:24:37"/>
    <d v="2014-08-10T13:24:37"/>
    <x v="3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x v="20"/>
    <x v="1"/>
    <x v="40"/>
    <n v="0.54520000000000002"/>
    <n v="109.04"/>
    <x v="1"/>
    <s v="musical"/>
    <x v="3202"/>
    <d v="2015-12-14T00:59:00"/>
    <d v="2015-10-16T15:29:06"/>
    <x v="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x v="79"/>
    <x v="1"/>
    <x v="40"/>
    <n v="0.25"/>
    <n v="41.666666666666664"/>
    <x v="1"/>
    <s v="musical"/>
    <x v="3203"/>
    <d v="2015-09-25T18:43:42"/>
    <d v="2015-08-26T18:43:42"/>
    <x v="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x v="78"/>
    <x v="1"/>
    <x v="40"/>
    <n v="0"/>
    <e v="#DIV/0!"/>
    <x v="1"/>
    <s v="musical"/>
    <x v="3204"/>
    <d v="2015-07-17T11:14:00"/>
    <d v="2015-06-17T11:27:59"/>
    <x v="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x v="8"/>
    <x v="1"/>
    <x v="40"/>
    <n v="3.4125000000000003E-2"/>
    <n v="22.75"/>
    <x v="1"/>
    <s v="musical"/>
    <x v="3205"/>
    <d v="2015-05-01T03:59:32"/>
    <d v="2015-04-01T03:59:32"/>
    <x v="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x v="78"/>
    <x v="1"/>
    <x v="40"/>
    <n v="0"/>
    <e v="#DIV/0!"/>
    <x v="1"/>
    <s v="musical"/>
    <x v="3206"/>
    <d v="2015-09-19T01:37:31"/>
    <d v="2015-08-20T01:37:31"/>
    <x v="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x v="17"/>
    <x v="1"/>
    <x v="40"/>
    <n v="0.46363636363636362"/>
    <n v="70.833333333333329"/>
    <x v="1"/>
    <s v="musical"/>
    <x v="3207"/>
    <d v="2015-04-23T00:40:07"/>
    <d v="2015-02-22T01:40:07"/>
    <x v="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x v="141"/>
    <x v="0"/>
    <x v="6"/>
    <n v="1.0349999999999999"/>
    <n v="63.109756097560975"/>
    <x v="1"/>
    <s v="plays"/>
    <x v="3208"/>
    <d v="2014-07-28T09:31:17"/>
    <d v="2014-07-07T09:31:17"/>
    <x v="3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x v="334"/>
    <x v="0"/>
    <x v="6"/>
    <n v="1.1932315789473684"/>
    <n v="50.157964601769912"/>
    <x v="1"/>
    <s v="plays"/>
    <x v="3209"/>
    <d v="2014-06-20T18:00:00"/>
    <d v="2014-05-19T10:17:38"/>
    <x v="3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x v="65"/>
    <x v="0"/>
    <x v="6"/>
    <n v="1.2576666666666667"/>
    <n v="62.883333333333333"/>
    <x v="1"/>
    <s v="plays"/>
    <x v="3210"/>
    <d v="2012-05-31T22:59:00"/>
    <d v="2012-04-14T17:28:39"/>
    <x v="5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x v="498"/>
    <x v="0"/>
    <x v="6"/>
    <n v="1.1974347826086957"/>
    <n v="85.531055900621112"/>
    <x v="1"/>
    <s v="plays"/>
    <x v="3211"/>
    <d v="2014-08-14T21:00:00"/>
    <d v="2014-07-14T09:04:40"/>
    <x v="3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x v="225"/>
    <x v="0"/>
    <x v="6"/>
    <n v="1.2625"/>
    <n v="53.723404255319146"/>
    <x v="1"/>
    <s v="plays"/>
    <x v="3212"/>
    <d v="2014-08-08T14:05:51"/>
    <d v="2014-07-09T14:05:51"/>
    <x v="3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x v="5"/>
    <x v="0"/>
    <x v="6"/>
    <n v="1.0011666666666668"/>
    <n v="127.80851063829788"/>
    <x v="1"/>
    <s v="plays"/>
    <x v="3213"/>
    <d v="2015-07-26T13:19:19"/>
    <d v="2015-06-16T13:19:19"/>
    <x v="0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x v="248"/>
    <x v="0"/>
    <x v="6"/>
    <n v="1.0213333333333334"/>
    <n v="106.57391304347826"/>
    <x v="1"/>
    <s v="plays"/>
    <x v="3214"/>
    <d v="2016-01-05T18:55:00"/>
    <d v="2015-11-29T14:01:13"/>
    <x v="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x v="179"/>
    <x v="0"/>
    <x v="6"/>
    <n v="1.0035142857142858"/>
    <n v="262.11194029850748"/>
    <x v="1"/>
    <s v="plays"/>
    <x v="3215"/>
    <d v="2015-09-09T22:59:00"/>
    <d v="2015-08-03T10:57:51"/>
    <x v="0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x v="2"/>
    <x v="0"/>
    <x v="6"/>
    <n v="1.0004999999999999"/>
    <n v="57.171428571428571"/>
    <x v="1"/>
    <s v="plays"/>
    <x v="3216"/>
    <d v="2015-07-11T09:30:00"/>
    <d v="2015-06-10T06:06:11"/>
    <x v="0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x v="201"/>
    <x v="0"/>
    <x v="6"/>
    <n v="1.1602222222222223"/>
    <n v="50.20192307692308"/>
    <x v="1"/>
    <s v="plays"/>
    <x v="3217"/>
    <d v="2016-11-04T08:06:24"/>
    <d v="2016-10-05T08:06:24"/>
    <x v="2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x v="192"/>
    <x v="0"/>
    <x v="6"/>
    <n v="1.0209999999999999"/>
    <n v="66.586956521739125"/>
    <x v="1"/>
    <s v="plays"/>
    <x v="3218"/>
    <d v="2014-12-30T19:00:00"/>
    <d v="2014-11-27T19:03:06"/>
    <x v="3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x v="46"/>
    <x v="0"/>
    <x v="6"/>
    <n v="1.0011000000000001"/>
    <n v="168.25210084033614"/>
    <x v="1"/>
    <s v="plays"/>
    <x v="3219"/>
    <d v="2015-03-22T17:35:47"/>
    <d v="2015-02-15T18:35:47"/>
    <x v="0"/>
  </r>
  <r>
    <x v="3220"/>
    <s v="Burners"/>
    <s v="A sci-fi thriller for the stage opening March 10 in Los Angeles."/>
    <n v="15000"/>
    <n v="15126"/>
    <x v="0"/>
    <x v="0"/>
    <s v="USD"/>
    <n v="1489352400"/>
    <n v="1486411204"/>
    <x v="1"/>
    <x v="211"/>
    <x v="0"/>
    <x v="6"/>
    <n v="1.0084"/>
    <n v="256.37288135593218"/>
    <x v="1"/>
    <s v="plays"/>
    <x v="3220"/>
    <d v="2017-03-12T16:00:00"/>
    <d v="2017-02-06T15:00:04"/>
    <x v="1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x v="116"/>
    <x v="0"/>
    <x v="6"/>
    <n v="1.0342499999999999"/>
    <n v="36.610619469026545"/>
    <x v="1"/>
    <s v="plays"/>
    <x v="3221"/>
    <d v="2015-07-05T11:43:23"/>
    <d v="2015-05-31T11:43:23"/>
    <x v="0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x v="87"/>
    <x v="0"/>
    <x v="6"/>
    <n v="1.248"/>
    <n v="37.142857142857146"/>
    <x v="1"/>
    <s v="plays"/>
    <x v="3222"/>
    <d v="2015-10-24T16:29:00"/>
    <d v="2015-09-23T08:58:17"/>
    <x v="0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x v="142"/>
    <x v="0"/>
    <x v="6"/>
    <n v="1.0951612903225807"/>
    <n v="45.878378378378379"/>
    <x v="1"/>
    <s v="plays"/>
    <x v="3223"/>
    <d v="2015-08-20T15:02:56"/>
    <d v="2015-07-21T15:02:56"/>
    <x v="0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x v="499"/>
    <x v="0"/>
    <x v="6"/>
    <n v="1.0203333333333333"/>
    <n v="141.71296296296296"/>
    <x v="1"/>
    <s v="plays"/>
    <x v="3224"/>
    <d v="2017-01-10T00:00:00"/>
    <d v="2016-11-23T15:25:13"/>
    <x v="2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x v="70"/>
    <x v="0"/>
    <x v="6"/>
    <n v="1.0235000000000001"/>
    <n v="52.487179487179489"/>
    <x v="1"/>
    <s v="plays"/>
    <x v="3225"/>
    <d v="2016-06-03T16:00:00"/>
    <d v="2016-05-13T08:25:38"/>
    <x v="2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x v="64"/>
    <x v="0"/>
    <x v="6"/>
    <n v="1.0416666666666667"/>
    <n v="59.523809523809526"/>
    <x v="1"/>
    <s v="plays"/>
    <x v="3226"/>
    <d v="2015-10-30T09:00:12"/>
    <d v="2015-09-30T09:00:12"/>
    <x v="0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x v="209"/>
    <x v="0"/>
    <x v="6"/>
    <n v="1.25"/>
    <n v="50"/>
    <x v="1"/>
    <s v="plays"/>
    <x v="3227"/>
    <d v="2017-01-17T16:10:36"/>
    <d v="2016-12-18T16:10:36"/>
    <x v="2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x v="77"/>
    <x v="0"/>
    <x v="6"/>
    <n v="1.0234285714285714"/>
    <n v="193.62162162162161"/>
    <x v="1"/>
    <s v="plays"/>
    <x v="3228"/>
    <d v="2015-12-16T23:59:00"/>
    <d v="2015-11-15T12:01:24"/>
    <x v="0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x v="91"/>
    <x v="0"/>
    <x v="6"/>
    <n v="1.0786500000000001"/>
    <n v="106.79702970297029"/>
    <x v="1"/>
    <s v="plays"/>
    <x v="3229"/>
    <d v="2014-11-20T02:59:58"/>
    <d v="2014-10-21T01:59:58"/>
    <x v="3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x v="77"/>
    <x v="0"/>
    <x v="6"/>
    <n v="1.0988461538461538"/>
    <n v="77.21621621621621"/>
    <x v="1"/>
    <s v="plays"/>
    <x v="3230"/>
    <d v="2014-09-30T22:59:00"/>
    <d v="2014-09-15T23:02:06"/>
    <x v="3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x v="33"/>
    <x v="0"/>
    <x v="6"/>
    <n v="1.61"/>
    <n v="57.5"/>
    <x v="1"/>
    <s v="plays"/>
    <x v="3231"/>
    <d v="2016-04-16T17:39:07"/>
    <d v="2016-03-17T17:39:07"/>
    <x v="2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x v="55"/>
    <x v="0"/>
    <x v="6"/>
    <n v="1.3120000000000001"/>
    <n v="50.46153846153846"/>
    <x v="1"/>
    <s v="plays"/>
    <x v="3232"/>
    <d v="2016-05-03T22:59:00"/>
    <d v="2016-04-03T14:31:57"/>
    <x v="2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x v="42"/>
    <x v="0"/>
    <x v="6"/>
    <n v="1.1879999999999999"/>
    <n v="97.377049180327873"/>
    <x v="1"/>
    <s v="plays"/>
    <x v="3233"/>
    <d v="2017-03-02T14:19:15"/>
    <d v="2017-01-31T14:19:15"/>
    <x v="1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x v="248"/>
    <x v="0"/>
    <x v="6"/>
    <n v="1.0039275000000001"/>
    <n v="34.91921739130435"/>
    <x v="1"/>
    <s v="plays"/>
    <x v="3234"/>
    <d v="2017-02-01T18:31:00"/>
    <d v="2016-12-30T13:56:48"/>
    <x v="2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x v="331"/>
    <x v="0"/>
    <x v="6"/>
    <n v="1.0320666666666667"/>
    <n v="85.530386740331494"/>
    <x v="1"/>
    <s v="plays"/>
    <x v="3235"/>
    <d v="2016-07-01T03:20:51"/>
    <d v="2016-06-01T03:20:51"/>
    <x v="2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x v="238"/>
    <x v="0"/>
    <x v="6"/>
    <n v="1.006"/>
    <n v="182.90909090909091"/>
    <x v="1"/>
    <s v="plays"/>
    <x v="3236"/>
    <d v="2016-12-28T17:00:33"/>
    <d v="2016-11-28T17:00:33"/>
    <x v="2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x v="314"/>
    <x v="0"/>
    <x v="6"/>
    <n v="1.0078754285714286"/>
    <n v="131.13620817843866"/>
    <x v="1"/>
    <s v="plays"/>
    <x v="3237"/>
    <d v="2015-09-28T22:59:00"/>
    <d v="2015-09-05T06:23:04"/>
    <x v="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x v="1"/>
    <x v="0"/>
    <x v="6"/>
    <n v="1.1232142857142857"/>
    <n v="39.810126582278478"/>
    <x v="1"/>
    <s v="plays"/>
    <x v="3238"/>
    <d v="2015-07-01T07:14:58"/>
    <d v="2015-06-01T07:14:58"/>
    <x v="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x v="201"/>
    <x v="0"/>
    <x v="6"/>
    <n v="1.0591914022517912"/>
    <n v="59.701730769230764"/>
    <x v="1"/>
    <s v="plays"/>
    <x v="3239"/>
    <d v="2015-10-25T18:59:00"/>
    <d v="2015-09-30T21:08:13"/>
    <x v="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x v="69"/>
    <x v="0"/>
    <x v="6"/>
    <n v="1.0056666666666667"/>
    <n v="88.735294117647058"/>
    <x v="1"/>
    <s v="plays"/>
    <x v="3240"/>
    <d v="2017-02-16T18:00:00"/>
    <d v="2017-01-19T11:39:08"/>
    <x v="1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x v="157"/>
    <x v="0"/>
    <x v="6"/>
    <n v="1.1530588235294117"/>
    <n v="58.688622754491021"/>
    <x v="1"/>
    <s v="plays"/>
    <x v="3241"/>
    <d v="2014-10-14T01:59:00"/>
    <d v="2014-09-11T02:47:50"/>
    <x v="3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x v="275"/>
    <x v="0"/>
    <x v="6"/>
    <n v="1.273042"/>
    <n v="69.56513661202186"/>
    <x v="1"/>
    <s v="plays"/>
    <x v="3242"/>
    <d v="2014-09-19T13:08:12"/>
    <d v="2014-08-20T13:08:12"/>
    <x v="3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x v="26"/>
    <x v="0"/>
    <x v="6"/>
    <n v="1.028375"/>
    <n v="115.87323943661971"/>
    <x v="1"/>
    <s v="plays"/>
    <x v="3243"/>
    <d v="2015-10-08T19:00:00"/>
    <d v="2015-09-14T21:19:22"/>
    <x v="0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x v="50"/>
    <x v="0"/>
    <x v="6"/>
    <n v="1.0293749999999999"/>
    <n v="23.869565217391305"/>
    <x v="1"/>
    <s v="plays"/>
    <x v="3244"/>
    <d v="2016-12-01T12:39:42"/>
    <d v="2016-11-01T11:39:42"/>
    <x v="2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x v="500"/>
    <x v="0"/>
    <x v="6"/>
    <n v="1.043047619047619"/>
    <n v="81.125925925925927"/>
    <x v="1"/>
    <s v="plays"/>
    <x v="3245"/>
    <d v="2015-06-11T21:00:00"/>
    <d v="2015-05-11T09:24:18"/>
    <x v="0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x v="189"/>
    <x v="0"/>
    <x v="6"/>
    <n v="1.1122000000000001"/>
    <n v="57.626943005181346"/>
    <x v="1"/>
    <s v="plays"/>
    <x v="3246"/>
    <d v="2015-09-11T22:59:00"/>
    <d v="2015-08-14T06:20:00"/>
    <x v="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x v="7"/>
    <x v="0"/>
    <x v="6"/>
    <n v="1.0586"/>
    <n v="46.429824561403507"/>
    <x v="1"/>
    <s v="plays"/>
    <x v="3247"/>
    <d v="2015-07-12T05:25:12"/>
    <d v="2015-06-12T05:25:12"/>
    <x v="0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x v="452"/>
    <x v="0"/>
    <x v="6"/>
    <n v="1.0079166666666666"/>
    <n v="60.475000000000001"/>
    <x v="1"/>
    <s v="plays"/>
    <x v="3248"/>
    <d v="2015-04-04T15:19:17"/>
    <d v="2015-03-05T16:19:17"/>
    <x v="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x v="106"/>
    <x v="0"/>
    <x v="6"/>
    <n v="1.0492727272727274"/>
    <n v="65.579545454545453"/>
    <x v="1"/>
    <s v="plays"/>
    <x v="3249"/>
    <d v="2015-06-20T12:55:14"/>
    <d v="2015-05-21T12:55:14"/>
    <x v="0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x v="496"/>
    <x v="0"/>
    <x v="6"/>
    <n v="1.01552"/>
    <n v="119.1924882629108"/>
    <x v="1"/>
    <s v="plays"/>
    <x v="3250"/>
    <d v="2014-11-05T13:48:44"/>
    <d v="2014-10-06T12:48:44"/>
    <x v="3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x v="9"/>
    <x v="0"/>
    <x v="6"/>
    <n v="1.1073333333333333"/>
    <n v="83.05"/>
    <x v="1"/>
    <s v="plays"/>
    <x v="3251"/>
    <d v="2015-06-21T12:32:46"/>
    <d v="2015-05-22T12:32:46"/>
    <x v="0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x v="133"/>
    <x v="0"/>
    <x v="6"/>
    <n v="1.2782222222222221"/>
    <n v="57.52"/>
    <x v="1"/>
    <s v="plays"/>
    <x v="3252"/>
    <d v="2016-09-07T06:20:40"/>
    <d v="2016-08-08T06:20:40"/>
    <x v="2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x v="248"/>
    <x v="0"/>
    <x v="6"/>
    <n v="1.0182500000000001"/>
    <n v="177.08695652173913"/>
    <x v="1"/>
    <s v="plays"/>
    <x v="3253"/>
    <d v="2016-09-07T22:45:00"/>
    <d v="2016-08-20T08:50:28"/>
    <x v="2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x v="153"/>
    <x v="0"/>
    <x v="6"/>
    <n v="1.012576923076923"/>
    <n v="70.771505376344081"/>
    <x v="1"/>
    <s v="plays"/>
    <x v="3254"/>
    <d v="2015-03-25T20:03:29"/>
    <d v="2015-02-23T21:03:29"/>
    <x v="0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x v="59"/>
    <x v="0"/>
    <x v="6"/>
    <n v="1.75"/>
    <n v="29.166666666666668"/>
    <x v="1"/>
    <s v="plays"/>
    <x v="3255"/>
    <d v="2014-10-07T13:26:15"/>
    <d v="2014-09-07T13:26:15"/>
    <x v="3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x v="282"/>
    <x v="0"/>
    <x v="6"/>
    <n v="1.2806"/>
    <n v="72.76136363636364"/>
    <x v="1"/>
    <s v="plays"/>
    <x v="3256"/>
    <d v="2015-06-10T22:59:00"/>
    <d v="2015-05-20T08:46:17"/>
    <x v="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x v="14"/>
    <x v="0"/>
    <x v="6"/>
    <n v="1.0629949999999999"/>
    <n v="51.853414634146333"/>
    <x v="1"/>
    <s v="plays"/>
    <x v="3257"/>
    <d v="2017-02-22T08:25:52"/>
    <d v="2017-01-23T08:25:52"/>
    <x v="1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x v="11"/>
    <x v="0"/>
    <x v="6"/>
    <n v="1.052142857142857"/>
    <n v="98.2"/>
    <x v="1"/>
    <s v="plays"/>
    <x v="3258"/>
    <d v="2015-01-08T16:17:41"/>
    <d v="2014-12-09T16:17:41"/>
    <x v="3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x v="174"/>
    <x v="0"/>
    <x v="6"/>
    <n v="1.0616782608695652"/>
    <n v="251.7381443298969"/>
    <x v="1"/>
    <s v="plays"/>
    <x v="3259"/>
    <d v="2016-09-30T22:59:00"/>
    <d v="2016-09-01T13:15:45"/>
    <x v="2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x v="196"/>
    <x v="0"/>
    <x v="6"/>
    <n v="1.0924"/>
    <n v="74.821917808219183"/>
    <x v="1"/>
    <s v="plays"/>
    <x v="3260"/>
    <d v="2015-11-30T12:08:38"/>
    <d v="2015-10-26T11:08:38"/>
    <x v="0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x v="72"/>
    <x v="0"/>
    <x v="6"/>
    <n v="1.0045454545454546"/>
    <n v="67.65306122448979"/>
    <x v="1"/>
    <s v="plays"/>
    <x v="3261"/>
    <d v="2015-07-16T12:24:36"/>
    <d v="2015-06-16T12:24:36"/>
    <x v="0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x v="179"/>
    <x v="0"/>
    <x v="6"/>
    <n v="1.0304098360655738"/>
    <n v="93.81343283582089"/>
    <x v="1"/>
    <s v="plays"/>
    <x v="3262"/>
    <d v="2014-12-21T23:00:00"/>
    <d v="2014-11-21T02:34:22"/>
    <x v="3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x v="32"/>
    <x v="0"/>
    <x v="6"/>
    <n v="1.121664"/>
    <n v="41.237647058823526"/>
    <x v="1"/>
    <s v="plays"/>
    <x v="3263"/>
    <d v="2015-10-30T16:00:00"/>
    <d v="2015-10-07T07:23:08"/>
    <x v="0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x v="72"/>
    <x v="0"/>
    <x v="6"/>
    <n v="1.03"/>
    <n v="52.551020408163268"/>
    <x v="1"/>
    <s v="plays"/>
    <x v="3264"/>
    <d v="2015-01-28T17:00:00"/>
    <d v="2015-01-12T14:12:18"/>
    <x v="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x v="287"/>
    <x v="0"/>
    <x v="6"/>
    <n v="1.64"/>
    <n v="70.285714285714292"/>
    <x v="1"/>
    <s v="plays"/>
    <x v="3265"/>
    <d v="2015-12-03T12:00:00"/>
    <d v="2015-11-03T12:05:15"/>
    <x v="0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x v="430"/>
    <x v="0"/>
    <x v="6"/>
    <n v="1.3128333333333333"/>
    <n v="48.325153374233132"/>
    <x v="1"/>
    <s v="plays"/>
    <x v="3266"/>
    <d v="2015-06-12T16:00:00"/>
    <d v="2015-05-12T07:52:02"/>
    <x v="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x v="449"/>
    <x v="0"/>
    <x v="6"/>
    <n v="1.0209999999999999"/>
    <n v="53.177083333333336"/>
    <x v="1"/>
    <s v="plays"/>
    <x v="3267"/>
    <d v="2015-07-17T13:11:00"/>
    <d v="2015-06-17T13:11:00"/>
    <x v="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x v="288"/>
    <x v="0"/>
    <x v="6"/>
    <n v="1.28"/>
    <n v="60.952380952380949"/>
    <x v="1"/>
    <s v="plays"/>
    <x v="3268"/>
    <d v="2016-08-24T16:42:08"/>
    <d v="2016-08-08T16:42:08"/>
    <x v="2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x v="16"/>
    <x v="0"/>
    <x v="6"/>
    <n v="1.0149999999999999"/>
    <n v="116"/>
    <x v="1"/>
    <s v="plays"/>
    <x v="3269"/>
    <d v="2015-06-16T06:00:00"/>
    <d v="2015-05-13T04:29:57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x v="209"/>
    <x v="0"/>
    <x v="6"/>
    <n v="1.0166666666666666"/>
    <n v="61"/>
    <x v="1"/>
    <s v="plays"/>
    <x v="3270"/>
    <d v="2015-07-12T07:47:45"/>
    <d v="2015-06-12T07:47:45"/>
    <x v="0"/>
  </r>
  <r>
    <x v="3271"/>
    <s v="Saxon Court at Southwark Playhouse"/>
    <s v="A razor sharp satire to darken your Christmas."/>
    <n v="1500"/>
    <n v="1950"/>
    <x v="0"/>
    <x v="1"/>
    <s v="GBP"/>
    <n v="1414927775"/>
    <n v="1412332175"/>
    <x v="1"/>
    <x v="13"/>
    <x v="0"/>
    <x v="6"/>
    <n v="1.3"/>
    <n v="38.235294117647058"/>
    <x v="1"/>
    <s v="plays"/>
    <x v="3271"/>
    <d v="2014-11-02T06:29:35"/>
    <d v="2014-10-03T05:29:35"/>
    <x v="3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x v="108"/>
    <x v="0"/>
    <x v="6"/>
    <n v="1.5443"/>
    <n v="106.50344827586207"/>
    <x v="1"/>
    <s v="plays"/>
    <x v="3272"/>
    <d v="2015-11-06T08:00:09"/>
    <d v="2015-10-07T07:00:09"/>
    <x v="0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x v="64"/>
    <x v="0"/>
    <x v="6"/>
    <n v="1.0740000000000001"/>
    <n v="204.57142857142858"/>
    <x v="1"/>
    <s v="plays"/>
    <x v="3273"/>
    <d v="2016-09-14T14:00:00"/>
    <d v="2016-08-29T14:14:02"/>
    <x v="2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x v="172"/>
    <x v="0"/>
    <x v="6"/>
    <n v="1.0132258064516129"/>
    <n v="54.912587412587413"/>
    <x v="1"/>
    <s v="plays"/>
    <x v="3274"/>
    <d v="2016-03-15T16:00:00"/>
    <d v="2016-01-31T11:54:32"/>
    <x v="2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x v="8"/>
    <x v="0"/>
    <x v="6"/>
    <n v="1.0027777777777778"/>
    <n v="150.41666666666666"/>
    <x v="1"/>
    <s v="plays"/>
    <x v="3275"/>
    <d v="2015-02-08T23:30:00"/>
    <d v="2015-01-13T16:07:51"/>
    <x v="0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x v="61"/>
    <x v="0"/>
    <x v="6"/>
    <n v="1.1684444444444444"/>
    <n v="52.58"/>
    <x v="1"/>
    <s v="plays"/>
    <x v="3276"/>
    <d v="2016-03-31T22:59:00"/>
    <d v="2016-02-26T17:47:59"/>
    <x v="2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x v="61"/>
    <x v="0"/>
    <x v="6"/>
    <n v="1.0860000000000001"/>
    <n v="54.3"/>
    <x v="1"/>
    <s v="plays"/>
    <x v="3277"/>
    <d v="2014-11-18T12:23:26"/>
    <d v="2014-10-19T11:23:26"/>
    <x v="3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x v="69"/>
    <x v="0"/>
    <x v="6"/>
    <n v="1.034"/>
    <n v="76.029411764705884"/>
    <x v="1"/>
    <s v="plays"/>
    <x v="3278"/>
    <d v="2015-05-30T15:21:43"/>
    <d v="2015-04-30T15:21:43"/>
    <x v="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x v="287"/>
    <x v="0"/>
    <x v="6"/>
    <n v="1.1427586206896552"/>
    <n v="105.2063492063492"/>
    <x v="1"/>
    <s v="plays"/>
    <x v="3279"/>
    <d v="2016-03-31T20:27:39"/>
    <d v="2016-03-01T21:27:39"/>
    <x v="2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x v="209"/>
    <x v="0"/>
    <x v="6"/>
    <n v="1.03"/>
    <n v="68.666666666666671"/>
    <x v="1"/>
    <s v="plays"/>
    <x v="3280"/>
    <d v="2015-06-01T00:00:00"/>
    <d v="2015-04-27T13:09:58"/>
    <x v="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x v="5"/>
    <x v="0"/>
    <x v="6"/>
    <n v="1.216"/>
    <n v="129.36170212765958"/>
    <x v="1"/>
    <s v="plays"/>
    <x v="3281"/>
    <d v="2015-09-01T19:28:25"/>
    <d v="2015-08-02T19:28:25"/>
    <x v="0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x v="186"/>
    <x v="0"/>
    <x v="6"/>
    <n v="1.026467741935484"/>
    <n v="134.26371308016877"/>
    <x v="1"/>
    <s v="plays"/>
    <x v="3282"/>
    <d v="2016-04-28T23:39:48"/>
    <d v="2016-03-15T23:39:48"/>
    <x v="2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x v="5"/>
    <x v="0"/>
    <x v="6"/>
    <n v="1.0475000000000001"/>
    <n v="17.829787234042552"/>
    <x v="1"/>
    <s v="plays"/>
    <x v="3283"/>
    <d v="2016-02-10T16:00:00"/>
    <d v="2016-01-10T12:51:38"/>
    <x v="2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x v="41"/>
    <x v="0"/>
    <x v="6"/>
    <n v="1.016"/>
    <n v="203.2"/>
    <x v="1"/>
    <s v="plays"/>
    <x v="3284"/>
    <d v="2016-01-29T00:59:00"/>
    <d v="2016-01-11T16:14:13"/>
    <x v="2"/>
  </r>
  <r>
    <x v="3285"/>
    <s v="By Morning"/>
    <s v="A new play by Matthew Gasda"/>
    <n v="4999"/>
    <n v="5604"/>
    <x v="0"/>
    <x v="0"/>
    <s v="USD"/>
    <n v="1488258000"/>
    <n v="1485556626"/>
    <x v="0"/>
    <x v="75"/>
    <x v="0"/>
    <x v="6"/>
    <n v="1.1210242048409682"/>
    <n v="69.18518518518519"/>
    <x v="1"/>
    <s v="plays"/>
    <x v="3285"/>
    <d v="2017-02-28T00:00:00"/>
    <d v="2017-01-27T17:37:06"/>
    <x v="1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x v="259"/>
    <x v="0"/>
    <x v="6"/>
    <n v="1.0176666666666667"/>
    <n v="125.12295081967213"/>
    <x v="1"/>
    <s v="plays"/>
    <x v="3286"/>
    <d v="2016-08-15T15:09:42"/>
    <d v="2016-07-16T15:09:42"/>
    <x v="2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x v="69"/>
    <x v="0"/>
    <x v="6"/>
    <n v="1"/>
    <n v="73.529411764705884"/>
    <x v="1"/>
    <s v="plays"/>
    <x v="3287"/>
    <d v="2015-11-28T13:00:28"/>
    <d v="2015-11-03T13:00:28"/>
    <x v="0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x v="447"/>
    <x v="0"/>
    <x v="6"/>
    <n v="1.0026489999999999"/>
    <n v="48.437149758454105"/>
    <x v="1"/>
    <s v="plays"/>
    <x v="3288"/>
    <d v="2016-06-20T18:00:00"/>
    <d v="2016-05-15T13:35:15"/>
    <x v="2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x v="20"/>
    <x v="0"/>
    <x v="6"/>
    <n v="1.3304200000000002"/>
    <n v="26.608400000000003"/>
    <x v="1"/>
    <s v="plays"/>
    <x v="3289"/>
    <d v="2017-02-20T03:50:02"/>
    <d v="2017-01-23T03:50:02"/>
    <x v="1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x v="250"/>
    <x v="0"/>
    <x v="6"/>
    <n v="1.212"/>
    <n v="33.666666666666664"/>
    <x v="1"/>
    <s v="plays"/>
    <x v="3290"/>
    <d v="2017-03-11T07:21:31"/>
    <d v="2017-02-09T07:21:31"/>
    <x v="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x v="25"/>
    <x v="0"/>
    <x v="6"/>
    <n v="1.1399999999999999"/>
    <n v="40.714285714285715"/>
    <x v="1"/>
    <s v="plays"/>
    <x v="3291"/>
    <d v="2015-09-16T22:59:00"/>
    <d v="2015-08-16T11:51:40"/>
    <x v="0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x v="41"/>
    <x v="0"/>
    <x v="6"/>
    <n v="2.8613861386138613"/>
    <n v="19.266666666666666"/>
    <x v="1"/>
    <s v="plays"/>
    <x v="3292"/>
    <d v="2015-12-04T14:29:08"/>
    <d v="2015-10-05T13:29:08"/>
    <x v="0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x v="110"/>
    <x v="0"/>
    <x v="6"/>
    <n v="1.7044444444444444"/>
    <n v="84.285714285714292"/>
    <x v="1"/>
    <s v="plays"/>
    <x v="3293"/>
    <d v="2017-03-04T05:12:32"/>
    <d v="2017-02-02T05:12:32"/>
    <x v="1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x v="54"/>
    <x v="0"/>
    <x v="6"/>
    <n v="1.1833333333333333"/>
    <n v="29.583333333333332"/>
    <x v="1"/>
    <s v="plays"/>
    <x v="3294"/>
    <d v="2015-06-16T07:59:14"/>
    <d v="2015-05-17T07:59:14"/>
    <x v="0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x v="74"/>
    <x v="0"/>
    <x v="6"/>
    <n v="1.0285857142857142"/>
    <n v="26.667037037037037"/>
    <x v="1"/>
    <s v="plays"/>
    <x v="3295"/>
    <d v="2016-09-26T05:37:09"/>
    <d v="2016-08-27T05:37:09"/>
    <x v="2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x v="5"/>
    <x v="0"/>
    <x v="6"/>
    <n v="1.4406666666666668"/>
    <n v="45.978723404255319"/>
    <x v="1"/>
    <s v="plays"/>
    <x v="3296"/>
    <d v="2015-11-22T17:00:00"/>
    <d v="2015-11-01T13:09:32"/>
    <x v="0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x v="34"/>
    <x v="0"/>
    <x v="6"/>
    <n v="1.0007272727272727"/>
    <n v="125.09090909090909"/>
    <x v="1"/>
    <s v="plays"/>
    <x v="3297"/>
    <d v="2015-07-27T17:59:00"/>
    <d v="2015-07-08T13:30:56"/>
    <x v="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x v="250"/>
    <x v="0"/>
    <x v="6"/>
    <n v="1.0173000000000001"/>
    <n v="141.29166666666666"/>
    <x v="1"/>
    <s v="plays"/>
    <x v="3298"/>
    <d v="2015-09-12T19:00:00"/>
    <d v="2015-08-23T17:59:28"/>
    <x v="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x v="287"/>
    <x v="0"/>
    <x v="6"/>
    <n v="1.1619999999999999"/>
    <n v="55.333333333333336"/>
    <x v="1"/>
    <s v="plays"/>
    <x v="3299"/>
    <d v="2015-10-14T17:01:03"/>
    <d v="2015-09-14T17:01:03"/>
    <x v="0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x v="106"/>
    <x v="0"/>
    <x v="6"/>
    <n v="1.3616666666666666"/>
    <n v="46.420454545454547"/>
    <x v="1"/>
    <s v="plays"/>
    <x v="3300"/>
    <d v="2015-04-29T12:51:02"/>
    <d v="2015-04-08T12:51:02"/>
    <x v="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x v="16"/>
    <x v="0"/>
    <x v="6"/>
    <n v="1.3346666666666667"/>
    <n v="57.2"/>
    <x v="1"/>
    <s v="plays"/>
    <x v="3301"/>
    <d v="2016-08-01T01:59:00"/>
    <d v="2016-06-17T12:39:36"/>
    <x v="2"/>
  </r>
  <r>
    <x v="3302"/>
    <s v="El muro de BorÃ­s KiÃ©n"/>
    <s v="FilosofÃ­a de los anÃ³nimos"/>
    <n v="8400"/>
    <n v="8685"/>
    <x v="0"/>
    <x v="3"/>
    <s v="EUR"/>
    <n v="1481099176"/>
    <n v="1478507176"/>
    <x v="0"/>
    <x v="133"/>
    <x v="0"/>
    <x v="6"/>
    <n v="1.0339285714285715"/>
    <n v="173.7"/>
    <x v="1"/>
    <s v="plays"/>
    <x v="3302"/>
    <d v="2016-12-07T03:26:16"/>
    <d v="2016-11-07T03:26:16"/>
    <x v="2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x v="2"/>
    <x v="0"/>
    <x v="6"/>
    <n v="1.1588888888888889"/>
    <n v="59.6"/>
    <x v="1"/>
    <s v="plays"/>
    <x v="3303"/>
    <d v="2015-03-28T09:38:04"/>
    <d v="2015-02-21T10:38:04"/>
    <x v="0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x v="489"/>
    <x v="0"/>
    <x v="6"/>
    <n v="1.0451666666666666"/>
    <n v="89.585714285714289"/>
    <x v="1"/>
    <s v="plays"/>
    <x v="3304"/>
    <d v="2016-12-22T09:59:12"/>
    <d v="2016-11-22T09:59:12"/>
    <x v="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x v="9"/>
    <x v="0"/>
    <x v="6"/>
    <n v="1.0202500000000001"/>
    <n v="204.05"/>
    <x v="1"/>
    <s v="plays"/>
    <x v="3305"/>
    <d v="2015-07-31T15:32:28"/>
    <d v="2015-07-01T15:32:28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x v="241"/>
    <x v="0"/>
    <x v="6"/>
    <n v="1.7533333333333334"/>
    <n v="48.703703703703702"/>
    <x v="1"/>
    <s v="plays"/>
    <x v="3306"/>
    <d v="2016-06-09T22:00:00"/>
    <d v="2016-05-03T00:15:42"/>
    <x v="2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x v="9"/>
    <x v="0"/>
    <x v="6"/>
    <n v="1.0668"/>
    <n v="53.339999999999996"/>
    <x v="1"/>
    <s v="plays"/>
    <x v="3307"/>
    <d v="2016-05-14T20:22:19"/>
    <d v="2016-04-14T20:22:19"/>
    <x v="2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x v="7"/>
    <x v="0"/>
    <x v="6"/>
    <n v="1.2228571428571429"/>
    <n v="75.087719298245617"/>
    <x v="1"/>
    <s v="plays"/>
    <x v="3308"/>
    <d v="2016-04-13T16:02:45"/>
    <d v="2016-03-23T16:02:45"/>
    <x v="2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x v="0"/>
    <x v="162"/>
    <x v="0"/>
    <x v="6"/>
    <n v="1.5942857142857143"/>
    <n v="18"/>
    <x v="1"/>
    <s v="plays"/>
    <x v="3309"/>
    <d v="2016-10-16T10:36:18"/>
    <d v="2016-09-15T10:36:18"/>
    <x v="2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x v="162"/>
    <x v="0"/>
    <x v="6"/>
    <n v="1.0007692307692309"/>
    <n v="209.83870967741936"/>
    <x v="1"/>
    <s v="plays"/>
    <x v="3310"/>
    <d v="2015-10-06T17:17:05"/>
    <d v="2015-09-06T17:17:05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x v="43"/>
    <x v="0"/>
    <x v="6"/>
    <n v="1.0984"/>
    <n v="61.022222222222226"/>
    <x v="1"/>
    <s v="plays"/>
    <x v="3311"/>
    <d v="2015-10-17T02:00:10"/>
    <d v="2015-09-17T02:00:10"/>
    <x v="0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x v="14"/>
    <x v="0"/>
    <x v="6"/>
    <n v="1.0004"/>
    <n v="61"/>
    <x v="1"/>
    <s v="plays"/>
    <x v="3312"/>
    <d v="2016-11-11T17:00:00"/>
    <d v="2016-10-21T14:25:46"/>
    <x v="2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x v="60"/>
    <x v="0"/>
    <x v="6"/>
    <n v="1.1605000000000001"/>
    <n v="80.034482758620683"/>
    <x v="1"/>
    <s v="plays"/>
    <x v="3313"/>
    <d v="2016-01-26T20:00:00"/>
    <d v="2016-01-13T00:51:57"/>
    <x v="2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x v="6"/>
    <x v="0"/>
    <x v="6"/>
    <n v="2.1074999999999999"/>
    <n v="29.068965517241381"/>
    <x v="1"/>
    <s v="plays"/>
    <x v="3314"/>
    <d v="2015-05-08T15:05:00"/>
    <d v="2015-04-11T01:25:11"/>
    <x v="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x v="30"/>
    <x v="0"/>
    <x v="6"/>
    <n v="1.1000000000000001"/>
    <n v="49.438202247191015"/>
    <x v="1"/>
    <s v="plays"/>
    <x v="3315"/>
    <d v="2016-05-06T02:17:21"/>
    <d v="2016-04-06T02:17:21"/>
    <x v="2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x v="207"/>
    <x v="0"/>
    <x v="6"/>
    <n v="1.0008673425918038"/>
    <n v="93.977440000000001"/>
    <x v="1"/>
    <s v="plays"/>
    <x v="3316"/>
    <d v="2014-08-08T08:54:00"/>
    <d v="2014-07-06T15:54:35"/>
    <x v="3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x v="59"/>
    <x v="0"/>
    <x v="6"/>
    <n v="1.0619047619047619"/>
    <n v="61.944444444444443"/>
    <x v="1"/>
    <s v="plays"/>
    <x v="3317"/>
    <d v="2016-06-07T19:57:04"/>
    <d v="2016-05-08T19:57:04"/>
    <x v="2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x v="58"/>
    <x v="0"/>
    <x v="6"/>
    <n v="1.256"/>
    <n v="78.5"/>
    <x v="1"/>
    <s v="plays"/>
    <x v="3318"/>
    <d v="2016-04-10T21:30:00"/>
    <d v="2016-03-02T02:14:53"/>
    <x v="2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x v="38"/>
    <x v="0"/>
    <x v="6"/>
    <n v="1.08"/>
    <n v="33.75"/>
    <x v="1"/>
    <s v="plays"/>
    <x v="3319"/>
    <d v="2015-01-31T09:03:06"/>
    <d v="2014-12-17T09:03:06"/>
    <x v="3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x v="44"/>
    <x v="0"/>
    <x v="6"/>
    <n v="1.01"/>
    <n v="66.44736842105263"/>
    <x v="1"/>
    <s v="plays"/>
    <x v="3320"/>
    <d v="2016-06-21T20:05:57"/>
    <d v="2016-05-22T20:05:57"/>
    <x v="2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x v="41"/>
    <x v="0"/>
    <x v="6"/>
    <n v="1.0740000000000001"/>
    <n v="35.799999999999997"/>
    <x v="1"/>
    <s v="plays"/>
    <x v="3321"/>
    <d v="2014-10-15T22:59:00"/>
    <d v="2014-10-01T21:24:25"/>
    <x v="3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x v="23"/>
    <x v="0"/>
    <x v="6"/>
    <n v="1.0151515151515151"/>
    <n v="145.65217391304347"/>
    <x v="1"/>
    <s v="plays"/>
    <x v="3322"/>
    <d v="2016-06-21T22:55:00"/>
    <d v="2016-05-30T19:14:56"/>
    <x v="2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x v="72"/>
    <x v="0"/>
    <x v="6"/>
    <n v="1.2589999999999999"/>
    <n v="25.693877551020407"/>
    <x v="1"/>
    <s v="plays"/>
    <x v="3323"/>
    <d v="2016-09-25T03:46:48"/>
    <d v="2016-08-26T03:46:48"/>
    <x v="2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x v="73"/>
    <x v="0"/>
    <x v="6"/>
    <n v="1.0166666666666666"/>
    <n v="152.5"/>
    <x v="1"/>
    <s v="plays"/>
    <x v="3324"/>
    <d v="2016-06-05T08:59:50"/>
    <d v="2016-05-22T08:59:50"/>
    <x v="2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x v="41"/>
    <x v="0"/>
    <x v="6"/>
    <n v="1.125"/>
    <n v="30"/>
    <x v="1"/>
    <s v="plays"/>
    <x v="3325"/>
    <d v="2015-04-05T12:51:17"/>
    <d v="2015-03-01T13:51:17"/>
    <x v="0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x v="7"/>
    <x v="0"/>
    <x v="6"/>
    <n v="1.0137499999999999"/>
    <n v="142.28070175438597"/>
    <x v="1"/>
    <s v="plays"/>
    <x v="3326"/>
    <d v="2015-03-08T11:08:25"/>
    <d v="2015-02-06T12:08:25"/>
    <x v="0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x v="51"/>
    <x v="0"/>
    <x v="6"/>
    <n v="1.0125"/>
    <n v="24.545454545454547"/>
    <x v="1"/>
    <s v="plays"/>
    <x v="3327"/>
    <d v="2016-05-08T03:59:26"/>
    <d v="2016-04-08T03:59:26"/>
    <x v="2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x v="82"/>
    <x v="0"/>
    <x v="6"/>
    <n v="1.4638888888888888"/>
    <n v="292.77777777777777"/>
    <x v="1"/>
    <s v="plays"/>
    <x v="3328"/>
    <d v="2014-07-04T20:00:00"/>
    <d v="2014-07-02T08:48:03"/>
    <x v="3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x v="55"/>
    <x v="0"/>
    <x v="6"/>
    <n v="1.1679999999999999"/>
    <n v="44.92307692307692"/>
    <x v="1"/>
    <s v="plays"/>
    <x v="3329"/>
    <d v="2014-07-27T18:00:00"/>
    <d v="2014-07-17T02:45:08"/>
    <x v="3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x v="50"/>
    <x v="0"/>
    <x v="6"/>
    <n v="1.0626666666666666"/>
    <n v="23.10144927536232"/>
    <x v="1"/>
    <s v="plays"/>
    <x v="3330"/>
    <d v="2015-04-01T15:17:48"/>
    <d v="2015-03-02T16:17:48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x v="71"/>
    <x v="0"/>
    <x v="6"/>
    <n v="1.0451999999999999"/>
    <n v="80.400000000000006"/>
    <x v="1"/>
    <s v="plays"/>
    <x v="3331"/>
    <d v="2015-10-06T11:44:46"/>
    <d v="2015-09-01T11:44:46"/>
    <x v="0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x v="183"/>
    <x v="0"/>
    <x v="6"/>
    <n v="1"/>
    <n v="72.289156626506028"/>
    <x v="1"/>
    <s v="plays"/>
    <x v="3332"/>
    <d v="2014-07-19T15:38:50"/>
    <d v="2014-06-19T15:38:50"/>
    <x v="3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x v="112"/>
    <x v="0"/>
    <x v="6"/>
    <n v="1.0457142857142858"/>
    <n v="32.972972972972975"/>
    <x v="1"/>
    <s v="plays"/>
    <x v="3333"/>
    <d v="2015-06-15T11:14:40"/>
    <d v="2015-05-24T11:14:40"/>
    <x v="0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x v="67"/>
    <x v="0"/>
    <x v="6"/>
    <n v="1.3862051149573753"/>
    <n v="116.65217391304348"/>
    <x v="1"/>
    <s v="plays"/>
    <x v="3334"/>
    <d v="2015-07-30T07:30:22"/>
    <d v="2015-06-30T07:30:22"/>
    <x v="0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x v="287"/>
    <x v="0"/>
    <x v="6"/>
    <n v="1.0032000000000001"/>
    <n v="79.61904761904762"/>
    <x v="1"/>
    <s v="plays"/>
    <x v="3335"/>
    <d v="2014-08-03T18:00:00"/>
    <d v="2014-07-07T11:10:46"/>
    <x v="3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x v="82"/>
    <x v="0"/>
    <x v="6"/>
    <n v="1"/>
    <n v="27.777777777777779"/>
    <x v="1"/>
    <s v="plays"/>
    <x v="3336"/>
    <d v="2016-04-05T03:34:06"/>
    <d v="2016-03-08T04:34:06"/>
    <x v="2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x v="69"/>
    <x v="0"/>
    <x v="6"/>
    <n v="1.1020000000000001"/>
    <n v="81.029411764705884"/>
    <x v="1"/>
    <s v="plays"/>
    <x v="3337"/>
    <d v="2014-10-10T16:00:00"/>
    <d v="2014-09-19T01:46:07"/>
    <x v="3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x v="300"/>
    <x v="0"/>
    <x v="6"/>
    <n v="1.0218"/>
    <n v="136.84821428571428"/>
    <x v="1"/>
    <s v="plays"/>
    <x v="3338"/>
    <d v="2017-02-24T08:48:00"/>
    <d v="2017-02-03T08:48:00"/>
    <x v="1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x v="5"/>
    <x v="0"/>
    <x v="6"/>
    <n v="1.0435000000000001"/>
    <n v="177.61702127659575"/>
    <x v="1"/>
    <s v="plays"/>
    <x v="3339"/>
    <d v="2016-07-28T10:58:38"/>
    <d v="2016-06-28T10:58:38"/>
    <x v="2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x v="44"/>
    <x v="0"/>
    <x v="6"/>
    <n v="1.3816666666666666"/>
    <n v="109.07894736842105"/>
    <x v="1"/>
    <s v="plays"/>
    <x v="3340"/>
    <d v="2016-12-06T18:22:34"/>
    <d v="2016-11-11T18:22:34"/>
    <x v="2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x v="33"/>
    <x v="0"/>
    <x v="6"/>
    <n v="1"/>
    <n v="119.64285714285714"/>
    <x v="1"/>
    <s v="plays"/>
    <x v="3341"/>
    <d v="2016-06-12T12:00:00"/>
    <d v="2016-05-20T14:10:21"/>
    <x v="2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x v="76"/>
    <x v="0"/>
    <x v="6"/>
    <n v="1.0166666666666666"/>
    <n v="78.205128205128204"/>
    <x v="1"/>
    <s v="plays"/>
    <x v="3342"/>
    <d v="2015-03-31T23:59:00"/>
    <d v="2015-02-27T02:06:50"/>
    <x v="0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x v="23"/>
    <x v="0"/>
    <x v="6"/>
    <n v="1.7142857142857142"/>
    <n v="52.173913043478258"/>
    <x v="1"/>
    <s v="plays"/>
    <x v="3343"/>
    <d v="2016-04-13T08:18:00"/>
    <d v="2016-03-23T16:59:44"/>
    <x v="2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x v="244"/>
    <x v="0"/>
    <x v="6"/>
    <n v="1.0144444444444445"/>
    <n v="114.125"/>
    <x v="1"/>
    <s v="plays"/>
    <x v="3344"/>
    <d v="2014-08-29T23:48:13"/>
    <d v="2014-07-30T23:48:13"/>
    <x v="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x v="62"/>
    <x v="0"/>
    <x v="6"/>
    <n v="1.3"/>
    <n v="50"/>
    <x v="1"/>
    <s v="plays"/>
    <x v="3345"/>
    <d v="2015-04-17T19:37:00"/>
    <d v="2015-02-17T21:32:48"/>
    <x v="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x v="59"/>
    <x v="0"/>
    <x v="6"/>
    <n v="1.1000000000000001"/>
    <n v="91.666666666666671"/>
    <x v="1"/>
    <s v="plays"/>
    <x v="3346"/>
    <d v="2015-02-25T19:35:10"/>
    <d v="2015-02-18T19:35:10"/>
    <x v="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x v="19"/>
    <x v="0"/>
    <x v="6"/>
    <n v="1.1944999999999999"/>
    <n v="108.59090909090909"/>
    <x v="1"/>
    <s v="plays"/>
    <x v="3347"/>
    <d v="2016-05-08T16:00:00"/>
    <d v="2016-04-24T08:14:14"/>
    <x v="2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x v="1"/>
    <x v="0"/>
    <x v="6"/>
    <n v="1.002909090909091"/>
    <n v="69.822784810126578"/>
    <x v="1"/>
    <s v="plays"/>
    <x v="3348"/>
    <d v="2016-04-29T22:59:00"/>
    <d v="2016-04-06T08:24:40"/>
    <x v="2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x v="25"/>
    <x v="0"/>
    <x v="6"/>
    <n v="1.534"/>
    <n v="109.57142857142857"/>
    <x v="1"/>
    <s v="plays"/>
    <x v="3349"/>
    <d v="2016-06-13T12:00:00"/>
    <d v="2016-05-22T21:39:32"/>
    <x v="2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x v="13"/>
    <x v="0"/>
    <x v="6"/>
    <n v="1.0442857142857143"/>
    <n v="71.666666666666671"/>
    <x v="1"/>
    <s v="plays"/>
    <x v="3350"/>
    <d v="2015-11-29T18:00:00"/>
    <d v="2015-10-25T11:50:11"/>
    <x v="0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x v="241"/>
    <x v="0"/>
    <x v="6"/>
    <n v="1.0109999999999999"/>
    <n v="93.611111111111114"/>
    <x v="1"/>
    <s v="plays"/>
    <x v="3351"/>
    <d v="2014-07-23T06:00:00"/>
    <d v="2014-06-16T04:29:25"/>
    <x v="3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x v="16"/>
    <x v="0"/>
    <x v="6"/>
    <n v="1.0751999999999999"/>
    <n v="76.8"/>
    <x v="1"/>
    <s v="plays"/>
    <x v="3352"/>
    <d v="2016-07-01T18:00:00"/>
    <d v="2016-05-05T18:49:38"/>
    <x v="2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x v="34"/>
    <x v="0"/>
    <x v="6"/>
    <n v="3.15"/>
    <n v="35.795454545454547"/>
    <x v="1"/>
    <s v="plays"/>
    <x v="3353"/>
    <d v="2016-05-02T18:00:00"/>
    <d v="2016-04-19T05:22:30"/>
    <x v="2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x v="165"/>
    <x v="0"/>
    <x v="6"/>
    <n v="1.0193333333333334"/>
    <n v="55.6"/>
    <x v="1"/>
    <s v="plays"/>
    <x v="3354"/>
    <d v="2015-10-28T23:01:00"/>
    <d v="2015-09-23T12:26:46"/>
    <x v="0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x v="41"/>
    <x v="0"/>
    <x v="6"/>
    <n v="1.2628571428571429"/>
    <n v="147.33333333333334"/>
    <x v="1"/>
    <s v="plays"/>
    <x v="3355"/>
    <d v="2016-05-10T06:17:00"/>
    <d v="2016-04-29T09:52:07"/>
    <x v="2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x v="74"/>
    <x v="0"/>
    <x v="6"/>
    <n v="1.014"/>
    <n v="56.333333333333336"/>
    <x v="1"/>
    <s v="plays"/>
    <x v="3356"/>
    <d v="2016-07-15T14:34:32"/>
    <d v="2016-06-15T14:34:32"/>
    <x v="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x v="64"/>
    <x v="0"/>
    <x v="6"/>
    <n v="1.01"/>
    <n v="96.19047619047619"/>
    <x v="1"/>
    <s v="plays"/>
    <x v="3357"/>
    <d v="2014-08-01T05:01:50"/>
    <d v="2014-07-02T05:01:50"/>
    <x v="3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x v="372"/>
    <x v="0"/>
    <x v="6"/>
    <n v="1.0299"/>
    <n v="63.574074074074076"/>
    <x v="1"/>
    <s v="plays"/>
    <x v="3358"/>
    <d v="2014-11-19T03:27:59"/>
    <d v="2014-10-20T02:27:59"/>
    <x v="3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x v="23"/>
    <x v="0"/>
    <x v="6"/>
    <n v="1.0625"/>
    <n v="184.78260869565219"/>
    <x v="1"/>
    <s v="plays"/>
    <x v="3359"/>
    <d v="2017-02-24T20:22:14"/>
    <d v="2017-01-10T20:22:14"/>
    <x v="1"/>
  </r>
  <r>
    <x v="3360"/>
    <s v="Pretty Butch"/>
    <s v="World Premiere, an M1 Singapore Fringe Festival 2017 commission."/>
    <n v="9000"/>
    <n v="9124"/>
    <x v="0"/>
    <x v="20"/>
    <s v="SGD"/>
    <n v="1481731140"/>
    <n v="1479866343"/>
    <x v="0"/>
    <x v="250"/>
    <x v="0"/>
    <x v="6"/>
    <n v="1.0137777777777779"/>
    <n v="126.72222222222223"/>
    <x v="1"/>
    <s v="plays"/>
    <x v="3360"/>
    <d v="2016-12-14T10:59:00"/>
    <d v="2016-11-22T20:59:03"/>
    <x v="2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x v="32"/>
    <x v="0"/>
    <x v="6"/>
    <n v="1.1346000000000001"/>
    <n v="83.42647058823529"/>
    <x v="1"/>
    <s v="plays"/>
    <x v="3361"/>
    <d v="2014-09-01T10:59:00"/>
    <d v="2014-08-14T19:36:30"/>
    <x v="3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x v="9"/>
    <x v="0"/>
    <x v="6"/>
    <n v="2.1800000000000002"/>
    <n v="54.5"/>
    <x v="1"/>
    <s v="plays"/>
    <x v="3362"/>
    <d v="2015-03-06T23:55:00"/>
    <d v="2015-02-20T21:11:57"/>
    <x v="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x v="55"/>
    <x v="0"/>
    <x v="6"/>
    <n v="1.0141935483870967"/>
    <n v="302.30769230769232"/>
    <x v="1"/>
    <s v="plays"/>
    <x v="3363"/>
    <d v="2014-08-19T11:00:00"/>
    <d v="2014-07-31T13:30:45"/>
    <x v="3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x v="250"/>
    <x v="0"/>
    <x v="6"/>
    <n v="1.0593333333333332"/>
    <n v="44.138888888888886"/>
    <x v="1"/>
    <s v="plays"/>
    <x v="3364"/>
    <d v="2016-03-15T16:00:00"/>
    <d v="2016-02-22T18:27:29"/>
    <x v="2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x v="83"/>
    <x v="0"/>
    <x v="6"/>
    <n v="1.04"/>
    <n v="866.66666666666663"/>
    <x v="1"/>
    <s v="plays"/>
    <x v="3365"/>
    <d v="2015-12-12T21:26:32"/>
    <d v="2015-11-12T21:26:32"/>
    <x v="0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x v="59"/>
    <x v="0"/>
    <x v="6"/>
    <n v="2.21"/>
    <n v="61.388888888888886"/>
    <x v="1"/>
    <s v="plays"/>
    <x v="3366"/>
    <d v="2015-05-12T20:37:17"/>
    <d v="2015-04-12T20:37:17"/>
    <x v="0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x v="209"/>
    <x v="0"/>
    <x v="6"/>
    <n v="1.1866666666666668"/>
    <n v="29.666666666666668"/>
    <x v="1"/>
    <s v="plays"/>
    <x v="3367"/>
    <d v="2015-08-01T17:24:54"/>
    <d v="2015-07-07T17:24:54"/>
    <x v="0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x v="23"/>
    <x v="0"/>
    <x v="6"/>
    <n v="1.046"/>
    <n v="45.478260869565219"/>
    <x v="1"/>
    <s v="plays"/>
    <x v="3368"/>
    <d v="2015-01-01T00:00:00"/>
    <d v="2014-11-25T23:47:39"/>
    <x v="3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x v="241"/>
    <x v="0"/>
    <x v="6"/>
    <n v="1.0389999999999999"/>
    <n v="96.203703703703709"/>
    <x v="1"/>
    <s v="plays"/>
    <x v="3369"/>
    <d v="2017-01-14T19:59:40"/>
    <d v="2016-11-15T19:59:40"/>
    <x v="2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x v="55"/>
    <x v="0"/>
    <x v="6"/>
    <n v="1.1773333333333333"/>
    <n v="67.92307692307692"/>
    <x v="1"/>
    <s v="plays"/>
    <x v="3370"/>
    <d v="2016-12-17T03:00:00"/>
    <d v="2016-11-16T03:01:25"/>
    <x v="2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x v="82"/>
    <x v="0"/>
    <x v="6"/>
    <n v="1.385"/>
    <n v="30.777777777777779"/>
    <x v="1"/>
    <s v="plays"/>
    <x v="3371"/>
    <d v="2015-12-02T15:59:25"/>
    <d v="2015-11-04T15:59:25"/>
    <x v="0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x v="74"/>
    <x v="0"/>
    <x v="6"/>
    <n v="1.0349999999999999"/>
    <n v="38.333333333333336"/>
    <x v="1"/>
    <s v="plays"/>
    <x v="3372"/>
    <d v="2014-08-24T23:59:00"/>
    <d v="2014-08-04T08:09:16"/>
    <x v="3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x v="209"/>
    <x v="0"/>
    <x v="6"/>
    <n v="1.0024999999999999"/>
    <n v="66.833333333333329"/>
    <x v="1"/>
    <s v="plays"/>
    <x v="3373"/>
    <d v="2015-07-18T11:00:00"/>
    <d v="2015-06-24T15:30:40"/>
    <x v="0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x v="47"/>
    <x v="0"/>
    <x v="6"/>
    <n v="1.0657142857142856"/>
    <n v="71.730769230769226"/>
    <x v="1"/>
    <s v="plays"/>
    <x v="3374"/>
    <d v="2015-10-28T12:33:36"/>
    <d v="2015-09-28T12:33:36"/>
    <x v="0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x v="57"/>
    <x v="0"/>
    <x v="6"/>
    <n v="1"/>
    <n v="176.47058823529412"/>
    <x v="1"/>
    <s v="plays"/>
    <x v="3375"/>
    <d v="2014-05-18T09:39:33"/>
    <d v="2014-05-06T09:39:33"/>
    <x v="3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x v="10"/>
    <x v="0"/>
    <x v="6"/>
    <n v="1.0001249999999999"/>
    <n v="421.10526315789474"/>
    <x v="1"/>
    <s v="plays"/>
    <x v="3376"/>
    <d v="2015-04-25T10:49:54"/>
    <d v="2015-02-24T11:49:54"/>
    <x v="0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x v="99"/>
    <x v="0"/>
    <x v="6"/>
    <n v="1.0105"/>
    <n v="104.98701298701299"/>
    <x v="1"/>
    <s v="plays"/>
    <x v="3377"/>
    <d v="2015-03-20T11:56:00"/>
    <d v="2015-02-18T12:34:59"/>
    <x v="0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x v="64"/>
    <x v="0"/>
    <x v="6"/>
    <n v="1.0763636363636364"/>
    <n v="28.19047619047619"/>
    <x v="1"/>
    <s v="plays"/>
    <x v="3378"/>
    <d v="2014-08-31T08:08:00"/>
    <d v="2014-08-07T03:31:46"/>
    <x v="3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x v="44"/>
    <x v="0"/>
    <x v="6"/>
    <n v="1.0365"/>
    <n v="54.55263157894737"/>
    <x v="1"/>
    <s v="plays"/>
    <x v="3379"/>
    <d v="2015-08-26T18:00:00"/>
    <d v="2015-08-09T07:20:00"/>
    <x v="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x v="33"/>
    <x v="0"/>
    <x v="6"/>
    <n v="1.0443333333333333"/>
    <n v="111.89285714285714"/>
    <x v="1"/>
    <s v="plays"/>
    <x v="3380"/>
    <d v="2014-11-29T18:52:58"/>
    <d v="2014-10-25T17:52:58"/>
    <x v="3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x v="53"/>
    <x v="0"/>
    <x v="6"/>
    <n v="1.0225"/>
    <n v="85.208333333333329"/>
    <x v="1"/>
    <s v="plays"/>
    <x v="3381"/>
    <d v="2015-03-10T22:26:23"/>
    <d v="2015-02-08T23:26:23"/>
    <x v="0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x v="67"/>
    <x v="0"/>
    <x v="6"/>
    <n v="1.0074285714285713"/>
    <n v="76.652173913043484"/>
    <x v="1"/>
    <s v="plays"/>
    <x v="3382"/>
    <d v="2016-08-01T17:59:00"/>
    <d v="2016-07-08T05:20:56"/>
    <x v="2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x v="209"/>
    <x v="0"/>
    <x v="6"/>
    <n v="1.1171428571428572"/>
    <n v="65.166666666666671"/>
    <x v="1"/>
    <s v="plays"/>
    <x v="3383"/>
    <d v="2016-06-23T13:47:00"/>
    <d v="2016-06-03T13:47:00"/>
    <x v="2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x v="31"/>
    <x v="0"/>
    <x v="6"/>
    <n v="1.0001100000000001"/>
    <n v="93.760312499999998"/>
    <x v="1"/>
    <s v="plays"/>
    <x v="3384"/>
    <d v="2015-11-20T22:00:00"/>
    <d v="2015-10-14T21:06:08"/>
    <x v="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x v="41"/>
    <x v="0"/>
    <x v="6"/>
    <n v="1"/>
    <n v="133.33333333333334"/>
    <x v="1"/>
    <s v="plays"/>
    <x v="3385"/>
    <d v="2014-12-10T15:49:12"/>
    <d v="2014-11-10T15:49:12"/>
    <x v="3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x v="14"/>
    <x v="0"/>
    <x v="6"/>
    <n v="1.05"/>
    <n v="51.219512195121951"/>
    <x v="1"/>
    <s v="plays"/>
    <x v="3386"/>
    <d v="2014-12-03T10:28:26"/>
    <d v="2014-11-03T10:28:26"/>
    <x v="3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x v="2"/>
    <x v="0"/>
    <x v="6"/>
    <n v="1.1686666666666667"/>
    <n v="100.17142857142858"/>
    <x v="1"/>
    <s v="plays"/>
    <x v="3387"/>
    <d v="2014-12-14T13:18:08"/>
    <d v="2014-11-04T13:18:08"/>
    <x v="3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x v="43"/>
    <x v="0"/>
    <x v="6"/>
    <n v="1.038"/>
    <n v="34.6"/>
    <x v="1"/>
    <s v="plays"/>
    <x v="3388"/>
    <d v="2015-06-18T06:04:01"/>
    <d v="2015-05-19T06:04:01"/>
    <x v="0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x v="95"/>
    <x v="0"/>
    <x v="6"/>
    <n v="1.145"/>
    <n v="184.67741935483872"/>
    <x v="1"/>
    <s v="plays"/>
    <x v="3389"/>
    <d v="2016-06-03T08:31:22"/>
    <d v="2016-05-04T08:31:22"/>
    <x v="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x v="19"/>
    <x v="0"/>
    <x v="6"/>
    <n v="1.024"/>
    <n v="69.818181818181813"/>
    <x v="1"/>
    <s v="plays"/>
    <x v="3390"/>
    <d v="2014-07-10T13:35:45"/>
    <d v="2014-06-25T13:35:45"/>
    <x v="3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x v="59"/>
    <x v="0"/>
    <x v="6"/>
    <n v="2.23"/>
    <n v="61.944444444444443"/>
    <x v="1"/>
    <s v="plays"/>
    <x v="3391"/>
    <d v="2014-08-08T17:28:00"/>
    <d v="2014-07-10T08:05:48"/>
    <x v="3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x v="8"/>
    <x v="0"/>
    <x v="6"/>
    <n v="1"/>
    <n v="41.666666666666664"/>
    <x v="1"/>
    <s v="plays"/>
    <x v="3392"/>
    <d v="2016-05-06T15:17:35"/>
    <d v="2016-03-17T15:17:35"/>
    <x v="2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x v="34"/>
    <x v="0"/>
    <x v="6"/>
    <n v="1.0580000000000001"/>
    <n v="36.06818181818182"/>
    <x v="1"/>
    <s v="plays"/>
    <x v="3393"/>
    <d v="2014-11-05T19:46:00"/>
    <d v="2014-10-11T17:07:10"/>
    <x v="3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x v="74"/>
    <x v="0"/>
    <x v="6"/>
    <n v="1.4236363636363636"/>
    <n v="29"/>
    <x v="1"/>
    <s v="plays"/>
    <x v="3394"/>
    <d v="2014-07-27T09:17:25"/>
    <d v="2014-06-27T09:17:25"/>
    <x v="3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x v="0"/>
    <x v="44"/>
    <x v="0"/>
    <x v="6"/>
    <n v="1.84"/>
    <n v="24.210526315789473"/>
    <x v="1"/>
    <s v="plays"/>
    <x v="3395"/>
    <d v="2015-05-30T13:10:00"/>
    <d v="2015-05-16T12:05:44"/>
    <x v="0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x v="33"/>
    <x v="0"/>
    <x v="6"/>
    <n v="1.0433333333333332"/>
    <n v="55.892857142857146"/>
    <x v="1"/>
    <s v="plays"/>
    <x v="3396"/>
    <d v="2014-05-31T22:59:00"/>
    <d v="2014-05-05T05:43:09"/>
    <x v="3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x v="54"/>
    <x v="0"/>
    <x v="6"/>
    <n v="1.1200000000000001"/>
    <n v="11.666666666666666"/>
    <x v="1"/>
    <s v="plays"/>
    <x v="3397"/>
    <d v="2016-02-18T17:00:00"/>
    <d v="2016-01-09T06:28:49"/>
    <x v="2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x v="71"/>
    <x v="0"/>
    <x v="6"/>
    <n v="1.1107499999999999"/>
    <n v="68.353846153846149"/>
    <x v="1"/>
    <s v="plays"/>
    <x v="3398"/>
    <d v="2014-11-21T12:00:00"/>
    <d v="2014-10-29T13:02:56"/>
    <x v="3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x v="67"/>
    <x v="0"/>
    <x v="6"/>
    <n v="1.0375000000000001"/>
    <n v="27.065217391304348"/>
    <x v="1"/>
    <s v="plays"/>
    <x v="3399"/>
    <d v="2015-02-21T17:05:25"/>
    <d v="2015-01-22T17:05:25"/>
    <x v="0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x v="268"/>
    <x v="0"/>
    <x v="6"/>
    <n v="1.0041"/>
    <n v="118.12941176470588"/>
    <x v="1"/>
    <s v="plays"/>
    <x v="3400"/>
    <d v="2014-08-28T17:53:34"/>
    <d v="2014-07-14T17:53:34"/>
    <x v="3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x v="36"/>
    <x v="0"/>
    <x v="6"/>
    <n v="1.0186206896551724"/>
    <n v="44.757575757575758"/>
    <x v="1"/>
    <s v="plays"/>
    <x v="3401"/>
    <d v="2015-08-07T12:22:26"/>
    <d v="2015-07-08T12:22:26"/>
    <x v="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x v="111"/>
    <x v="0"/>
    <x v="6"/>
    <n v="1.0976666666666666"/>
    <n v="99.787878787878782"/>
    <x v="1"/>
    <s v="plays"/>
    <x v="3402"/>
    <d v="2015-11-11T21:31:00"/>
    <d v="2015-10-13T09:50:43"/>
    <x v="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x v="57"/>
    <x v="0"/>
    <x v="6"/>
    <n v="1"/>
    <n v="117.64705882352941"/>
    <x v="1"/>
    <s v="plays"/>
    <x v="3403"/>
    <d v="2015-06-25T06:05:24"/>
    <d v="2015-05-26T06:05:24"/>
    <x v="0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x v="83"/>
    <x v="0"/>
    <x v="6"/>
    <n v="1.22"/>
    <n v="203.33333333333334"/>
    <x v="1"/>
    <s v="plays"/>
    <x v="3404"/>
    <d v="2015-06-17T07:05:02"/>
    <d v="2015-05-28T07:05:02"/>
    <x v="0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x v="57"/>
    <x v="0"/>
    <x v="6"/>
    <n v="1.3757142857142857"/>
    <n v="28.323529411764707"/>
    <x v="1"/>
    <s v="plays"/>
    <x v="3405"/>
    <d v="2016-03-01T18:59:00"/>
    <d v="2016-02-09T19:24:46"/>
    <x v="2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x v="110"/>
    <x v="0"/>
    <x v="6"/>
    <n v="1.0031000000000001"/>
    <n v="110.23076923076923"/>
    <x v="1"/>
    <s v="plays"/>
    <x v="3406"/>
    <d v="2014-07-16T06:49:36"/>
    <d v="2014-06-01T06:49:36"/>
    <x v="3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x v="85"/>
    <x v="0"/>
    <x v="6"/>
    <n v="1.071"/>
    <n v="31.970149253731343"/>
    <x v="1"/>
    <s v="plays"/>
    <x v="3407"/>
    <d v="2014-07-06T05:08:09"/>
    <d v="2014-06-06T05:08:09"/>
    <x v="3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x v="59"/>
    <x v="0"/>
    <x v="6"/>
    <n v="2.11"/>
    <n v="58.611111111111114"/>
    <x v="1"/>
    <s v="plays"/>
    <x v="3408"/>
    <d v="2014-07-18T18:48:24"/>
    <d v="2014-06-18T18:48:24"/>
    <x v="3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x v="64"/>
    <x v="0"/>
    <x v="6"/>
    <n v="1.236"/>
    <n v="29.428571428571427"/>
    <x v="1"/>
    <s v="plays"/>
    <x v="3409"/>
    <d v="2016-07-31T15:58:00"/>
    <d v="2016-06-23T14:32:38"/>
    <x v="2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x v="244"/>
    <x v="0"/>
    <x v="6"/>
    <n v="1.085"/>
    <n v="81.375"/>
    <x v="1"/>
    <s v="plays"/>
    <x v="3410"/>
    <d v="2016-06-06T02:00:00"/>
    <d v="2016-05-09T19:59:50"/>
    <x v="2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x v="76"/>
    <x v="0"/>
    <x v="6"/>
    <n v="1.0356666666666667"/>
    <n v="199.16666666666666"/>
    <x v="1"/>
    <s v="plays"/>
    <x v="3411"/>
    <d v="2015-10-07T19:32:52"/>
    <d v="2015-09-17T19:32:52"/>
    <x v="0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x v="55"/>
    <x v="0"/>
    <x v="6"/>
    <n v="1"/>
    <n v="115.38461538461539"/>
    <x v="1"/>
    <s v="plays"/>
    <x v="3412"/>
    <d v="2014-09-27T18:01:02"/>
    <d v="2014-08-28T18:01:02"/>
    <x v="3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x v="25"/>
    <x v="0"/>
    <x v="6"/>
    <n v="1.3"/>
    <n v="46.428571428571431"/>
    <x v="1"/>
    <s v="plays"/>
    <x v="3413"/>
    <d v="2015-02-27T23:59:00"/>
    <d v="2015-02-18T12:35:38"/>
    <x v="0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x v="34"/>
    <x v="0"/>
    <x v="6"/>
    <n v="1.0349999999999999"/>
    <n v="70.568181818181813"/>
    <x v="1"/>
    <s v="plays"/>
    <x v="3414"/>
    <d v="2016-12-01T02:59:00"/>
    <d v="2016-11-01T14:58:45"/>
    <x v="2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x v="82"/>
    <x v="0"/>
    <x v="6"/>
    <n v="1"/>
    <n v="22.222222222222221"/>
    <x v="1"/>
    <s v="plays"/>
    <x v="3415"/>
    <d v="2016-04-17T18:30:00"/>
    <d v="2016-04-06T22:27:36"/>
    <x v="2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x v="209"/>
    <x v="0"/>
    <x v="6"/>
    <n v="1.196"/>
    <n v="159.46666666666667"/>
    <x v="1"/>
    <s v="plays"/>
    <x v="3416"/>
    <d v="2015-04-23T13:30:00"/>
    <d v="2015-03-26T04:54:05"/>
    <x v="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x v="43"/>
    <x v="0"/>
    <x v="6"/>
    <n v="1.0000058823529412"/>
    <n v="37.777999999999999"/>
    <x v="1"/>
    <s v="plays"/>
    <x v="3417"/>
    <d v="2014-10-25T19:43:00"/>
    <d v="2014-09-12T16:55:48"/>
    <x v="3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x v="66"/>
    <x v="0"/>
    <x v="6"/>
    <n v="1.00875"/>
    <n v="72.053571428571431"/>
    <x v="1"/>
    <s v="plays"/>
    <x v="3418"/>
    <d v="2014-05-23T15:01:47"/>
    <d v="2014-04-23T15:01:47"/>
    <x v="3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x v="67"/>
    <x v="0"/>
    <x v="6"/>
    <n v="1.0654545454545454"/>
    <n v="63.695652173913047"/>
    <x v="1"/>
    <s v="plays"/>
    <x v="3419"/>
    <d v="2016-04-06T16:30:00"/>
    <d v="2016-03-19T14:43:05"/>
    <x v="2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x v="69"/>
    <x v="0"/>
    <x v="6"/>
    <n v="1.38"/>
    <n v="28.411764705882351"/>
    <x v="1"/>
    <s v="plays"/>
    <x v="3420"/>
    <d v="2016-02-13T19:00:00"/>
    <d v="2016-02-04T21:10:02"/>
    <x v="2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x v="15"/>
    <x v="0"/>
    <x v="6"/>
    <n v="1.0115000000000001"/>
    <n v="103.21428571428571"/>
    <x v="1"/>
    <s v="plays"/>
    <x v="3421"/>
    <d v="2015-03-04T13:59:23"/>
    <d v="2015-02-02T13:59:23"/>
    <x v="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x v="67"/>
    <x v="0"/>
    <x v="6"/>
    <n v="1.091"/>
    <n v="71.152173913043484"/>
    <x v="1"/>
    <s v="plays"/>
    <x v="3422"/>
    <d v="2015-12-13T19:00:00"/>
    <d v="2015-11-15T08:29:36"/>
    <x v="0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x v="73"/>
    <x v="0"/>
    <x v="6"/>
    <n v="1.4"/>
    <n v="35"/>
    <x v="1"/>
    <s v="plays"/>
    <x v="3423"/>
    <d v="2015-04-24T16:52:21"/>
    <d v="2015-03-25T16:52:21"/>
    <x v="0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x v="88"/>
    <x v="0"/>
    <x v="6"/>
    <n v="1.0358333333333334"/>
    <n v="81.776315789473685"/>
    <x v="1"/>
    <s v="plays"/>
    <x v="3424"/>
    <d v="2015-02-05T01:59:00"/>
    <d v="2015-01-14T11:14:44"/>
    <x v="0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x v="201"/>
    <x v="0"/>
    <x v="6"/>
    <n v="1.0297033333333332"/>
    <n v="297.02980769230766"/>
    <x v="1"/>
    <s v="plays"/>
    <x v="3425"/>
    <d v="2014-10-04T09:48:56"/>
    <d v="2014-09-02T09:48:56"/>
    <x v="3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x v="45"/>
    <x v="0"/>
    <x v="6"/>
    <n v="1.0813333333333333"/>
    <n v="46.609195402298852"/>
    <x v="1"/>
    <s v="plays"/>
    <x v="3426"/>
    <d v="2014-09-20T21:00:00"/>
    <d v="2014-09-01T20:21:43"/>
    <x v="3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x v="60"/>
    <x v="0"/>
    <x v="6"/>
    <n v="1"/>
    <n v="51.724137931034484"/>
    <x v="1"/>
    <s v="plays"/>
    <x v="3427"/>
    <d v="2014-07-02T10:29:12"/>
    <d v="2014-06-02T10:29:12"/>
    <x v="3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x v="13"/>
    <x v="0"/>
    <x v="6"/>
    <n v="1.0275000000000001"/>
    <n v="40.294117647058826"/>
    <x v="1"/>
    <s v="plays"/>
    <x v="3428"/>
    <d v="2015-02-28T12:00:00"/>
    <d v="2015-02-03T12:17:27"/>
    <x v="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x v="8"/>
    <x v="0"/>
    <x v="6"/>
    <n v="1.3"/>
    <n v="16.25"/>
    <x v="1"/>
    <s v="plays"/>
    <x v="3429"/>
    <d v="2016-11-01T19:31:01"/>
    <d v="2016-10-18T19:31:01"/>
    <x v="2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x v="250"/>
    <x v="0"/>
    <x v="6"/>
    <n v="1.0854949999999999"/>
    <n v="30.152638888888887"/>
    <x v="1"/>
    <s v="plays"/>
    <x v="3430"/>
    <d v="2014-07-30T17:41:41"/>
    <d v="2014-06-30T17:41:41"/>
    <x v="3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x v="64"/>
    <x v="0"/>
    <x v="6"/>
    <n v="1"/>
    <n v="95.238095238095241"/>
    <x v="1"/>
    <s v="plays"/>
    <x v="3431"/>
    <d v="2014-08-18T12:32:33"/>
    <d v="2014-07-19T12:32:33"/>
    <x v="3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x v="288"/>
    <x v="0"/>
    <x v="6"/>
    <n v="1.0965"/>
    <n v="52.214285714285715"/>
    <x v="1"/>
    <s v="plays"/>
    <x v="3432"/>
    <d v="2016-02-05T17:00:00"/>
    <d v="2016-01-11T08:56:54"/>
    <x v="2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x v="26"/>
    <x v="0"/>
    <x v="6"/>
    <n v="1.0026315789473683"/>
    <n v="134.1549295774648"/>
    <x v="1"/>
    <s v="plays"/>
    <x v="3433"/>
    <d v="2014-06-16T22:00:00"/>
    <d v="2014-05-16T20:30:55"/>
    <x v="3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x v="129"/>
    <x v="0"/>
    <x v="6"/>
    <n v="1.0555000000000001"/>
    <n v="62.827380952380949"/>
    <x v="1"/>
    <s v="plays"/>
    <x v="3434"/>
    <d v="2014-07-10T04:07:49"/>
    <d v="2014-06-10T04:07:49"/>
    <x v="3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x v="10"/>
    <x v="0"/>
    <x v="6"/>
    <n v="1.1200000000000001"/>
    <n v="58.94736842105263"/>
    <x v="1"/>
    <s v="plays"/>
    <x v="3435"/>
    <d v="2016-08-06T22:00:00"/>
    <d v="2016-07-21T09:48:13"/>
    <x v="2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x v="77"/>
    <x v="0"/>
    <x v="6"/>
    <n v="1.0589999999999999"/>
    <n v="143.1081081081081"/>
    <x v="1"/>
    <s v="plays"/>
    <x v="3436"/>
    <d v="2014-08-21T11:28:00"/>
    <d v="2014-07-31T07:59:53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x v="17"/>
    <x v="0"/>
    <x v="6"/>
    <n v="1.01"/>
    <n v="84.166666666666671"/>
    <x v="1"/>
    <s v="plays"/>
    <x v="3437"/>
    <d v="2015-08-19T12:03:40"/>
    <d v="2015-07-20T12:03:40"/>
    <x v="0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x v="25"/>
    <x v="0"/>
    <x v="6"/>
    <n v="1.042"/>
    <n v="186.07142857142858"/>
    <x v="1"/>
    <s v="plays"/>
    <x v="3438"/>
    <d v="2015-05-02T16:00:00"/>
    <d v="2015-04-06T17:16:07"/>
    <x v="0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x v="59"/>
    <x v="0"/>
    <x v="6"/>
    <n v="1.3467833333333334"/>
    <n v="89.785555555555561"/>
    <x v="1"/>
    <s v="plays"/>
    <x v="3439"/>
    <d v="2016-01-18T23:59:00"/>
    <d v="2016-01-05T16:52:10"/>
    <x v="2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x v="141"/>
    <x v="0"/>
    <x v="6"/>
    <n v="1.052184"/>
    <n v="64.157560975609755"/>
    <x v="1"/>
    <s v="plays"/>
    <x v="3440"/>
    <d v="2014-07-11T11:15:00"/>
    <d v="2014-06-18T21:57:08"/>
    <x v="3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x v="68"/>
    <x v="0"/>
    <x v="6"/>
    <n v="1.026"/>
    <n v="59.651162790697676"/>
    <x v="1"/>
    <s v="plays"/>
    <x v="3441"/>
    <d v="2015-11-13T15:17:00"/>
    <d v="2015-10-17T05:18:41"/>
    <x v="0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x v="22"/>
    <x v="0"/>
    <x v="6"/>
    <n v="1"/>
    <n v="31.25"/>
    <x v="1"/>
    <s v="plays"/>
    <x v="3442"/>
    <d v="2015-05-30T15:11:12"/>
    <d v="2015-04-30T15:11:12"/>
    <x v="0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x v="43"/>
    <x v="0"/>
    <x v="6"/>
    <n v="1.855"/>
    <n v="41.222222222222221"/>
    <x v="1"/>
    <s v="plays"/>
    <x v="3443"/>
    <d v="2014-09-09T07:35:46"/>
    <d v="2014-08-10T07:35:46"/>
    <x v="3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x v="9"/>
    <x v="0"/>
    <x v="6"/>
    <n v="2.89"/>
    <n v="43.35"/>
    <x v="1"/>
    <s v="plays"/>
    <x v="3444"/>
    <d v="2016-06-08T08:59:00"/>
    <d v="2016-05-31T01:59:46"/>
    <x v="2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x v="162"/>
    <x v="0"/>
    <x v="6"/>
    <n v="1"/>
    <n v="64.516129032258064"/>
    <x v="1"/>
    <s v="plays"/>
    <x v="3445"/>
    <d v="2015-10-23T07:43:56"/>
    <d v="2015-09-25T07:43:56"/>
    <x v="0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x v="20"/>
    <x v="0"/>
    <x v="6"/>
    <n v="1.0820000000000001"/>
    <n v="43.28"/>
    <x v="1"/>
    <s v="plays"/>
    <x v="3446"/>
    <d v="2015-02-05T07:20:00"/>
    <d v="2015-01-12T14:58:45"/>
    <x v="0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x v="25"/>
    <x v="0"/>
    <x v="6"/>
    <n v="1.0780000000000001"/>
    <n v="77"/>
    <x v="1"/>
    <s v="plays"/>
    <x v="3447"/>
    <d v="2016-03-18T15:20:12"/>
    <d v="2016-02-02T16:20:12"/>
    <x v="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x v="43"/>
    <x v="0"/>
    <x v="6"/>
    <n v="1.0976190476190477"/>
    <n v="51.222222222222221"/>
    <x v="1"/>
    <s v="plays"/>
    <x v="3448"/>
    <d v="2014-12-16T21:51:29"/>
    <d v="2014-11-16T21:51:29"/>
    <x v="3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x v="9"/>
    <x v="0"/>
    <x v="6"/>
    <n v="1.70625"/>
    <n v="68.25"/>
    <x v="1"/>
    <s v="plays"/>
    <x v="3449"/>
    <d v="2016-07-08T23:00:00"/>
    <d v="2016-06-10T20:15:38"/>
    <x v="2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x v="70"/>
    <x v="0"/>
    <x v="6"/>
    <n v="1.52"/>
    <n v="19.487179487179485"/>
    <x v="1"/>
    <s v="plays"/>
    <x v="3450"/>
    <d v="2015-04-02T10:54:31"/>
    <d v="2015-02-01T11:54:31"/>
    <x v="0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x v="38"/>
    <x v="0"/>
    <x v="6"/>
    <n v="1.0123076923076924"/>
    <n v="41.125"/>
    <x v="1"/>
    <s v="plays"/>
    <x v="3451"/>
    <d v="2015-04-21T12:22:07"/>
    <d v="2015-03-25T12:22:07"/>
    <x v="0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x v="77"/>
    <x v="0"/>
    <x v="6"/>
    <n v="1.532"/>
    <n v="41.405405405405403"/>
    <x v="1"/>
    <s v="plays"/>
    <x v="3452"/>
    <d v="2014-07-22T22:59:00"/>
    <d v="2014-06-30T10:20:26"/>
    <x v="3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x v="25"/>
    <x v="0"/>
    <x v="6"/>
    <n v="1.2833333333333334"/>
    <n v="27.5"/>
    <x v="1"/>
    <s v="plays"/>
    <x v="3453"/>
    <d v="2016-08-13T18:29:16"/>
    <d v="2016-06-14T18:29:16"/>
    <x v="2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x v="64"/>
    <x v="0"/>
    <x v="6"/>
    <n v="1.0071428571428571"/>
    <n v="33.571428571428569"/>
    <x v="1"/>
    <s v="plays"/>
    <x v="3454"/>
    <d v="2014-07-31T11:45:59"/>
    <d v="2014-07-01T11:45:59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x v="50"/>
    <x v="0"/>
    <x v="6"/>
    <n v="1.0065"/>
    <n v="145.86956521739131"/>
    <x v="1"/>
    <s v="plays"/>
    <x v="3455"/>
    <d v="2016-10-13T13:00:27"/>
    <d v="2016-09-13T13:00:27"/>
    <x v="2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x v="38"/>
    <x v="0"/>
    <x v="6"/>
    <n v="1.913"/>
    <n v="358.6875"/>
    <x v="1"/>
    <s v="plays"/>
    <x v="3456"/>
    <d v="2014-08-01T01:59:00"/>
    <d v="2014-06-30T23:56:07"/>
    <x v="3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x v="165"/>
    <x v="0"/>
    <x v="6"/>
    <n v="1.4019999999999999"/>
    <n v="50.981818181818184"/>
    <x v="1"/>
    <s v="plays"/>
    <x v="3457"/>
    <d v="2015-02-12T00:59:00"/>
    <d v="2015-01-12T11:57:37"/>
    <x v="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x v="74"/>
    <x v="0"/>
    <x v="6"/>
    <n v="1.2433537832310839"/>
    <n v="45.037037037037038"/>
    <x v="1"/>
    <s v="plays"/>
    <x v="3458"/>
    <d v="2015-02-02T23:27:00"/>
    <d v="2015-01-06T23:51:43"/>
    <x v="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x v="17"/>
    <x v="0"/>
    <x v="6"/>
    <n v="1.262"/>
    <n v="17.527777777777779"/>
    <x v="1"/>
    <s v="plays"/>
    <x v="3459"/>
    <d v="2016-05-20T06:31:00"/>
    <d v="2016-04-20T06:31:00"/>
    <x v="2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x v="10"/>
    <x v="0"/>
    <x v="6"/>
    <n v="1.9"/>
    <n v="50"/>
    <x v="1"/>
    <s v="plays"/>
    <x v="3460"/>
    <d v="2014-08-15T07:39:12"/>
    <d v="2014-08-01T07:39:12"/>
    <x v="3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x v="8"/>
    <x v="0"/>
    <x v="6"/>
    <n v="1.39"/>
    <n v="57.916666666666664"/>
    <x v="1"/>
    <s v="plays"/>
    <x v="3461"/>
    <d v="2016-10-28T22:00:00"/>
    <d v="2016-09-30T10:11:19"/>
    <x v="2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x v="57"/>
    <x v="0"/>
    <x v="6"/>
    <n v="2.02"/>
    <n v="29.705882352941178"/>
    <x v="1"/>
    <s v="plays"/>
    <x v="3462"/>
    <d v="2015-07-10T13:00:00"/>
    <d v="2015-06-24T16:33:48"/>
    <x v="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x v="229"/>
    <x v="0"/>
    <x v="6"/>
    <n v="1.0338000000000001"/>
    <n v="90.684210526315795"/>
    <x v="1"/>
    <s v="plays"/>
    <x v="3463"/>
    <d v="2016-10-10T22:59:00"/>
    <d v="2016-08-30T17:03:05"/>
    <x v="2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x v="251"/>
    <x v="0"/>
    <x v="6"/>
    <n v="1.023236"/>
    <n v="55.012688172043013"/>
    <x v="1"/>
    <s v="plays"/>
    <x v="3464"/>
    <d v="2016-08-22T22:07:17"/>
    <d v="2016-07-23T22:07:17"/>
    <x v="2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x v="17"/>
    <x v="0"/>
    <x v="6"/>
    <n v="1.03"/>
    <n v="57.222222222222221"/>
    <x v="1"/>
    <s v="plays"/>
    <x v="3465"/>
    <d v="2015-08-09T11:00:00"/>
    <d v="2015-07-15T10:01:12"/>
    <x v="0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x v="42"/>
    <x v="0"/>
    <x v="6"/>
    <n v="1.2714285714285714"/>
    <n v="72.950819672131146"/>
    <x v="1"/>
    <s v="plays"/>
    <x v="3466"/>
    <d v="2016-04-19T18:27:30"/>
    <d v="2016-02-19T19:27:30"/>
    <x v="2"/>
  </r>
  <r>
    <x v="3467"/>
    <s v="Venus in Fur, Los Angeles."/>
    <s v="Venus in Fur, By David Ives."/>
    <n v="3000"/>
    <n v="3030"/>
    <x v="0"/>
    <x v="0"/>
    <s v="USD"/>
    <n v="1426864032"/>
    <n v="1424275632"/>
    <x v="0"/>
    <x v="5"/>
    <x v="0"/>
    <x v="6"/>
    <n v="1.01"/>
    <n v="64.468085106382972"/>
    <x v="1"/>
    <s v="plays"/>
    <x v="3467"/>
    <d v="2015-03-20T10:07:12"/>
    <d v="2015-02-18T11:07:12"/>
    <x v="0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x v="57"/>
    <x v="0"/>
    <x v="6"/>
    <n v="1.2178"/>
    <n v="716.35294117647061"/>
    <x v="1"/>
    <s v="plays"/>
    <x v="3468"/>
    <d v="2016-09-20T22:00:00"/>
    <d v="2016-08-23T13:22:09"/>
    <x v="2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x v="287"/>
    <x v="0"/>
    <x v="6"/>
    <n v="1.1339285714285714"/>
    <n v="50.396825396825399"/>
    <x v="1"/>
    <s v="plays"/>
    <x v="3469"/>
    <d v="2016-04-28T10:24:05"/>
    <d v="2016-03-29T10:24:05"/>
    <x v="2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x v="82"/>
    <x v="0"/>
    <x v="6"/>
    <n v="1.5"/>
    <n v="41.666666666666664"/>
    <x v="1"/>
    <s v="plays"/>
    <x v="3470"/>
    <d v="2016-07-15T16:38:00"/>
    <d v="2016-06-07T19:31:42"/>
    <x v="2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x v="209"/>
    <x v="0"/>
    <x v="6"/>
    <n v="2.1459999999999999"/>
    <n v="35.766666666666666"/>
    <x v="1"/>
    <s v="plays"/>
    <x v="3471"/>
    <d v="2014-08-31T15:00:00"/>
    <d v="2014-07-21T14:41:30"/>
    <x v="3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x v="23"/>
    <x v="0"/>
    <x v="6"/>
    <n v="1.0205"/>
    <n v="88.739130434782609"/>
    <x v="1"/>
    <s v="plays"/>
    <x v="3472"/>
    <d v="2014-11-06T00:59:00"/>
    <d v="2014-10-15T23:05:31"/>
    <x v="3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x v="51"/>
    <x v="0"/>
    <x v="6"/>
    <n v="1"/>
    <n v="148.4848484848485"/>
    <x v="1"/>
    <s v="plays"/>
    <x v="3473"/>
    <d v="2015-03-20T15:27:00"/>
    <d v="2015-02-27T15:01:36"/>
    <x v="0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x v="70"/>
    <x v="0"/>
    <x v="6"/>
    <n v="1.01"/>
    <n v="51.794871794871796"/>
    <x v="1"/>
    <s v="plays"/>
    <x v="3474"/>
    <d v="2016-07-20T07:02:11"/>
    <d v="2016-06-20T07:02:11"/>
    <x v="2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x v="57"/>
    <x v="0"/>
    <x v="6"/>
    <n v="1.1333333333333333"/>
    <n v="20"/>
    <x v="1"/>
    <s v="plays"/>
    <x v="3475"/>
    <d v="2014-11-02T19:00:00"/>
    <d v="2014-10-06T16:08:24"/>
    <x v="3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x v="79"/>
    <x v="0"/>
    <x v="6"/>
    <n v="1.04"/>
    <n v="52"/>
    <x v="1"/>
    <s v="plays"/>
    <x v="3476"/>
    <d v="2014-10-26T22:00:00"/>
    <d v="2014-10-09T01:43:10"/>
    <x v="3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x v="70"/>
    <x v="0"/>
    <x v="6"/>
    <n v="1.1533333333333333"/>
    <n v="53.230769230769234"/>
    <x v="1"/>
    <s v="plays"/>
    <x v="3477"/>
    <d v="2015-05-16T22:00:00"/>
    <d v="2015-05-04T12:40:43"/>
    <x v="0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x v="7"/>
    <x v="0"/>
    <x v="6"/>
    <n v="1.1285000000000001"/>
    <n v="39.596491228070178"/>
    <x v="1"/>
    <s v="plays"/>
    <x v="3478"/>
    <d v="2015-03-16T16:00:00"/>
    <d v="2015-02-18T17:00:22"/>
    <x v="0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x v="66"/>
    <x v="0"/>
    <x v="6"/>
    <n v="1.2786666666666666"/>
    <n v="34.25"/>
    <x v="1"/>
    <s v="plays"/>
    <x v="3479"/>
    <d v="2014-06-21T15:31:20"/>
    <d v="2014-05-22T15:31:20"/>
    <x v="3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x v="62"/>
    <x v="0"/>
    <x v="6"/>
    <n v="1.4266666666666667"/>
    <n v="164.61538461538461"/>
    <x v="1"/>
    <s v="plays"/>
    <x v="3480"/>
    <d v="2015-07-10T16:00:00"/>
    <d v="2015-06-16T02:37:07"/>
    <x v="0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x v="195"/>
    <x v="0"/>
    <x v="6"/>
    <n v="1.1879999999999999"/>
    <n v="125.05263157894737"/>
    <x v="1"/>
    <s v="plays"/>
    <x v="3481"/>
    <d v="2015-01-02T00:56:28"/>
    <d v="2014-12-16T00:56:28"/>
    <x v="3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x v="144"/>
    <x v="0"/>
    <x v="6"/>
    <n v="1.3833333333333333"/>
    <n v="51.875"/>
    <x v="1"/>
    <s v="plays"/>
    <x v="3482"/>
    <d v="2014-07-06T13:31:06"/>
    <d v="2014-06-06T13:31:06"/>
    <x v="3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x v="182"/>
    <x v="0"/>
    <x v="6"/>
    <n v="1.599402985074627"/>
    <n v="40.285714285714285"/>
    <x v="1"/>
    <s v="plays"/>
    <x v="3483"/>
    <d v="2014-07-03T11:03:01"/>
    <d v="2014-06-03T11:03:01"/>
    <x v="3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x v="34"/>
    <x v="0"/>
    <x v="6"/>
    <n v="1.1424000000000001"/>
    <n v="64.909090909090907"/>
    <x v="1"/>
    <s v="plays"/>
    <x v="3484"/>
    <d v="2016-06-15T13:14:59"/>
    <d v="2016-05-16T13:14:59"/>
    <x v="2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x v="209"/>
    <x v="0"/>
    <x v="6"/>
    <n v="1.0060606060606061"/>
    <n v="55.333333333333336"/>
    <x v="1"/>
    <s v="plays"/>
    <x v="3485"/>
    <d v="2016-02-02T11:38:00"/>
    <d v="2016-01-03T11:38:00"/>
    <x v="2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x v="66"/>
    <x v="0"/>
    <x v="6"/>
    <n v="1.552"/>
    <n v="83.142857142857139"/>
    <x v="1"/>
    <s v="plays"/>
    <x v="3486"/>
    <d v="2015-06-03T01:59:00"/>
    <d v="2015-05-02T16:00:01"/>
    <x v="0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x v="36"/>
    <x v="0"/>
    <x v="6"/>
    <n v="1.2775000000000001"/>
    <n v="38.712121212121211"/>
    <x v="1"/>
    <s v="plays"/>
    <x v="3487"/>
    <d v="2015-06-24T17:34:12"/>
    <d v="2015-05-25T17:34:12"/>
    <x v="0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x v="60"/>
    <x v="0"/>
    <x v="6"/>
    <n v="1.212"/>
    <n v="125.37931034482759"/>
    <x v="1"/>
    <s v="plays"/>
    <x v="3488"/>
    <d v="2015-04-17T11:00:00"/>
    <d v="2015-03-24T13:26:00"/>
    <x v="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x v="250"/>
    <x v="0"/>
    <x v="6"/>
    <n v="1.127"/>
    <n v="78.263888888888886"/>
    <x v="1"/>
    <s v="plays"/>
    <x v="3489"/>
    <d v="2014-05-24T16:00:00"/>
    <d v="2014-04-24T10:15:31"/>
    <x v="3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x v="74"/>
    <x v="0"/>
    <x v="6"/>
    <n v="1.2749999999999999"/>
    <n v="47.222222222222221"/>
    <x v="1"/>
    <s v="plays"/>
    <x v="3490"/>
    <d v="2016-04-13T14:15:24"/>
    <d v="2016-03-14T14:15:24"/>
    <x v="2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x v="73"/>
    <x v="0"/>
    <x v="6"/>
    <n v="1.5820000000000001"/>
    <n v="79.099999999999994"/>
    <x v="1"/>
    <s v="plays"/>
    <x v="3491"/>
    <d v="2015-05-18T00:59:44"/>
    <d v="2015-04-27T00:59:44"/>
    <x v="0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x v="2"/>
    <x v="0"/>
    <x v="6"/>
    <n v="1.0526894736842105"/>
    <n v="114.29199999999999"/>
    <x v="1"/>
    <s v="plays"/>
    <x v="3492"/>
    <d v="2015-10-25T19:13:17"/>
    <d v="2015-09-20T19:13:17"/>
    <x v="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x v="60"/>
    <x v="0"/>
    <x v="6"/>
    <n v="1"/>
    <n v="51.724137931034484"/>
    <x v="1"/>
    <s v="plays"/>
    <x v="3493"/>
    <d v="2014-08-17T00:11:00"/>
    <d v="2014-07-28T15:47:16"/>
    <x v="3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x v="62"/>
    <x v="0"/>
    <x v="6"/>
    <n v="1"/>
    <n v="30.76923076923077"/>
    <x v="1"/>
    <s v="plays"/>
    <x v="3494"/>
    <d v="2016-11-26T01:00:00"/>
    <d v="2016-11-15T00:09:35"/>
    <x v="2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x v="250"/>
    <x v="0"/>
    <x v="6"/>
    <n v="1.0686"/>
    <n v="74.208333333333329"/>
    <x v="1"/>
    <s v="plays"/>
    <x v="3495"/>
    <d v="2014-11-01T12:18:00"/>
    <d v="2014-10-03T13:18:29"/>
    <x v="3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x v="76"/>
    <x v="0"/>
    <x v="6"/>
    <n v="1.244"/>
    <n v="47.846153846153847"/>
    <x v="1"/>
    <s v="plays"/>
    <x v="3496"/>
    <d v="2016-09-11T15:19:26"/>
    <d v="2016-08-02T15:19:26"/>
    <x v="2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x v="72"/>
    <x v="0"/>
    <x v="6"/>
    <n v="1.0870406189555126"/>
    <n v="34.408163265306122"/>
    <x v="1"/>
    <s v="plays"/>
    <x v="3497"/>
    <d v="2016-06-02T17:00:00"/>
    <d v="2016-05-21T12:48:24"/>
    <x v="2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x v="288"/>
    <x v="0"/>
    <x v="6"/>
    <n v="1.0242424242424242"/>
    <n v="40.238095238095241"/>
    <x v="1"/>
    <s v="plays"/>
    <x v="3498"/>
    <d v="2016-05-28T16:44:00"/>
    <d v="2016-03-29T22:48:24"/>
    <x v="2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x v="2"/>
    <x v="0"/>
    <x v="6"/>
    <n v="1.0549999999999999"/>
    <n v="60.285714285714285"/>
    <x v="1"/>
    <s v="plays"/>
    <x v="3499"/>
    <d v="2015-07-01T01:59:00"/>
    <d v="2015-05-07T19:52:05"/>
    <x v="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x v="288"/>
    <x v="0"/>
    <x v="6"/>
    <n v="1.0629999999999999"/>
    <n v="25.30952380952381"/>
    <x v="1"/>
    <s v="plays"/>
    <x v="3500"/>
    <d v="2016-03-06T23:59:00"/>
    <d v="2016-02-19T17:03:58"/>
    <x v="2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x v="288"/>
    <x v="0"/>
    <x v="6"/>
    <n v="1.0066666666666666"/>
    <n v="35.952380952380949"/>
    <x v="1"/>
    <s v="plays"/>
    <x v="3501"/>
    <d v="2015-09-11T13:19:55"/>
    <d v="2015-08-17T13:19:55"/>
    <x v="0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x v="162"/>
    <x v="0"/>
    <x v="6"/>
    <n v="1.054"/>
    <n v="136"/>
    <x v="1"/>
    <s v="plays"/>
    <x v="3502"/>
    <d v="2016-03-15T22:59:00"/>
    <d v="2016-03-01T15:08:44"/>
    <x v="2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x v="44"/>
    <x v="0"/>
    <x v="6"/>
    <n v="1.0755999999999999"/>
    <n v="70.763157894736835"/>
    <x v="1"/>
    <s v="plays"/>
    <x v="3503"/>
    <d v="2016-07-24T06:28:48"/>
    <d v="2016-06-24T06:28:48"/>
    <x v="2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x v="22"/>
    <x v="0"/>
    <x v="6"/>
    <n v="1"/>
    <n v="125"/>
    <x v="1"/>
    <s v="plays"/>
    <x v="3504"/>
    <d v="2015-11-19T13:58:11"/>
    <d v="2015-10-20T12:58:11"/>
    <x v="0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x v="70"/>
    <x v="0"/>
    <x v="6"/>
    <n v="1.0376000000000001"/>
    <n v="66.512820512820511"/>
    <x v="1"/>
    <s v="plays"/>
    <x v="3505"/>
    <d v="2014-05-12T23:00:00"/>
    <d v="2014-05-01T17:27:25"/>
    <x v="3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x v="60"/>
    <x v="0"/>
    <x v="6"/>
    <n v="1.0149999999999999"/>
    <n v="105"/>
    <x v="1"/>
    <s v="plays"/>
    <x v="3506"/>
    <d v="2014-08-23T12:37:20"/>
    <d v="2014-07-09T12:37:20"/>
    <x v="3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x v="250"/>
    <x v="0"/>
    <x v="6"/>
    <n v="1.044"/>
    <n v="145"/>
    <x v="1"/>
    <s v="plays"/>
    <x v="3507"/>
    <d v="2016-05-31T17:08:57"/>
    <d v="2016-05-01T17:08:57"/>
    <x v="2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x v="41"/>
    <x v="0"/>
    <x v="6"/>
    <n v="1.8"/>
    <n v="12"/>
    <x v="1"/>
    <s v="plays"/>
    <x v="3508"/>
    <d v="2016-05-10T16:00:00"/>
    <d v="2016-04-17T12:30:53"/>
    <x v="2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x v="51"/>
    <x v="0"/>
    <x v="6"/>
    <n v="1.0633333333333332"/>
    <n v="96.666666666666671"/>
    <x v="1"/>
    <s v="plays"/>
    <x v="3509"/>
    <d v="2014-11-20T23:55:00"/>
    <d v="2014-11-07T15:37:46"/>
    <x v="3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x v="41"/>
    <x v="0"/>
    <x v="6"/>
    <n v="1.0055555555555555"/>
    <n v="60.333333333333336"/>
    <x v="1"/>
    <s v="plays"/>
    <x v="3510"/>
    <d v="2014-07-02T09:54:06"/>
    <d v="2014-06-12T09:54:06"/>
    <x v="3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x v="10"/>
    <x v="0"/>
    <x v="6"/>
    <n v="1.012"/>
    <n v="79.89473684210526"/>
    <x v="1"/>
    <s v="plays"/>
    <x v="3511"/>
    <d v="2014-11-07T13:30:00"/>
    <d v="2014-10-15T15:58:15"/>
    <x v="3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x v="57"/>
    <x v="0"/>
    <x v="6"/>
    <n v="1"/>
    <n v="58.823529411764703"/>
    <x v="1"/>
    <s v="plays"/>
    <x v="3512"/>
    <d v="2015-04-23T06:53:12"/>
    <d v="2015-02-22T07:53:12"/>
    <x v="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x v="34"/>
    <x v="0"/>
    <x v="6"/>
    <n v="1.1839285714285714"/>
    <n v="75.340909090909093"/>
    <x v="1"/>
    <s v="plays"/>
    <x v="3513"/>
    <d v="2014-06-03T23:59:00"/>
    <d v="2014-05-21T21:18:32"/>
    <x v="3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x v="73"/>
    <x v="0"/>
    <x v="6"/>
    <n v="1.1000000000000001"/>
    <n v="55"/>
    <x v="1"/>
    <s v="plays"/>
    <x v="3514"/>
    <d v="2015-02-01T23:59:00"/>
    <d v="2015-01-16T15:19:12"/>
    <x v="0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x v="67"/>
    <x v="0"/>
    <x v="6"/>
    <n v="1.0266666666666666"/>
    <n v="66.956521739130437"/>
    <x v="1"/>
    <s v="plays"/>
    <x v="3515"/>
    <d v="2015-05-31T13:32:51"/>
    <d v="2015-05-01T13:32:51"/>
    <x v="0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x v="202"/>
    <x v="0"/>
    <x v="6"/>
    <n v="1"/>
    <n v="227.27272727272728"/>
    <x v="1"/>
    <s v="plays"/>
    <x v="3516"/>
    <d v="2014-09-07T22:00:00"/>
    <d v="2014-08-04T19:14:30"/>
    <x v="3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x v="62"/>
    <x v="0"/>
    <x v="6"/>
    <n v="1"/>
    <n v="307.69230769230768"/>
    <x v="1"/>
    <s v="plays"/>
    <x v="3517"/>
    <d v="2014-07-04T06:00:00"/>
    <d v="2014-06-04T14:37:14"/>
    <x v="3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x v="51"/>
    <x v="0"/>
    <x v="6"/>
    <n v="1.10046"/>
    <n v="50.020909090909093"/>
    <x v="1"/>
    <s v="plays"/>
    <x v="3518"/>
    <d v="2014-10-02T09:21:00"/>
    <d v="2014-09-11T13:48:19"/>
    <x v="3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x v="33"/>
    <x v="0"/>
    <x v="6"/>
    <n v="1.0135000000000001"/>
    <n v="72.392857142857139"/>
    <x v="1"/>
    <s v="plays"/>
    <x v="3519"/>
    <d v="2015-03-04T09:22:30"/>
    <d v="2015-02-02T09:22:30"/>
    <x v="0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x v="64"/>
    <x v="0"/>
    <x v="6"/>
    <n v="1.0075000000000001"/>
    <n v="95.952380952380949"/>
    <x v="1"/>
    <s v="plays"/>
    <x v="3520"/>
    <d v="2015-09-06T08:47:00"/>
    <d v="2015-08-11T14:46:52"/>
    <x v="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x v="62"/>
    <x v="0"/>
    <x v="6"/>
    <n v="1.6942857142857144"/>
    <n v="45.615384615384613"/>
    <x v="1"/>
    <s v="plays"/>
    <x v="3521"/>
    <d v="2014-09-29T03:40:20"/>
    <d v="2014-08-30T03:40:20"/>
    <x v="3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x v="69"/>
    <x v="0"/>
    <x v="6"/>
    <n v="1"/>
    <n v="41.029411764705884"/>
    <x v="1"/>
    <s v="plays"/>
    <x v="3522"/>
    <d v="2015-09-15T05:06:00"/>
    <d v="2015-08-18T13:57:26"/>
    <x v="0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x v="144"/>
    <x v="0"/>
    <x v="6"/>
    <n v="1.1365000000000001"/>
    <n v="56.825000000000003"/>
    <x v="1"/>
    <s v="plays"/>
    <x v="3523"/>
    <d v="2016-09-25T18:00:00"/>
    <d v="2016-07-30T04:32:28"/>
    <x v="2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x v="142"/>
    <x v="0"/>
    <x v="6"/>
    <n v="1.0156000000000001"/>
    <n v="137.24324324324326"/>
    <x v="1"/>
    <s v="plays"/>
    <x v="3524"/>
    <d v="2014-09-12T23:00:00"/>
    <d v="2014-08-29T13:19:33"/>
    <x v="3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x v="63"/>
    <x v="0"/>
    <x v="6"/>
    <n v="1.06"/>
    <n v="75.714285714285708"/>
    <x v="1"/>
    <s v="plays"/>
    <x v="3525"/>
    <d v="2015-08-09T11:00:00"/>
    <d v="2015-07-29T11:41:46"/>
    <x v="0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x v="69"/>
    <x v="0"/>
    <x v="6"/>
    <n v="1.02"/>
    <n v="99"/>
    <x v="1"/>
    <s v="plays"/>
    <x v="3526"/>
    <d v="2016-04-28T00:59:00"/>
    <d v="2016-03-31T03:02:51"/>
    <x v="2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x v="48"/>
    <x v="0"/>
    <x v="6"/>
    <n v="1.1691666666666667"/>
    <n v="81.569767441860463"/>
    <x v="1"/>
    <s v="plays"/>
    <x v="3527"/>
    <d v="2015-07-10T22:59:00"/>
    <d v="2015-06-11T19:33:25"/>
    <x v="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x v="77"/>
    <x v="0"/>
    <x v="6"/>
    <n v="1.0115151515151515"/>
    <n v="45.108108108108105"/>
    <x v="1"/>
    <s v="plays"/>
    <x v="3528"/>
    <d v="2017-01-18T07:01:58"/>
    <d v="2016-12-29T07:01:58"/>
    <x v="2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x v="59"/>
    <x v="0"/>
    <x v="6"/>
    <n v="1.32"/>
    <n v="36.666666666666664"/>
    <x v="1"/>
    <s v="plays"/>
    <x v="3529"/>
    <d v="2015-07-12T20:00:00"/>
    <d v="2015-06-22T13:16:58"/>
    <x v="0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x v="19"/>
    <x v="0"/>
    <x v="6"/>
    <n v="1"/>
    <n v="125"/>
    <x v="1"/>
    <s v="plays"/>
    <x v="3530"/>
    <d v="2016-04-10T15:00:00"/>
    <d v="2016-03-13T09:57:37"/>
    <x v="2"/>
  </r>
  <r>
    <x v="3531"/>
    <s v="The Reinvention of Lily Johnson"/>
    <s v="A political comedy for a crazy election year"/>
    <n v="1000"/>
    <n v="1280"/>
    <x v="0"/>
    <x v="0"/>
    <s v="USD"/>
    <n v="1467301334"/>
    <n v="1464709334"/>
    <x v="0"/>
    <x v="55"/>
    <x v="0"/>
    <x v="6"/>
    <n v="1.28"/>
    <n v="49.230769230769234"/>
    <x v="1"/>
    <s v="plays"/>
    <x v="3531"/>
    <d v="2016-06-30T10:42:14"/>
    <d v="2016-05-31T10:42:14"/>
    <x v="2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x v="74"/>
    <x v="0"/>
    <x v="6"/>
    <n v="1.1895833333333334"/>
    <n v="42.296296296296298"/>
    <x v="1"/>
    <s v="plays"/>
    <x v="3532"/>
    <d v="2014-09-17T22:59:00"/>
    <d v="2014-09-02T09:23:47"/>
    <x v="3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x v="22"/>
    <x v="0"/>
    <x v="6"/>
    <n v="1.262"/>
    <n v="78.875"/>
    <x v="1"/>
    <s v="plays"/>
    <x v="3533"/>
    <d v="2015-11-11T14:16:07"/>
    <d v="2015-10-12T13:16:07"/>
    <x v="0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x v="386"/>
    <x v="0"/>
    <x v="6"/>
    <n v="1.5620000000000001"/>
    <n v="38.284313725490193"/>
    <x v="1"/>
    <s v="plays"/>
    <x v="3534"/>
    <d v="2015-10-01T10:00:23"/>
    <d v="2015-08-27T10:00:23"/>
    <x v="0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x v="67"/>
    <x v="0"/>
    <x v="6"/>
    <n v="1.0315000000000001"/>
    <n v="44.847826086956523"/>
    <x v="1"/>
    <s v="plays"/>
    <x v="3535"/>
    <d v="2015-10-02T13:00:00"/>
    <d v="2015-09-01T10:21:50"/>
    <x v="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x v="57"/>
    <x v="0"/>
    <x v="6"/>
    <n v="1.5333333333333334"/>
    <n v="13.529411764705882"/>
    <x v="1"/>
    <s v="plays"/>
    <x v="3536"/>
    <d v="2015-12-20T06:59:00"/>
    <d v="2015-11-20T12:27:05"/>
    <x v="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x v="33"/>
    <x v="0"/>
    <x v="6"/>
    <n v="1.8044444444444445"/>
    <n v="43.5"/>
    <x v="1"/>
    <s v="plays"/>
    <x v="3537"/>
    <d v="2014-11-17T02:59:00"/>
    <d v="2014-10-11T03:30:16"/>
    <x v="3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x v="183"/>
    <x v="0"/>
    <x v="6"/>
    <n v="1.2845"/>
    <n v="30.951807228915662"/>
    <x v="1"/>
    <s v="plays"/>
    <x v="3538"/>
    <d v="2016-08-17T05:05:40"/>
    <d v="2016-07-20T05:05:40"/>
    <x v="2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x v="62"/>
    <x v="0"/>
    <x v="6"/>
    <n v="1.1966666666666668"/>
    <n v="55.230769230769234"/>
    <x v="1"/>
    <s v="plays"/>
    <x v="3539"/>
    <d v="2016-09-08T13:08:42"/>
    <d v="2016-08-18T13:08:42"/>
    <x v="2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x v="22"/>
    <x v="0"/>
    <x v="6"/>
    <n v="1.23"/>
    <n v="46.125"/>
    <x v="1"/>
    <s v="plays"/>
    <x v="3540"/>
    <d v="2016-06-25T19:04:51"/>
    <d v="2016-05-26T19:04:51"/>
    <x v="2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x v="58"/>
    <x v="0"/>
    <x v="6"/>
    <n v="1.05"/>
    <n v="39.375"/>
    <x v="1"/>
    <s v="plays"/>
    <x v="3541"/>
    <d v="2015-08-31T12:31:15"/>
    <d v="2015-08-06T12:31:15"/>
    <x v="0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x v="268"/>
    <x v="0"/>
    <x v="6"/>
    <n v="1.0223636363636364"/>
    <n v="66.152941176470591"/>
    <x v="1"/>
    <s v="plays"/>
    <x v="3542"/>
    <d v="2014-09-07T09:23:42"/>
    <d v="2014-07-09T09:23:42"/>
    <x v="3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x v="60"/>
    <x v="0"/>
    <x v="6"/>
    <n v="1.0466666666666666"/>
    <n v="54.137931034482762"/>
    <x v="1"/>
    <s v="plays"/>
    <x v="3543"/>
    <d v="2015-06-25T13:07:39"/>
    <d v="2015-05-26T13:07:39"/>
    <x v="0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x v="54"/>
    <x v="0"/>
    <x v="6"/>
    <n v="1"/>
    <n v="104.16666666666667"/>
    <x v="1"/>
    <s v="plays"/>
    <x v="3544"/>
    <d v="2015-03-07T14:57:37"/>
    <d v="2015-02-05T14:57:37"/>
    <x v="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x v="22"/>
    <x v="0"/>
    <x v="6"/>
    <n v="1.004"/>
    <n v="31.375"/>
    <x v="1"/>
    <s v="plays"/>
    <x v="3545"/>
    <d v="2015-04-11T14:22:39"/>
    <d v="2015-03-12T14:22:39"/>
    <x v="0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x v="10"/>
    <x v="0"/>
    <x v="6"/>
    <n v="1.0227272727272727"/>
    <n v="59.210526315789473"/>
    <x v="1"/>
    <s v="plays"/>
    <x v="3546"/>
    <d v="2015-03-31T22:59:00"/>
    <d v="2015-03-10T10:51:24"/>
    <x v="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x v="226"/>
    <x v="0"/>
    <x v="6"/>
    <n v="1.1440928571428572"/>
    <n v="119.17633928571429"/>
    <x v="1"/>
    <s v="plays"/>
    <x v="3547"/>
    <d v="2016-05-13T22:59:00"/>
    <d v="2016-04-19T20:53:21"/>
    <x v="2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x v="62"/>
    <x v="0"/>
    <x v="6"/>
    <n v="1.019047619047619"/>
    <n v="164.61538461538461"/>
    <x v="1"/>
    <s v="plays"/>
    <x v="3548"/>
    <d v="2016-03-04T20:00:00"/>
    <d v="2016-02-11T17:36:54"/>
    <x v="2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x v="288"/>
    <x v="0"/>
    <x v="6"/>
    <n v="1.02"/>
    <n v="24.285714285714285"/>
    <x v="1"/>
    <s v="plays"/>
    <x v="3549"/>
    <d v="2015-09-04T04:27:53"/>
    <d v="2015-08-07T04:27:53"/>
    <x v="0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x v="31"/>
    <x v="0"/>
    <x v="6"/>
    <n v="1.048"/>
    <n v="40.9375"/>
    <x v="1"/>
    <s v="plays"/>
    <x v="3550"/>
    <d v="2016-05-02T16:26:38"/>
    <d v="2016-04-02T16:26:38"/>
    <x v="2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x v="20"/>
    <x v="0"/>
    <x v="6"/>
    <n v="1.0183333333333333"/>
    <n v="61.1"/>
    <x v="1"/>
    <s v="plays"/>
    <x v="3551"/>
    <d v="2014-05-22T17:07:00"/>
    <d v="2014-04-24T07:22:50"/>
    <x v="3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x v="9"/>
    <x v="0"/>
    <x v="6"/>
    <n v="1"/>
    <n v="38.65"/>
    <x v="1"/>
    <s v="plays"/>
    <x v="3552"/>
    <d v="2014-06-28T09:05:24"/>
    <d v="2014-05-29T09:05:24"/>
    <x v="3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x v="201"/>
    <x v="0"/>
    <x v="6"/>
    <n v="1.0627272727272727"/>
    <n v="56.20192307692308"/>
    <x v="1"/>
    <s v="plays"/>
    <x v="3553"/>
    <d v="2015-08-11T19:00:00"/>
    <d v="2015-07-10T19:41:20"/>
    <x v="0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x v="28"/>
    <x v="0"/>
    <x v="6"/>
    <n v="1.1342219999999998"/>
    <n v="107.00207547169811"/>
    <x v="1"/>
    <s v="plays"/>
    <x v="3554"/>
    <d v="2015-02-11T12:00:00"/>
    <d v="2015-01-11T20:12:39"/>
    <x v="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x v="25"/>
    <x v="0"/>
    <x v="6"/>
    <n v="1"/>
    <n v="171.42857142857142"/>
    <x v="1"/>
    <s v="plays"/>
    <x v="3555"/>
    <d v="2016-11-17T06:36:34"/>
    <d v="2016-10-18T05:36:34"/>
    <x v="2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x v="9"/>
    <x v="0"/>
    <x v="6"/>
    <n v="1.0045454545454546"/>
    <n v="110.5"/>
    <x v="1"/>
    <s v="plays"/>
    <x v="3556"/>
    <d v="2014-08-17T10:35:24"/>
    <d v="2014-06-18T10:35:24"/>
    <x v="3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x v="501"/>
    <x v="0"/>
    <x v="6"/>
    <n v="1.0003599999999999"/>
    <n v="179.27598566308242"/>
    <x v="1"/>
    <s v="plays"/>
    <x v="3557"/>
    <d v="2014-05-05T01:38:31"/>
    <d v="2014-04-01T01:38:31"/>
    <x v="3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x v="19"/>
    <x v="0"/>
    <x v="6"/>
    <n v="1.44"/>
    <n v="22.90909090909091"/>
    <x v="1"/>
    <s v="plays"/>
    <x v="3558"/>
    <d v="2015-06-26T16:00:00"/>
    <d v="2015-05-15T14:36:15"/>
    <x v="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x v="54"/>
    <x v="0"/>
    <x v="6"/>
    <n v="1.0349999999999999"/>
    <n v="43.125"/>
    <x v="1"/>
    <s v="plays"/>
    <x v="3559"/>
    <d v="2015-07-31T03:58:00"/>
    <d v="2015-07-08T21:18:28"/>
    <x v="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x v="142"/>
    <x v="0"/>
    <x v="6"/>
    <n v="1.0843750000000001"/>
    <n v="46.891891891891895"/>
    <x v="1"/>
    <s v="plays"/>
    <x v="3560"/>
    <d v="2015-05-26T21:45:00"/>
    <d v="2015-04-21T16:21:06"/>
    <x v="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x v="241"/>
    <x v="0"/>
    <x v="6"/>
    <n v="1.024"/>
    <n v="47.407407407407405"/>
    <x v="1"/>
    <s v="plays"/>
    <x v="3561"/>
    <d v="2015-08-05T13:36:00"/>
    <d v="2015-07-18T11:19:38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x v="162"/>
    <x v="0"/>
    <x v="6"/>
    <n v="1.4888888888888889"/>
    <n v="15.129032258064516"/>
    <x v="1"/>
    <s v="plays"/>
    <x v="3562"/>
    <d v="2016-03-13T17:00:00"/>
    <d v="2016-03-04T13:17:07"/>
    <x v="2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x v="20"/>
    <x v="0"/>
    <x v="6"/>
    <n v="1.0549000000000002"/>
    <n v="21.098000000000003"/>
    <x v="1"/>
    <s v="plays"/>
    <x v="3563"/>
    <d v="2016-08-01T14:00:00"/>
    <d v="2016-07-04T11:07:36"/>
    <x v="2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x v="57"/>
    <x v="0"/>
    <x v="6"/>
    <n v="1.0049999999999999"/>
    <n v="59.117647058823529"/>
    <x v="1"/>
    <s v="plays"/>
    <x v="3564"/>
    <d v="2015-10-05T11:00:00"/>
    <d v="2015-08-20T09:57:29"/>
    <x v="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x v="8"/>
    <x v="0"/>
    <x v="6"/>
    <n v="1.3055555555555556"/>
    <n v="97.916666666666671"/>
    <x v="1"/>
    <s v="plays"/>
    <x v="3565"/>
    <d v="2014-12-31T12:50:08"/>
    <d v="2014-12-01T12:50:08"/>
    <x v="3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x v="44"/>
    <x v="0"/>
    <x v="6"/>
    <n v="1.0475000000000001"/>
    <n v="55.131578947368418"/>
    <x v="1"/>
    <s v="plays"/>
    <x v="3566"/>
    <d v="2015-01-23T07:11:23"/>
    <d v="2014-12-24T07:11:23"/>
    <x v="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x v="14"/>
    <x v="0"/>
    <x v="6"/>
    <n v="1.0880000000000001"/>
    <n v="26.536585365853657"/>
    <x v="1"/>
    <s v="plays"/>
    <x v="3567"/>
    <d v="2015-06-10T14:27:24"/>
    <d v="2015-05-11T14:27:24"/>
    <x v="0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x v="10"/>
    <x v="0"/>
    <x v="6"/>
    <n v="1.1100000000000001"/>
    <n v="58.421052631578945"/>
    <x v="1"/>
    <s v="plays"/>
    <x v="3568"/>
    <d v="2014-09-17T12:46:34"/>
    <d v="2014-08-18T12:46:34"/>
    <x v="3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x v="14"/>
    <x v="0"/>
    <x v="6"/>
    <n v="1.0047999999999999"/>
    <n v="122.53658536585365"/>
    <x v="1"/>
    <s v="plays"/>
    <x v="3569"/>
    <d v="2015-01-08T11:31:36"/>
    <d v="2014-12-09T11:31:36"/>
    <x v="3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x v="55"/>
    <x v="0"/>
    <x v="6"/>
    <n v="1.1435"/>
    <n v="87.961538461538467"/>
    <x v="1"/>
    <s v="plays"/>
    <x v="3570"/>
    <d v="2014-12-31T02:00:00"/>
    <d v="2014-12-03T02:58:03"/>
    <x v="3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x v="20"/>
    <x v="0"/>
    <x v="6"/>
    <n v="1.2206666666666666"/>
    <n v="73.239999999999995"/>
    <x v="1"/>
    <s v="plays"/>
    <x v="3571"/>
    <d v="2014-10-30T15:36:53"/>
    <d v="2014-09-30T15:36:53"/>
    <x v="3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x v="0"/>
    <x v="82"/>
    <x v="0"/>
    <x v="6"/>
    <n v="1"/>
    <n v="55.555555555555557"/>
    <x v="1"/>
    <s v="plays"/>
    <x v="3572"/>
    <d v="2015-06-21T08:41:22"/>
    <d v="2015-05-22T08:41:22"/>
    <x v="0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x v="76"/>
    <x v="0"/>
    <x v="6"/>
    <n v="1.028"/>
    <n v="39.53846153846154"/>
    <x v="1"/>
    <s v="plays"/>
    <x v="3573"/>
    <d v="2014-11-08T05:00:46"/>
    <d v="2014-10-09T04:00:46"/>
    <x v="3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x v="43"/>
    <x v="0"/>
    <x v="6"/>
    <n v="1.0612068965517241"/>
    <n v="136.77777777777777"/>
    <x v="1"/>
    <s v="plays"/>
    <x v="3574"/>
    <d v="2014-11-13T18:37:28"/>
    <d v="2014-10-14T17:37:28"/>
    <x v="3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x v="332"/>
    <x v="0"/>
    <x v="6"/>
    <n v="1.0133000000000001"/>
    <n v="99.343137254901961"/>
    <x v="1"/>
    <s v="plays"/>
    <x v="3575"/>
    <d v="2016-08-10T22:59:00"/>
    <d v="2016-07-10T13:48:47"/>
    <x v="2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x v="81"/>
    <x v="0"/>
    <x v="6"/>
    <n v="1"/>
    <n v="20"/>
    <x v="1"/>
    <s v="plays"/>
    <x v="3576"/>
    <d v="2016-12-05T09:10:54"/>
    <d v="2016-10-06T08:10:54"/>
    <x v="2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x v="74"/>
    <x v="0"/>
    <x v="6"/>
    <n v="1.3"/>
    <n v="28.888888888888889"/>
    <x v="1"/>
    <s v="plays"/>
    <x v="3577"/>
    <d v="2015-04-26T01:28:00"/>
    <d v="2015-03-30T13:53:03"/>
    <x v="0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x v="77"/>
    <x v="0"/>
    <x v="6"/>
    <n v="1.0001333333333333"/>
    <n v="40.545945945945945"/>
    <x v="1"/>
    <s v="plays"/>
    <x v="3578"/>
    <d v="2016-04-30T12:36:17"/>
    <d v="2016-03-31T12:36:17"/>
    <x v="2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x v="25"/>
    <x v="0"/>
    <x v="6"/>
    <n v="1"/>
    <n v="35.714285714285715"/>
    <x v="1"/>
    <s v="plays"/>
    <x v="3579"/>
    <d v="2016-03-31T12:17:36"/>
    <d v="2016-03-01T13:17:36"/>
    <x v="2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x v="74"/>
    <x v="0"/>
    <x v="6"/>
    <n v="1.1388888888888888"/>
    <n v="37.962962962962962"/>
    <x v="1"/>
    <s v="plays"/>
    <x v="3580"/>
    <d v="2015-02-28T23:59:00"/>
    <d v="2015-01-21T23:13:42"/>
    <x v="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x v="43"/>
    <x v="0"/>
    <x v="6"/>
    <n v="1"/>
    <n v="33.333333333333336"/>
    <x v="1"/>
    <s v="plays"/>
    <x v="3581"/>
    <d v="2014-07-30T06:18:30"/>
    <d v="2014-07-16T06:18:30"/>
    <x v="3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x v="72"/>
    <x v="0"/>
    <x v="6"/>
    <n v="2.87"/>
    <n v="58.571428571428569"/>
    <x v="1"/>
    <s v="plays"/>
    <x v="3582"/>
    <d v="2016-04-04T21:18:02"/>
    <d v="2016-03-21T21:18:02"/>
    <x v="2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x v="54"/>
    <x v="0"/>
    <x v="6"/>
    <n v="1.085"/>
    <n v="135.625"/>
    <x v="1"/>
    <s v="plays"/>
    <x v="3583"/>
    <d v="2016-04-18T04:13:25"/>
    <d v="2016-02-18T05:13:25"/>
    <x v="2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x v="300"/>
    <x v="0"/>
    <x v="6"/>
    <n v="1.155"/>
    <n v="30.9375"/>
    <x v="1"/>
    <s v="plays"/>
    <x v="3584"/>
    <d v="2015-07-13T02:35:44"/>
    <d v="2015-06-13T02:35:44"/>
    <x v="0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x v="23"/>
    <x v="0"/>
    <x v="6"/>
    <n v="1.1911764705882353"/>
    <n v="176.08695652173913"/>
    <x v="1"/>
    <s v="plays"/>
    <x v="3585"/>
    <d v="2014-12-21T12:11:30"/>
    <d v="2014-11-21T12:11:30"/>
    <x v="3"/>
  </r>
  <r>
    <x v="3586"/>
    <s v="Actors &amp; Musicians who are Blind or Autistic"/>
    <s v="See Theatre In A New Light"/>
    <n v="7500"/>
    <n v="8207"/>
    <x v="0"/>
    <x v="0"/>
    <s v="USD"/>
    <n v="1474649070"/>
    <n v="1469465070"/>
    <x v="0"/>
    <x v="241"/>
    <x v="0"/>
    <x v="6"/>
    <n v="1.0942666666666667"/>
    <n v="151.9814814814815"/>
    <x v="1"/>
    <s v="plays"/>
    <x v="3586"/>
    <d v="2016-09-23T11:44:30"/>
    <d v="2016-07-25T11:44:30"/>
    <x v="2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x v="33"/>
    <x v="0"/>
    <x v="6"/>
    <n v="1.266"/>
    <n v="22.607142857142858"/>
    <x v="1"/>
    <s v="plays"/>
    <x v="3587"/>
    <d v="2016-06-27T14:00:00"/>
    <d v="2016-05-13T07:57:34"/>
    <x v="2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x v="202"/>
    <x v="0"/>
    <x v="6"/>
    <n v="1.0049999999999999"/>
    <n v="18.272727272727273"/>
    <x v="1"/>
    <s v="plays"/>
    <x v="3588"/>
    <d v="2015-04-29T18:00:00"/>
    <d v="2015-04-07T14:53:30"/>
    <x v="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x v="95"/>
    <x v="0"/>
    <x v="6"/>
    <n v="1.2749999999999999"/>
    <n v="82.258064516129039"/>
    <x v="1"/>
    <s v="plays"/>
    <x v="3589"/>
    <d v="2015-05-26T10:32:27"/>
    <d v="2015-05-01T10:32:27"/>
    <x v="0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x v="196"/>
    <x v="0"/>
    <x v="6"/>
    <n v="1.0005999999999999"/>
    <n v="68.534246575342465"/>
    <x v="1"/>
    <s v="plays"/>
    <x v="3590"/>
    <d v="2014-10-20T03:00:34"/>
    <d v="2014-09-20T03:00:34"/>
    <x v="3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x v="59"/>
    <x v="0"/>
    <x v="6"/>
    <n v="1.75"/>
    <n v="68.055555555555557"/>
    <x v="1"/>
    <s v="plays"/>
    <x v="3591"/>
    <d v="2015-01-23T23:59:00"/>
    <d v="2014-12-30T17:45:44"/>
    <x v="3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x v="2"/>
    <x v="0"/>
    <x v="6"/>
    <n v="1.2725"/>
    <n v="72.714285714285708"/>
    <x v="1"/>
    <s v="plays"/>
    <x v="3592"/>
    <d v="2015-02-10T23:59:00"/>
    <d v="2014-12-15T14:55:07"/>
    <x v="3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x v="68"/>
    <x v="0"/>
    <x v="6"/>
    <n v="1.1063333333333334"/>
    <n v="77.186046511627907"/>
    <x v="1"/>
    <s v="plays"/>
    <x v="3593"/>
    <d v="2015-01-05T15:26:00"/>
    <d v="2014-12-01T16:33:59"/>
    <x v="3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x v="17"/>
    <x v="0"/>
    <x v="6"/>
    <n v="1.2593749999999999"/>
    <n v="55.972222222222221"/>
    <x v="1"/>
    <s v="plays"/>
    <x v="3594"/>
    <d v="2016-09-03T20:36:22"/>
    <d v="2016-08-09T20:36:22"/>
    <x v="2"/>
  </r>
  <r>
    <x v="3595"/>
    <s v="The Flu Season"/>
    <s v="A new theatre company staging Will Eno's The Flu Season in Seattle"/>
    <n v="2600"/>
    <n v="3081"/>
    <x v="0"/>
    <x v="0"/>
    <s v="USD"/>
    <n v="1426229940"/>
    <n v="1423959123"/>
    <x v="0"/>
    <x v="95"/>
    <x v="0"/>
    <x v="6"/>
    <n v="1.1850000000000001"/>
    <n v="49.693548387096776"/>
    <x v="1"/>
    <s v="plays"/>
    <x v="3595"/>
    <d v="2015-03-13T01:59:00"/>
    <d v="2015-02-14T19:12:03"/>
    <x v="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x v="41"/>
    <x v="0"/>
    <x v="6"/>
    <n v="1.0772727272727274"/>
    <n v="79"/>
    <x v="1"/>
    <s v="plays"/>
    <x v="3596"/>
    <d v="2014-08-26T12:09:42"/>
    <d v="2014-08-05T12:09:42"/>
    <x v="3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x v="51"/>
    <x v="0"/>
    <x v="6"/>
    <n v="1.026"/>
    <n v="77.727272727272734"/>
    <x v="1"/>
    <s v="plays"/>
    <x v="3597"/>
    <d v="2016-03-03T00:59:00"/>
    <d v="2016-02-17T09:03:10"/>
    <x v="2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x v="74"/>
    <x v="0"/>
    <x v="6"/>
    <n v="1.101"/>
    <n v="40.777777777777779"/>
    <x v="1"/>
    <s v="plays"/>
    <x v="3598"/>
    <d v="2014-09-02T23:59:00"/>
    <d v="2014-08-15T14:10:22"/>
    <x v="3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x v="57"/>
    <x v="0"/>
    <x v="6"/>
    <n v="2.02"/>
    <n v="59.411764705882355"/>
    <x v="1"/>
    <s v="plays"/>
    <x v="3599"/>
    <d v="2015-08-29T19:00:00"/>
    <d v="2015-08-04T14:04:37"/>
    <x v="0"/>
  </r>
  <r>
    <x v="3600"/>
    <s v="Pariah"/>
    <s v="The First Play From The Man Who Brought You The Black James Bond!"/>
    <n v="10"/>
    <n v="13"/>
    <x v="0"/>
    <x v="0"/>
    <s v="USD"/>
    <n v="1476390164"/>
    <n v="1473970964"/>
    <x v="0"/>
    <x v="80"/>
    <x v="0"/>
    <x v="6"/>
    <n v="1.3"/>
    <n v="3.25"/>
    <x v="1"/>
    <s v="plays"/>
    <x v="3600"/>
    <d v="2016-10-13T15:22:44"/>
    <d v="2016-09-15T15:22:44"/>
    <x v="2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x v="28"/>
    <x v="0"/>
    <x v="6"/>
    <n v="1.0435000000000001"/>
    <n v="39.377358490566039"/>
    <x v="1"/>
    <s v="plays"/>
    <x v="3601"/>
    <d v="2015-01-16T18:58:02"/>
    <d v="2014-12-17T18:58:02"/>
    <x v="3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x v="72"/>
    <x v="0"/>
    <x v="6"/>
    <n v="1.0004999999999999"/>
    <n v="81.673469387755105"/>
    <x v="1"/>
    <s v="plays"/>
    <x v="3602"/>
    <d v="2016-05-17T16:27:59"/>
    <d v="2016-03-18T16:27:59"/>
    <x v="2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x v="7"/>
    <x v="0"/>
    <x v="6"/>
    <n v="1.7066666666666668"/>
    <n v="44.912280701754383"/>
    <x v="1"/>
    <s v="plays"/>
    <x v="3603"/>
    <d v="2015-11-05T16:44:40"/>
    <d v="2015-10-06T15:44:40"/>
    <x v="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x v="50"/>
    <x v="0"/>
    <x v="6"/>
    <n v="1.1283333333333334"/>
    <n v="49.05797101449275"/>
    <x v="1"/>
    <s v="plays"/>
    <x v="3604"/>
    <d v="2016-04-29T01:59:00"/>
    <d v="2016-04-22T19:22:36"/>
    <x v="2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x v="41"/>
    <x v="0"/>
    <x v="6"/>
    <n v="1.84"/>
    <n v="30.666666666666668"/>
    <x v="1"/>
    <s v="plays"/>
    <x v="3605"/>
    <d v="2016-02-13T14:02:06"/>
    <d v="2016-01-14T14:02:06"/>
    <x v="2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x v="31"/>
    <x v="0"/>
    <x v="6"/>
    <n v="1.3026666666666666"/>
    <n v="61.0625"/>
    <x v="1"/>
    <s v="plays"/>
    <x v="3606"/>
    <d v="2016-08-14T09:30:57"/>
    <d v="2016-07-15T09:30:57"/>
    <x v="2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x v="9"/>
    <x v="0"/>
    <x v="6"/>
    <n v="1.0545454545454545"/>
    <n v="29"/>
    <x v="1"/>
    <s v="plays"/>
    <x v="3607"/>
    <d v="2015-12-14T19:00:00"/>
    <d v="2015-11-30T18:08:02"/>
    <x v="0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x v="74"/>
    <x v="0"/>
    <x v="6"/>
    <n v="1"/>
    <n v="29.62962962962963"/>
    <x v="1"/>
    <s v="plays"/>
    <x v="3608"/>
    <d v="2016-06-17T09:00:00"/>
    <d v="2016-05-16T12:01:30"/>
    <x v="2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x v="64"/>
    <x v="0"/>
    <x v="6"/>
    <n v="1.5331632653061225"/>
    <n v="143.0952380952381"/>
    <x v="1"/>
    <s v="plays"/>
    <x v="3609"/>
    <d v="2016-03-30T17:48:05"/>
    <d v="2016-02-29T18:48:05"/>
    <x v="2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x v="162"/>
    <x v="0"/>
    <x v="6"/>
    <n v="1.623"/>
    <n v="52.354838709677416"/>
    <x v="1"/>
    <s v="plays"/>
    <x v="3610"/>
    <d v="2015-08-17T05:22:16"/>
    <d v="2015-07-18T05:22:16"/>
    <x v="0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x v="13"/>
    <x v="0"/>
    <x v="6"/>
    <n v="1.36"/>
    <n v="66.666666666666671"/>
    <x v="1"/>
    <s v="plays"/>
    <x v="3611"/>
    <d v="2015-04-08T03:53:21"/>
    <d v="2015-03-09T03:53:21"/>
    <x v="0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x v="7"/>
    <x v="0"/>
    <x v="6"/>
    <n v="1.444"/>
    <n v="126.66666666666667"/>
    <x v="1"/>
    <s v="plays"/>
    <x v="3612"/>
    <d v="2014-06-09T12:26:51"/>
    <d v="2014-05-30T12:26:51"/>
    <x v="3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x v="9"/>
    <x v="0"/>
    <x v="6"/>
    <n v="1"/>
    <n v="62.5"/>
    <x v="1"/>
    <s v="plays"/>
    <x v="3613"/>
    <d v="2014-06-28T09:09:34"/>
    <d v="2014-05-29T09:09:34"/>
    <x v="3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x v="26"/>
    <x v="0"/>
    <x v="6"/>
    <n v="1.008"/>
    <n v="35.492957746478872"/>
    <x v="1"/>
    <s v="plays"/>
    <x v="3614"/>
    <d v="2015-06-18T20:00:16"/>
    <d v="2015-05-19T20:00:16"/>
    <x v="0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x v="250"/>
    <x v="0"/>
    <x v="6"/>
    <n v="1.0680000000000001"/>
    <n v="37.083333333333336"/>
    <x v="1"/>
    <s v="plays"/>
    <x v="3615"/>
    <d v="2015-12-10T09:14:56"/>
    <d v="2015-11-10T09:14:56"/>
    <x v="0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x v="43"/>
    <x v="0"/>
    <x v="6"/>
    <n v="1.248"/>
    <n v="69.333333333333329"/>
    <x v="1"/>
    <s v="plays"/>
    <x v="3616"/>
    <d v="2015-03-19T16:47:44"/>
    <d v="2015-02-17T17:47:44"/>
    <x v="0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x v="13"/>
    <x v="0"/>
    <x v="6"/>
    <n v="1.1891891891891893"/>
    <n v="17.254901960784313"/>
    <x v="1"/>
    <s v="plays"/>
    <x v="3617"/>
    <d v="2017-02-27T19:00:00"/>
    <d v="2017-02-13T09:38:49"/>
    <x v="1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x v="66"/>
    <x v="0"/>
    <x v="6"/>
    <n v="1.01"/>
    <n v="36.071428571428569"/>
    <x v="1"/>
    <s v="plays"/>
    <x v="3618"/>
    <d v="2015-06-03T10:04:10"/>
    <d v="2015-05-04T10:04:10"/>
    <x v="0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x v="57"/>
    <x v="0"/>
    <x v="6"/>
    <n v="1.1299999999999999"/>
    <n v="66.470588235294116"/>
    <x v="1"/>
    <s v="plays"/>
    <x v="3619"/>
    <d v="2016-11-19T17:00:00"/>
    <d v="2016-10-17T22:10:26"/>
    <x v="2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x v="438"/>
    <x v="0"/>
    <x v="6"/>
    <n v="1.0519047619047619"/>
    <n v="56.065989847715734"/>
    <x v="1"/>
    <s v="plays"/>
    <x v="3620"/>
    <d v="2015-03-04T23:00:00"/>
    <d v="2015-02-02T17:31:01"/>
    <x v="0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x v="16"/>
    <x v="0"/>
    <x v="6"/>
    <n v="1.0973333333333333"/>
    <n v="47.028571428571432"/>
    <x v="1"/>
    <s v="plays"/>
    <x v="3621"/>
    <d v="2016-09-30T16:00:00"/>
    <d v="2016-09-06T17:27:24"/>
    <x v="2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x v="64"/>
    <x v="0"/>
    <x v="6"/>
    <n v="1.00099"/>
    <n v="47.666190476190479"/>
    <x v="1"/>
    <s v="plays"/>
    <x v="3622"/>
    <d v="2014-09-27T22:23:00"/>
    <d v="2014-08-26T00:19:31"/>
    <x v="3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x v="69"/>
    <x v="0"/>
    <x v="6"/>
    <n v="1.2"/>
    <n v="88.235294117647058"/>
    <x v="1"/>
    <s v="plays"/>
    <x v="3623"/>
    <d v="2014-07-26T02:00:00"/>
    <d v="2014-07-08T12:41:10"/>
    <x v="3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x v="70"/>
    <x v="0"/>
    <x v="6"/>
    <n v="1.0493333333333332"/>
    <n v="80.717948717948715"/>
    <x v="1"/>
    <s v="plays"/>
    <x v="3624"/>
    <d v="2016-08-23T13:34:50"/>
    <d v="2016-06-24T13:34:50"/>
    <x v="2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x v="76"/>
    <x v="0"/>
    <x v="6"/>
    <n v="1.0266666666666666"/>
    <n v="39.487179487179489"/>
    <x v="1"/>
    <s v="plays"/>
    <x v="3625"/>
    <d v="2015-07-02T10:39:37"/>
    <d v="2015-06-02T10:39:37"/>
    <x v="0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x v="53"/>
    <x v="0"/>
    <x v="6"/>
    <n v="1.0182500000000001"/>
    <n v="84.854166666666671"/>
    <x v="1"/>
    <s v="plays"/>
    <x v="3626"/>
    <d v="2014-08-16T11:00:57"/>
    <d v="2014-07-26T11:00:57"/>
    <x v="3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x v="60"/>
    <x v="0"/>
    <x v="6"/>
    <n v="1"/>
    <n v="68.965517241379317"/>
    <x v="1"/>
    <s v="plays"/>
    <x v="3627"/>
    <d v="2016-05-20T22:59:00"/>
    <d v="2016-03-31T12:48:07"/>
    <x v="2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x v="78"/>
    <x v="1"/>
    <x v="40"/>
    <n v="0"/>
    <e v="#DIV/0!"/>
    <x v="1"/>
    <s v="musical"/>
    <x v="3628"/>
    <d v="2015-12-13T15:59:56"/>
    <d v="2015-10-14T14:59:56"/>
    <x v="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x v="84"/>
    <x v="1"/>
    <x v="40"/>
    <n v="1.9999999999999999E-6"/>
    <n v="1"/>
    <x v="1"/>
    <s v="musical"/>
    <x v="3629"/>
    <d v="2016-05-05T12:00:00"/>
    <d v="2016-03-07T21:16:04"/>
    <x v="2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x v="29"/>
    <x v="1"/>
    <x v="40"/>
    <n v="3.3333333333333332E-4"/>
    <n v="1"/>
    <x v="1"/>
    <s v="musical"/>
    <x v="3630"/>
    <d v="2014-11-29T16:19:50"/>
    <d v="2014-10-30T15:19:50"/>
    <x v="3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x v="211"/>
    <x v="1"/>
    <x v="40"/>
    <n v="0.51023391812865493"/>
    <n v="147.88135593220338"/>
    <x v="1"/>
    <s v="musical"/>
    <x v="3631"/>
    <d v="2014-09-22T22:59:00"/>
    <d v="2014-08-29T13:04:57"/>
    <x v="3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x v="29"/>
    <x v="1"/>
    <x v="40"/>
    <n v="0.2"/>
    <n v="100"/>
    <x v="1"/>
    <s v="musical"/>
    <x v="3632"/>
    <d v="2014-11-23T17:29:09"/>
    <d v="2014-11-03T17:29:09"/>
    <x v="3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x v="162"/>
    <x v="1"/>
    <x v="40"/>
    <n v="0.35239999999999999"/>
    <n v="56.838709677419352"/>
    <x v="1"/>
    <s v="musical"/>
    <x v="3633"/>
    <d v="2016-11-18T20:00:00"/>
    <d v="2016-10-06T09:57:47"/>
    <x v="2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x v="59"/>
    <x v="1"/>
    <x v="40"/>
    <n v="4.2466666666666666E-2"/>
    <n v="176.94444444444446"/>
    <x v="1"/>
    <s v="musical"/>
    <x v="3634"/>
    <d v="2017-01-13T22:59:00"/>
    <d v="2016-11-26T22:59:34"/>
    <x v="2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x v="0"/>
    <x v="73"/>
    <x v="1"/>
    <x v="40"/>
    <n v="0.36457142857142855"/>
    <n v="127.6"/>
    <x v="1"/>
    <s v="musical"/>
    <x v="3635"/>
    <d v="2016-04-20T16:11:16"/>
    <d v="2016-03-21T16:11:16"/>
    <x v="2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x v="78"/>
    <x v="1"/>
    <x v="40"/>
    <n v="0"/>
    <e v="#DIV/0!"/>
    <x v="1"/>
    <s v="musical"/>
    <x v="3636"/>
    <d v="2015-09-14T11:40:29"/>
    <d v="2015-08-10T11:40:29"/>
    <x v="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x v="25"/>
    <x v="1"/>
    <x v="40"/>
    <n v="0.30866666666666664"/>
    <n v="66.142857142857139"/>
    <x v="1"/>
    <s v="musical"/>
    <x v="3637"/>
    <d v="2015-01-01T11:48:55"/>
    <d v="2014-12-02T11:48:55"/>
    <x v="3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x v="84"/>
    <x v="1"/>
    <x v="40"/>
    <n v="6.545454545454546E-2"/>
    <n v="108"/>
    <x v="1"/>
    <s v="musical"/>
    <x v="3638"/>
    <d v="2015-04-19T10:08:52"/>
    <d v="2015-02-18T11:08:52"/>
    <x v="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x v="29"/>
    <x v="1"/>
    <x v="40"/>
    <n v="4.0000000000000003E-5"/>
    <n v="1"/>
    <x v="1"/>
    <s v="musical"/>
    <x v="3639"/>
    <d v="2016-10-07T10:11:00"/>
    <d v="2016-08-08T11:15:06"/>
    <x v="2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x v="83"/>
    <x v="1"/>
    <x v="40"/>
    <n v="5.5E-2"/>
    <n v="18.333333333333332"/>
    <x v="1"/>
    <s v="musical"/>
    <x v="3640"/>
    <d v="2015-05-10T13:45:30"/>
    <d v="2015-04-10T13:45:30"/>
    <x v="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x v="78"/>
    <x v="1"/>
    <x v="40"/>
    <n v="0"/>
    <e v="#DIV/0!"/>
    <x v="1"/>
    <s v="musical"/>
    <x v="3641"/>
    <d v="2014-10-05T00:00:00"/>
    <d v="2014-09-17T10:02:59"/>
    <x v="3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x v="84"/>
    <x v="1"/>
    <x v="40"/>
    <n v="2.1428571428571429E-2"/>
    <n v="7.5"/>
    <x v="1"/>
    <s v="musical"/>
    <x v="3642"/>
    <d v="2015-11-30T12:00:00"/>
    <d v="2015-10-20T14:35:27"/>
    <x v="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x v="78"/>
    <x v="1"/>
    <x v="40"/>
    <n v="0"/>
    <e v="#DIV/0!"/>
    <x v="1"/>
    <s v="musical"/>
    <x v="3643"/>
    <d v="2015-11-16T23:27:19"/>
    <d v="2015-10-07T22:27:19"/>
    <x v="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x v="8"/>
    <x v="1"/>
    <x v="40"/>
    <n v="0.16420000000000001"/>
    <n v="68.416666666666671"/>
    <x v="1"/>
    <s v="musical"/>
    <x v="3644"/>
    <d v="2016-03-07T23:59:00"/>
    <d v="2016-02-09T00:48:07"/>
    <x v="2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x v="29"/>
    <x v="1"/>
    <x v="40"/>
    <n v="1E-3"/>
    <n v="1"/>
    <x v="1"/>
    <s v="musical"/>
    <x v="3645"/>
    <d v="2016-11-21T19:17:18"/>
    <d v="2016-10-22T18:17:18"/>
    <x v="2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x v="22"/>
    <x v="1"/>
    <x v="40"/>
    <n v="4.8099999999999997E-2"/>
    <n v="60.125"/>
    <x v="1"/>
    <s v="musical"/>
    <x v="3646"/>
    <d v="2015-06-16T18:30:00"/>
    <d v="2015-05-16T05:06:42"/>
    <x v="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x v="84"/>
    <x v="1"/>
    <x v="40"/>
    <n v="0.06"/>
    <n v="15"/>
    <x v="1"/>
    <s v="musical"/>
    <x v="3647"/>
    <d v="2016-09-30T12:58:47"/>
    <d v="2016-08-16T12:58:47"/>
    <x v="2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x v="196"/>
    <x v="0"/>
    <x v="6"/>
    <n v="1.003825"/>
    <n v="550.04109589041093"/>
    <x v="1"/>
    <s v="plays"/>
    <x v="3648"/>
    <d v="2014-10-05T02:00:45"/>
    <d v="2014-09-05T02:00:45"/>
    <x v="3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x v="22"/>
    <x v="0"/>
    <x v="6"/>
    <n v="1.04"/>
    <n v="97.5"/>
    <x v="1"/>
    <s v="plays"/>
    <x v="3649"/>
    <d v="2014-06-16T12:06:34"/>
    <d v="2014-05-21T12:06:34"/>
    <x v="3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x v="57"/>
    <x v="0"/>
    <x v="6"/>
    <n v="1"/>
    <n v="29.411764705882351"/>
    <x v="1"/>
    <s v="plays"/>
    <x v="3650"/>
    <d v="2016-02-02T06:29:44"/>
    <d v="2016-01-12T06:29:44"/>
    <x v="2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x v="82"/>
    <x v="0"/>
    <x v="6"/>
    <n v="1.04"/>
    <n v="57.777777777777779"/>
    <x v="1"/>
    <s v="plays"/>
    <x v="3651"/>
    <d v="2014-08-10T10:59:00"/>
    <d v="2014-07-08T10:30:42"/>
    <x v="3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x v="57"/>
    <x v="0"/>
    <x v="6"/>
    <n v="2.5066666666666668"/>
    <n v="44.235294117647058"/>
    <x v="1"/>
    <s v="plays"/>
    <x v="3652"/>
    <d v="2016-08-24T22:59:00"/>
    <d v="2016-08-14T10:28:22"/>
    <x v="2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x v="51"/>
    <x v="0"/>
    <x v="6"/>
    <n v="1.0049999999999999"/>
    <n v="60.909090909090907"/>
    <x v="1"/>
    <s v="plays"/>
    <x v="3653"/>
    <d v="2015-08-05T03:43:27"/>
    <d v="2015-07-06T03:43:27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x v="44"/>
    <x v="0"/>
    <x v="6"/>
    <n v="1.744"/>
    <n v="68.84210526315789"/>
    <x v="1"/>
    <s v="plays"/>
    <x v="3654"/>
    <d v="2016-04-03T12:00:00"/>
    <d v="2016-03-11T04:59:46"/>
    <x v="2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x v="1"/>
    <x v="0"/>
    <x v="6"/>
    <n v="1.1626000000000001"/>
    <n v="73.582278481012665"/>
    <x v="1"/>
    <s v="plays"/>
    <x v="3655"/>
    <d v="2015-07-18T01:59:00"/>
    <d v="2015-06-18T14:16:38"/>
    <x v="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x v="67"/>
    <x v="0"/>
    <x v="6"/>
    <n v="1.0582"/>
    <n v="115.02173913043478"/>
    <x v="1"/>
    <s v="plays"/>
    <x v="3656"/>
    <d v="2017-02-01T17:59:00"/>
    <d v="2017-01-02T16:50:36"/>
    <x v="1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x v="9"/>
    <x v="0"/>
    <x v="6"/>
    <n v="1.1074999999999999"/>
    <n v="110.75"/>
    <x v="1"/>
    <s v="plays"/>
    <x v="3657"/>
    <d v="2016-06-01T16:42:00"/>
    <d v="2016-05-09T10:06:59"/>
    <x v="2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x v="0"/>
    <x v="9"/>
    <x v="0"/>
    <x v="6"/>
    <n v="1.0066666666666666"/>
    <n v="75.5"/>
    <x v="1"/>
    <s v="plays"/>
    <x v="3658"/>
    <d v="2014-07-01T22:59:00"/>
    <d v="2014-05-16T15:36:20"/>
    <x v="3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x v="62"/>
    <x v="0"/>
    <x v="6"/>
    <n v="1.0203333333333333"/>
    <n v="235.46153846153845"/>
    <x v="1"/>
    <s v="plays"/>
    <x v="3659"/>
    <d v="2015-03-19T09:39:00"/>
    <d v="2015-02-20T01:39:10"/>
    <x v="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x v="19"/>
    <x v="0"/>
    <x v="6"/>
    <n v="1"/>
    <n v="11.363636363636363"/>
    <x v="1"/>
    <s v="plays"/>
    <x v="3660"/>
    <d v="2014-12-23T16:08:45"/>
    <d v="2014-11-28T16:08:45"/>
    <x v="3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x v="17"/>
    <x v="0"/>
    <x v="6"/>
    <n v="1.1100000000000001"/>
    <n v="92.5"/>
    <x v="1"/>
    <s v="plays"/>
    <x v="3661"/>
    <d v="2016-04-09T23:00:00"/>
    <d v="2016-03-18T16:31:12"/>
    <x v="2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x v="244"/>
    <x v="0"/>
    <x v="6"/>
    <n v="1.0142500000000001"/>
    <n v="202.85"/>
    <x v="1"/>
    <s v="plays"/>
    <x v="3662"/>
    <d v="2015-03-30T23:16:54"/>
    <d v="2015-03-01T00:16:54"/>
    <x v="0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x v="82"/>
    <x v="0"/>
    <x v="6"/>
    <n v="1.04"/>
    <n v="26"/>
    <x v="1"/>
    <s v="plays"/>
    <x v="3663"/>
    <d v="2016-12-21T06:50:30"/>
    <d v="2016-10-22T05:50:30"/>
    <x v="2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x v="10"/>
    <x v="0"/>
    <x v="6"/>
    <n v="1.09375"/>
    <n v="46.05263157894737"/>
    <x v="1"/>
    <s v="plays"/>
    <x v="3664"/>
    <d v="2016-06-16T00:58:09"/>
    <d v="2016-06-02T00:58:09"/>
    <x v="2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x v="25"/>
    <x v="0"/>
    <x v="6"/>
    <n v="1.1516129032258065"/>
    <n v="51"/>
    <x v="1"/>
    <s v="plays"/>
    <x v="3665"/>
    <d v="2015-10-28T14:54:00"/>
    <d v="2015-10-17T14:23:42"/>
    <x v="0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x v="44"/>
    <x v="0"/>
    <x v="6"/>
    <n v="1"/>
    <n v="31.578947368421051"/>
    <x v="1"/>
    <s v="plays"/>
    <x v="3666"/>
    <d v="2014-07-24T02:00:00"/>
    <d v="2014-07-02T16:43:02"/>
    <x v="3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x v="6"/>
    <x v="0"/>
    <x v="6"/>
    <n v="1.0317033333333334"/>
    <n v="53.363965517241382"/>
    <x v="1"/>
    <s v="plays"/>
    <x v="3667"/>
    <d v="2015-07-18T18:16:59"/>
    <d v="2015-06-18T18:16:59"/>
    <x v="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x v="33"/>
    <x v="0"/>
    <x v="6"/>
    <n v="1.0349999999999999"/>
    <n v="36.964285714285715"/>
    <x v="1"/>
    <s v="plays"/>
    <x v="3668"/>
    <d v="2015-07-23T13:33:00"/>
    <d v="2015-06-30T08:20:52"/>
    <x v="0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x v="57"/>
    <x v="0"/>
    <x v="6"/>
    <n v="1.3819999999999999"/>
    <n v="81.294117647058826"/>
    <x v="1"/>
    <s v="plays"/>
    <x v="3669"/>
    <d v="2015-06-11T11:12:17"/>
    <d v="2015-05-12T11:12:17"/>
    <x v="0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x v="8"/>
    <x v="0"/>
    <x v="6"/>
    <n v="1.0954545454545455"/>
    <n v="20.083333333333332"/>
    <x v="1"/>
    <s v="plays"/>
    <x v="3670"/>
    <d v="2015-05-31T18:00:00"/>
    <d v="2015-05-18T07:20:11"/>
    <x v="0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x v="244"/>
    <x v="0"/>
    <x v="6"/>
    <n v="1.0085714285714287"/>
    <n v="88.25"/>
    <x v="1"/>
    <s v="plays"/>
    <x v="3671"/>
    <d v="2014-07-20T22:59:00"/>
    <d v="2014-06-30T10:04:27"/>
    <x v="3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x v="7"/>
    <x v="0"/>
    <x v="6"/>
    <n v="1.0153333333333334"/>
    <n v="53.438596491228068"/>
    <x v="1"/>
    <s v="plays"/>
    <x v="3672"/>
    <d v="2014-09-26T17:43:04"/>
    <d v="2014-08-27T17:43:04"/>
    <x v="3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x v="229"/>
    <x v="0"/>
    <x v="6"/>
    <n v="1.13625"/>
    <n v="39.868421052631582"/>
    <x v="1"/>
    <s v="plays"/>
    <x v="3673"/>
    <d v="2014-11-05T07:52:00"/>
    <d v="2014-10-02T02:04:57"/>
    <x v="3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x v="162"/>
    <x v="0"/>
    <x v="6"/>
    <n v="1"/>
    <n v="145.16129032258064"/>
    <x v="1"/>
    <s v="plays"/>
    <x v="3674"/>
    <d v="2016-09-03T15:57:09"/>
    <d v="2016-07-05T15:57:09"/>
    <x v="2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x v="83"/>
    <x v="0"/>
    <x v="6"/>
    <n v="1.4"/>
    <n v="23.333333333333332"/>
    <x v="1"/>
    <s v="plays"/>
    <x v="3675"/>
    <d v="2016-05-15T18:00:00"/>
    <d v="2016-05-03T09:19:42"/>
    <x v="2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x v="38"/>
    <x v="0"/>
    <x v="6"/>
    <n v="1.2875000000000001"/>
    <n v="64.375"/>
    <x v="1"/>
    <s v="plays"/>
    <x v="3676"/>
    <d v="2014-09-12T14:34:44"/>
    <d v="2014-08-25T14:34:44"/>
    <x v="3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x v="473"/>
    <x v="0"/>
    <x v="6"/>
    <n v="1.0290416666666666"/>
    <n v="62.052763819095475"/>
    <x v="1"/>
    <s v="plays"/>
    <x v="3677"/>
    <d v="2014-07-02T22:59:00"/>
    <d v="2014-06-12T08:46:58"/>
    <x v="3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x v="162"/>
    <x v="0"/>
    <x v="6"/>
    <n v="1.0249999999999999"/>
    <n v="66.129032258064512"/>
    <x v="1"/>
    <s v="plays"/>
    <x v="3678"/>
    <d v="2015-05-31T07:44:58"/>
    <d v="2015-04-26T07:44:58"/>
    <x v="0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x v="209"/>
    <x v="0"/>
    <x v="6"/>
    <n v="1.101"/>
    <n v="73.400000000000006"/>
    <x v="1"/>
    <s v="plays"/>
    <x v="3679"/>
    <d v="2014-06-30T23:59:00"/>
    <d v="2014-05-27T13:16:21"/>
    <x v="3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x v="69"/>
    <x v="0"/>
    <x v="6"/>
    <n v="1.1276666666666666"/>
    <n v="99.5"/>
    <x v="1"/>
    <s v="plays"/>
    <x v="3680"/>
    <d v="2016-10-05T05:53:54"/>
    <d v="2016-09-14T05:53:54"/>
    <x v="2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x v="59"/>
    <x v="0"/>
    <x v="6"/>
    <n v="1.119"/>
    <n v="62.166666666666664"/>
    <x v="1"/>
    <s v="plays"/>
    <x v="3681"/>
    <d v="2016-01-15T10:38:10"/>
    <d v="2016-01-05T10:38:10"/>
    <x v="2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x v="85"/>
    <x v="0"/>
    <x v="6"/>
    <n v="1.3919999999999999"/>
    <n v="62.328358208955223"/>
    <x v="1"/>
    <s v="plays"/>
    <x v="3682"/>
    <d v="2014-06-16T01:59:00"/>
    <d v="2014-05-13T11:26:58"/>
    <x v="3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x v="36"/>
    <x v="0"/>
    <x v="6"/>
    <n v="1.1085714285714285"/>
    <n v="58.787878787878789"/>
    <x v="1"/>
    <s v="plays"/>
    <x v="3683"/>
    <d v="2016-10-19T21:48:16"/>
    <d v="2016-09-19T21:48:16"/>
    <x v="2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x v="23"/>
    <x v="0"/>
    <x v="6"/>
    <n v="1.3906666666666667"/>
    <n v="45.347826086956523"/>
    <x v="1"/>
    <s v="plays"/>
    <x v="3684"/>
    <d v="2015-09-01T23:19:46"/>
    <d v="2015-08-02T23:19:46"/>
    <x v="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x v="149"/>
    <x v="0"/>
    <x v="6"/>
    <n v="1.0569999999999999"/>
    <n v="41.944444444444443"/>
    <x v="1"/>
    <s v="plays"/>
    <x v="3685"/>
    <d v="2014-05-19T16:00:00"/>
    <d v="2014-04-24T09:14:19"/>
    <x v="3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x v="79"/>
    <x v="0"/>
    <x v="6"/>
    <n v="1.0142857142857142"/>
    <n v="59.166666666666664"/>
    <x v="1"/>
    <s v="plays"/>
    <x v="3686"/>
    <d v="2015-08-28T22:59:00"/>
    <d v="2015-08-14T10:54:20"/>
    <x v="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x v="20"/>
    <x v="0"/>
    <x v="6"/>
    <n v="1.0024500000000001"/>
    <n v="200.49"/>
    <x v="1"/>
    <s v="plays"/>
    <x v="3687"/>
    <d v="2014-06-27T00:14:15"/>
    <d v="2014-05-28T00:14:15"/>
    <x v="3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x v="70"/>
    <x v="0"/>
    <x v="6"/>
    <n v="1.0916666666666666"/>
    <n v="83.974358974358978"/>
    <x v="1"/>
    <s v="plays"/>
    <x v="3688"/>
    <d v="2014-08-08T13:53:24"/>
    <d v="2014-07-09T13:53:24"/>
    <x v="3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x v="95"/>
    <x v="0"/>
    <x v="6"/>
    <n v="1.1833333333333333"/>
    <n v="57.258064516129032"/>
    <x v="1"/>
    <s v="plays"/>
    <x v="3689"/>
    <d v="2015-06-21T17:25:00"/>
    <d v="2015-05-23T14:50:39"/>
    <x v="0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x v="162"/>
    <x v="0"/>
    <x v="6"/>
    <n v="1.2"/>
    <n v="58.064516129032256"/>
    <x v="1"/>
    <s v="plays"/>
    <x v="3690"/>
    <d v="2014-11-27T10:21:23"/>
    <d v="2014-10-28T09:21:23"/>
    <x v="3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x v="220"/>
    <x v="0"/>
    <x v="6"/>
    <n v="1.2796000000000001"/>
    <n v="186.80291970802921"/>
    <x v="1"/>
    <s v="plays"/>
    <x v="3691"/>
    <d v="2015-03-01T23:59:00"/>
    <d v="2015-01-16T11:48:49"/>
    <x v="0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x v="57"/>
    <x v="0"/>
    <x v="6"/>
    <n v="1.26"/>
    <n v="74.117647058823536"/>
    <x v="1"/>
    <s v="plays"/>
    <x v="3692"/>
    <d v="2014-09-18T19:00:00"/>
    <d v="2014-09-09T18:09:39"/>
    <x v="3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x v="25"/>
    <x v="0"/>
    <x v="6"/>
    <n v="1.2912912912912913"/>
    <n v="30.714285714285715"/>
    <x v="1"/>
    <s v="plays"/>
    <x v="3693"/>
    <d v="2015-11-30T17:30:00"/>
    <d v="2015-10-31T23:35:29"/>
    <x v="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x v="65"/>
    <x v="0"/>
    <x v="6"/>
    <n v="1.0742857142857143"/>
    <n v="62.666666666666664"/>
    <x v="1"/>
    <s v="plays"/>
    <x v="3694"/>
    <d v="2016-06-05T21:00:00"/>
    <d v="2016-04-29T22:12:47"/>
    <x v="2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x v="51"/>
    <x v="0"/>
    <x v="6"/>
    <n v="1.00125"/>
    <n v="121.36363636363636"/>
    <x v="1"/>
    <s v="plays"/>
    <x v="3695"/>
    <d v="2015-01-11T15:53:30"/>
    <d v="2014-12-22T15:53:30"/>
    <x v="3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x v="76"/>
    <x v="0"/>
    <x v="6"/>
    <n v="1.55"/>
    <n v="39.743589743589745"/>
    <x v="1"/>
    <s v="plays"/>
    <x v="3696"/>
    <d v="2015-02-13T09:48:36"/>
    <d v="2014-12-15T09:48:36"/>
    <x v="3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x v="209"/>
    <x v="0"/>
    <x v="6"/>
    <n v="1.08"/>
    <n v="72"/>
    <x v="1"/>
    <s v="plays"/>
    <x v="3697"/>
    <d v="2016-05-10T06:10:48"/>
    <d v="2016-04-19T06:10:48"/>
    <x v="2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x v="327"/>
    <x v="0"/>
    <x v="6"/>
    <n v="1.1052"/>
    <n v="40.632352941176471"/>
    <x v="1"/>
    <s v="plays"/>
    <x v="3698"/>
    <d v="2016-03-02T14:21:27"/>
    <d v="2016-02-01T14:21:27"/>
    <x v="2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x v="244"/>
    <x v="0"/>
    <x v="6"/>
    <n v="1.008"/>
    <n v="63"/>
    <x v="1"/>
    <s v="plays"/>
    <x v="3699"/>
    <d v="2014-10-15T09:26:56"/>
    <d v="2014-09-15T09:26:56"/>
    <x v="3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x v="0"/>
    <x v="59"/>
    <x v="0"/>
    <x v="6"/>
    <n v="1.212"/>
    <n v="33.666666666666664"/>
    <x v="1"/>
    <s v="plays"/>
    <x v="3700"/>
    <d v="2014-09-30T11:00:00"/>
    <d v="2014-08-31T09:03:20"/>
    <x v="3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x v="70"/>
    <x v="0"/>
    <x v="6"/>
    <n v="1.0033333333333334"/>
    <n v="38.589743589743591"/>
    <x v="1"/>
    <s v="plays"/>
    <x v="3701"/>
    <d v="2015-06-04T07:59:53"/>
    <d v="2015-05-05T07:59:53"/>
    <x v="0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x v="64"/>
    <x v="0"/>
    <x v="6"/>
    <n v="1.0916666666666666"/>
    <n v="155.95238095238096"/>
    <x v="1"/>
    <s v="plays"/>
    <x v="3702"/>
    <d v="2016-07-10T17:59:00"/>
    <d v="2016-06-03T07:54:44"/>
    <x v="2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x v="209"/>
    <x v="0"/>
    <x v="6"/>
    <n v="1.2342857142857142"/>
    <n v="43.2"/>
    <x v="1"/>
    <s v="plays"/>
    <x v="3703"/>
    <d v="2016-08-13T01:59:00"/>
    <d v="2016-07-05T07:06:28"/>
    <x v="2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x v="74"/>
    <x v="0"/>
    <x v="6"/>
    <n v="1.3633666666666666"/>
    <n v="15.148518518518518"/>
    <x v="1"/>
    <s v="plays"/>
    <x v="3704"/>
    <d v="2016-05-31T11:33:14"/>
    <d v="2016-04-01T11:33:14"/>
    <x v="2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x v="2"/>
    <x v="0"/>
    <x v="6"/>
    <n v="1.0346657233816767"/>
    <n v="83.571428571428569"/>
    <x v="1"/>
    <s v="plays"/>
    <x v="3705"/>
    <d v="2014-06-23T13:00:00"/>
    <d v="2014-06-02T08:01:54"/>
    <x v="3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x v="62"/>
    <x v="0"/>
    <x v="6"/>
    <n v="1.2133333333333334"/>
    <n v="140"/>
    <x v="1"/>
    <s v="plays"/>
    <x v="3706"/>
    <d v="2014-09-12T16:55:49"/>
    <d v="2014-08-28T16:55:49"/>
    <x v="3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x v="23"/>
    <x v="0"/>
    <x v="6"/>
    <n v="1.86"/>
    <n v="80.869565217391298"/>
    <x v="1"/>
    <s v="plays"/>
    <x v="3707"/>
    <d v="2016-07-22T00:26:00"/>
    <d v="2016-06-30T20:09:38"/>
    <x v="2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x v="70"/>
    <x v="0"/>
    <x v="6"/>
    <n v="3"/>
    <n v="53.846153846153847"/>
    <x v="1"/>
    <s v="plays"/>
    <x v="3708"/>
    <d v="2014-07-03T22:24:46"/>
    <d v="2014-06-19T22:24:46"/>
    <x v="3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x v="2"/>
    <x v="0"/>
    <x v="6"/>
    <n v="1.0825"/>
    <n v="30.928571428571427"/>
    <x v="1"/>
    <s v="plays"/>
    <x v="3709"/>
    <d v="2014-06-25T11:59:06"/>
    <d v="2014-05-26T11:59:06"/>
    <x v="3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x v="74"/>
    <x v="0"/>
    <x v="6"/>
    <n v="1.4115384615384616"/>
    <n v="67.962962962962962"/>
    <x v="1"/>
    <s v="plays"/>
    <x v="3710"/>
    <d v="2015-04-03T08:49:48"/>
    <d v="2015-03-09T08:49:48"/>
    <x v="0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x v="64"/>
    <x v="0"/>
    <x v="6"/>
    <n v="1.1399999999999999"/>
    <n v="27.142857142857142"/>
    <x v="1"/>
    <s v="plays"/>
    <x v="3711"/>
    <d v="2014-06-15T11:00:00"/>
    <d v="2014-05-20T12:22:53"/>
    <x v="3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x v="201"/>
    <x v="0"/>
    <x v="6"/>
    <n v="1.5373333333333334"/>
    <n v="110.86538461538461"/>
    <x v="1"/>
    <s v="plays"/>
    <x v="3712"/>
    <d v="2015-05-31T01:59:00"/>
    <d v="2015-05-09T23:07:47"/>
    <x v="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x v="10"/>
    <x v="0"/>
    <x v="6"/>
    <n v="1.0149999999999999"/>
    <n v="106.84210526315789"/>
    <x v="1"/>
    <s v="plays"/>
    <x v="3713"/>
    <d v="2016-06-04T12:42:46"/>
    <d v="2016-05-15T12:42:46"/>
    <x v="2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x v="174"/>
    <x v="0"/>
    <x v="6"/>
    <n v="1.0235000000000001"/>
    <n v="105.51546391752578"/>
    <x v="1"/>
    <s v="plays"/>
    <x v="3714"/>
    <d v="2015-05-25T22:59:00"/>
    <d v="2015-04-24T08:21:07"/>
    <x v="0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x v="74"/>
    <x v="0"/>
    <x v="6"/>
    <n v="1.0257142857142858"/>
    <n v="132.96296296296296"/>
    <x v="1"/>
    <s v="plays"/>
    <x v="3715"/>
    <d v="2015-03-31T07:52:00"/>
    <d v="2015-02-01T18:53:39"/>
    <x v="0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x v="54"/>
    <x v="0"/>
    <x v="6"/>
    <n v="1.5575000000000001"/>
    <n v="51.916666666666664"/>
    <x v="1"/>
    <s v="plays"/>
    <x v="3716"/>
    <d v="2016-01-21T16:18:29"/>
    <d v="2015-12-22T16:18:29"/>
    <x v="0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x v="62"/>
    <x v="0"/>
    <x v="6"/>
    <n v="1.0075000000000001"/>
    <n v="310"/>
    <x v="1"/>
    <s v="plays"/>
    <x v="3717"/>
    <d v="2015-05-09T15:47:29"/>
    <d v="2015-04-08T15:47:29"/>
    <x v="0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x v="67"/>
    <x v="0"/>
    <x v="6"/>
    <n v="2.3940000000000001"/>
    <n v="26.021739130434781"/>
    <x v="1"/>
    <s v="plays"/>
    <x v="3718"/>
    <d v="2015-02-27T12:11:15"/>
    <d v="2015-01-28T12:11:15"/>
    <x v="0"/>
  </r>
  <r>
    <x v="3719"/>
    <s v="Corium"/>
    <s v="A new piece of physical theatre about love, regret and longing."/>
    <n v="200"/>
    <n v="420"/>
    <x v="0"/>
    <x v="1"/>
    <s v="GBP"/>
    <n v="1434994266"/>
    <n v="1432402266"/>
    <x v="0"/>
    <x v="80"/>
    <x v="0"/>
    <x v="6"/>
    <n v="2.1"/>
    <n v="105"/>
    <x v="1"/>
    <s v="plays"/>
    <x v="3719"/>
    <d v="2015-06-22T12:31:06"/>
    <d v="2015-05-23T12:31:06"/>
    <x v="0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x v="244"/>
    <x v="0"/>
    <x v="6"/>
    <n v="1.0451515151515152"/>
    <n v="86.224999999999994"/>
    <x v="1"/>
    <s v="plays"/>
    <x v="3720"/>
    <d v="2015-07-02T18:50:06"/>
    <d v="2015-06-10T18:50:06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x v="34"/>
    <x v="0"/>
    <x v="6"/>
    <n v="1.008"/>
    <n v="114.54545454545455"/>
    <x v="1"/>
    <s v="plays"/>
    <x v="3721"/>
    <d v="2014-11-05T18:28:04"/>
    <d v="2014-10-15T17:28:04"/>
    <x v="3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x v="2"/>
    <x v="0"/>
    <x v="6"/>
    <n v="1.1120000000000001"/>
    <n v="47.657142857142858"/>
    <x v="1"/>
    <s v="plays"/>
    <x v="3722"/>
    <d v="2016-02-11T17:59:00"/>
    <d v="2016-01-12T11:07:27"/>
    <x v="2"/>
  </r>
  <r>
    <x v="3723"/>
    <s v="Beauty and the Beast"/>
    <s v="Saltmine Theatre Company present Beauty and the Beast:"/>
    <n v="4500"/>
    <n v="4592"/>
    <x v="0"/>
    <x v="1"/>
    <s v="GBP"/>
    <n v="1417374262"/>
    <n v="1414778662"/>
    <x v="0"/>
    <x v="287"/>
    <x v="0"/>
    <x v="6"/>
    <n v="1.0204444444444445"/>
    <n v="72.888888888888886"/>
    <x v="1"/>
    <s v="plays"/>
    <x v="3723"/>
    <d v="2014-11-30T14:04:22"/>
    <d v="2014-10-31T13:04:22"/>
    <x v="3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x v="30"/>
    <x v="0"/>
    <x v="6"/>
    <n v="1.0254767441860466"/>
    <n v="49.545505617977533"/>
    <x v="1"/>
    <s v="plays"/>
    <x v="3724"/>
    <d v="2016-05-04T18:00:00"/>
    <d v="2016-04-05T06:47:40"/>
    <x v="2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x v="41"/>
    <x v="0"/>
    <x v="6"/>
    <n v="1.27"/>
    <n v="25.4"/>
    <x v="1"/>
    <s v="plays"/>
    <x v="3725"/>
    <d v="2016-02-18T16:30:00"/>
    <d v="2016-02-01T17:41:07"/>
    <x v="2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x v="67"/>
    <x v="0"/>
    <x v="6"/>
    <n v="3.3870588235294119"/>
    <n v="62.586956521739133"/>
    <x v="1"/>
    <s v="plays"/>
    <x v="3726"/>
    <d v="2016-04-29T16:00:00"/>
    <d v="2016-04-01T22:22:51"/>
    <x v="2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x v="51"/>
    <x v="0"/>
    <x v="6"/>
    <n v="1.0075000000000001"/>
    <n v="61.060606060606062"/>
    <x v="1"/>
    <s v="plays"/>
    <x v="3727"/>
    <d v="2016-10-19T23:55:00"/>
    <d v="2016-09-19T03:21:34"/>
    <x v="2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x v="162"/>
    <x v="1"/>
    <x v="6"/>
    <n v="9.3100000000000002E-2"/>
    <n v="60.064516129032256"/>
    <x v="1"/>
    <s v="plays"/>
    <x v="3728"/>
    <d v="2015-08-18T23:06:16"/>
    <d v="2015-07-19T23:06:16"/>
    <x v="0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x v="81"/>
    <x v="1"/>
    <x v="6"/>
    <n v="7.2400000000000006E-2"/>
    <n v="72.400000000000006"/>
    <x v="1"/>
    <s v="plays"/>
    <x v="3729"/>
    <d v="2015-03-22T22:55:12"/>
    <d v="2015-02-05T23:55:12"/>
    <x v="0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x v="29"/>
    <x v="1"/>
    <x v="6"/>
    <n v="0.1"/>
    <n v="100"/>
    <x v="1"/>
    <s v="plays"/>
    <x v="3730"/>
    <d v="2015-08-17T11:15:59"/>
    <d v="2015-07-18T11:15:59"/>
    <x v="0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x v="8"/>
    <x v="1"/>
    <x v="6"/>
    <n v="0.11272727272727273"/>
    <n v="51.666666666666664"/>
    <x v="1"/>
    <s v="plays"/>
    <x v="3731"/>
    <d v="2015-01-09T22:23:00"/>
    <d v="2014-12-10T13:04:06"/>
    <x v="3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x v="80"/>
    <x v="1"/>
    <x v="6"/>
    <n v="0.15411764705882353"/>
    <n v="32.75"/>
    <x v="1"/>
    <s v="plays"/>
    <x v="3732"/>
    <d v="2015-01-24T07:00:00"/>
    <d v="2014-11-25T11:15:33"/>
    <x v="3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x v="78"/>
    <x v="1"/>
    <x v="6"/>
    <n v="0"/>
    <e v="#DIV/0!"/>
    <x v="1"/>
    <s v="plays"/>
    <x v="3733"/>
    <d v="2015-04-18T17:30:00"/>
    <d v="2015-04-08T19:35:08"/>
    <x v="0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x v="63"/>
    <x v="1"/>
    <x v="6"/>
    <n v="0.28466666666666668"/>
    <n v="61"/>
    <x v="1"/>
    <s v="plays"/>
    <x v="3734"/>
    <d v="2015-05-25T16:38:16"/>
    <d v="2015-03-26T16:38:16"/>
    <x v="0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x v="84"/>
    <x v="1"/>
    <x v="6"/>
    <n v="0.13333333333333333"/>
    <n v="10"/>
    <x v="1"/>
    <s v="plays"/>
    <x v="3735"/>
    <d v="2015-05-28T11:38:09"/>
    <d v="2015-04-28T11:38:09"/>
    <x v="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x v="29"/>
    <x v="1"/>
    <x v="6"/>
    <n v="6.6666666666666671E-3"/>
    <n v="10"/>
    <x v="1"/>
    <s v="plays"/>
    <x v="3736"/>
    <d v="2015-03-23T13:00:00"/>
    <d v="2015-02-13T12:04:53"/>
    <x v="0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x v="80"/>
    <x v="1"/>
    <x v="6"/>
    <n v="0.21428571428571427"/>
    <n v="37.5"/>
    <x v="1"/>
    <s v="plays"/>
    <x v="3737"/>
    <d v="2015-11-12T01:59:00"/>
    <d v="2015-10-20T11:35:03"/>
    <x v="0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x v="79"/>
    <x v="1"/>
    <x v="6"/>
    <n v="0.18"/>
    <n v="45"/>
    <x v="1"/>
    <s v="plays"/>
    <x v="3738"/>
    <d v="2014-07-15T17:00:00"/>
    <d v="2014-06-23T17:31:45"/>
    <x v="3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x v="22"/>
    <x v="1"/>
    <x v="6"/>
    <n v="0.20125000000000001"/>
    <n v="100.625"/>
    <x v="1"/>
    <s v="plays"/>
    <x v="3739"/>
    <d v="2016-07-17T05:47:48"/>
    <d v="2016-06-27T05:47:48"/>
    <x v="2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x v="25"/>
    <x v="1"/>
    <x v="6"/>
    <n v="0.17899999999999999"/>
    <n v="25.571428571428573"/>
    <x v="1"/>
    <s v="plays"/>
    <x v="3740"/>
    <d v="2014-08-11T20:53:58"/>
    <d v="2014-07-12T21:09:15"/>
    <x v="3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x v="78"/>
    <x v="1"/>
    <x v="6"/>
    <n v="0"/>
    <e v="#DIV/0!"/>
    <x v="1"/>
    <s v="plays"/>
    <x v="3741"/>
    <d v="2015-12-17T17:05:50"/>
    <d v="2015-11-17T17:05:50"/>
    <x v="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x v="80"/>
    <x v="1"/>
    <x v="6"/>
    <n v="0.02"/>
    <n v="25"/>
    <x v="1"/>
    <s v="plays"/>
    <x v="3742"/>
    <d v="2014-09-06T00:09:04"/>
    <d v="2014-08-07T00:09:04"/>
    <x v="3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x v="78"/>
    <x v="1"/>
    <x v="6"/>
    <n v="0"/>
    <e v="#DIV/0!"/>
    <x v="1"/>
    <s v="plays"/>
    <x v="3743"/>
    <d v="2014-07-03T12:02:44"/>
    <d v="2014-06-03T12:02:44"/>
    <x v="3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x v="78"/>
    <x v="1"/>
    <x v="6"/>
    <n v="0"/>
    <e v="#DIV/0!"/>
    <x v="1"/>
    <s v="plays"/>
    <x v="3744"/>
    <d v="2014-07-04T22:59:00"/>
    <d v="2014-06-03T14:32:32"/>
    <x v="3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x v="29"/>
    <x v="1"/>
    <x v="6"/>
    <n v="0.1"/>
    <n v="10"/>
    <x v="1"/>
    <s v="plays"/>
    <x v="3745"/>
    <d v="2014-08-10T11:45:02"/>
    <d v="2014-07-11T11:45:02"/>
    <x v="3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x v="29"/>
    <x v="1"/>
    <x v="6"/>
    <n v="2.3764705882352941E-2"/>
    <n v="202"/>
    <x v="1"/>
    <s v="plays"/>
    <x v="3746"/>
    <d v="2016-10-08T04:20:39"/>
    <d v="2016-09-08T04:20:39"/>
    <x v="2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x v="29"/>
    <x v="1"/>
    <x v="6"/>
    <n v="0.01"/>
    <n v="25"/>
    <x v="1"/>
    <s v="plays"/>
    <x v="3747"/>
    <d v="2015-07-05T17:59:00"/>
    <d v="2015-06-09T02:11:36"/>
    <x v="0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x v="47"/>
    <x v="0"/>
    <x v="40"/>
    <n v="1.0351999999999999"/>
    <n v="99.538461538461533"/>
    <x v="1"/>
    <s v="musical"/>
    <x v="3748"/>
    <d v="2016-02-16T00:59:00"/>
    <d v="2016-01-26T11:57:16"/>
    <x v="2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x v="63"/>
    <x v="0"/>
    <x v="40"/>
    <n v="1.05"/>
    <n v="75"/>
    <x v="1"/>
    <s v="musical"/>
    <x v="3749"/>
    <d v="2016-04-28T22:59:00"/>
    <d v="2016-03-28T22:03:08"/>
    <x v="2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x v="33"/>
    <x v="0"/>
    <x v="40"/>
    <n v="1.0044999999999999"/>
    <n v="215.25"/>
    <x v="1"/>
    <s v="musical"/>
    <x v="3750"/>
    <d v="2015-02-10T02:59:00"/>
    <d v="2015-01-12T18:33:28"/>
    <x v="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x v="202"/>
    <x v="0"/>
    <x v="40"/>
    <n v="1.3260000000000001"/>
    <n v="120.54545454545455"/>
    <x v="1"/>
    <s v="musical"/>
    <x v="3751"/>
    <d v="2016-04-02T18:51:13"/>
    <d v="2016-02-02T19:51:13"/>
    <x v="2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x v="41"/>
    <x v="0"/>
    <x v="40"/>
    <n v="1.1299999999999999"/>
    <n v="37.666666666666664"/>
    <x v="1"/>
    <s v="musical"/>
    <x v="3752"/>
    <d v="2016-10-16T16:00:00"/>
    <d v="2016-09-06T14:15:35"/>
    <x v="2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x v="209"/>
    <x v="0"/>
    <x v="40"/>
    <n v="1.0334000000000001"/>
    <n v="172.23333333333332"/>
    <x v="1"/>
    <s v="musical"/>
    <x v="3753"/>
    <d v="2015-06-02T19:00:00"/>
    <d v="2015-05-04T14:46:40"/>
    <x v="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x v="74"/>
    <x v="0"/>
    <x v="40"/>
    <n v="1.2"/>
    <n v="111.11111111111111"/>
    <x v="1"/>
    <s v="musical"/>
    <x v="3754"/>
    <d v="2014-07-25T23:59:00"/>
    <d v="2014-06-18T16:08:57"/>
    <x v="3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x v="33"/>
    <x v="0"/>
    <x v="40"/>
    <n v="1.2963636363636364"/>
    <n v="25.464285714285715"/>
    <x v="1"/>
    <s v="musical"/>
    <x v="3755"/>
    <d v="2016-04-15T15:48:27"/>
    <d v="2016-03-16T15:48:27"/>
    <x v="2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x v="57"/>
    <x v="0"/>
    <x v="40"/>
    <n v="1.0111111111111111"/>
    <n v="267.64705882352939"/>
    <x v="1"/>
    <s v="musical"/>
    <x v="3756"/>
    <d v="2014-06-11T14:33:18"/>
    <d v="2014-05-12T14:33:18"/>
    <x v="3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x v="133"/>
    <x v="0"/>
    <x v="40"/>
    <n v="1.0851428571428572"/>
    <n v="75.959999999999994"/>
    <x v="1"/>
    <s v="musical"/>
    <x v="3757"/>
    <d v="2014-12-01T15:25:15"/>
    <d v="2014-11-11T15:25:15"/>
    <x v="3"/>
  </r>
  <r>
    <x v="3758"/>
    <s v="Luigi's Ladies"/>
    <s v="LUIGI'S LADIES: an original one-woman musical comedy"/>
    <n v="1500"/>
    <n v="1535"/>
    <x v="0"/>
    <x v="0"/>
    <s v="USD"/>
    <n v="1400475600"/>
    <n v="1397819938"/>
    <x v="0"/>
    <x v="55"/>
    <x v="0"/>
    <x v="40"/>
    <n v="1.0233333333333334"/>
    <n v="59.03846153846154"/>
    <x v="1"/>
    <s v="musical"/>
    <x v="3758"/>
    <d v="2014-05-19T00:00:00"/>
    <d v="2014-04-18T06:18:58"/>
    <x v="3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x v="106"/>
    <x v="0"/>
    <x v="40"/>
    <n v="1.1024425000000002"/>
    <n v="50.111022727272733"/>
    <x v="1"/>
    <s v="musical"/>
    <x v="3759"/>
    <d v="2015-08-25T21:35:53"/>
    <d v="2015-06-26T21:35:53"/>
    <x v="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x v="110"/>
    <x v="0"/>
    <x v="40"/>
    <n v="1.010154"/>
    <n v="55.502967032967035"/>
    <x v="1"/>
    <s v="musical"/>
    <x v="3760"/>
    <d v="2014-05-05T07:36:26"/>
    <d v="2014-04-10T07:36:26"/>
    <x v="3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x v="83"/>
    <x v="0"/>
    <x v="40"/>
    <n v="1"/>
    <n v="166.66666666666666"/>
    <x v="1"/>
    <s v="musical"/>
    <x v="3761"/>
    <d v="2015-08-10T18:00:00"/>
    <d v="2015-06-18T06:12:17"/>
    <x v="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x v="33"/>
    <x v="0"/>
    <x v="40"/>
    <n v="1.0624"/>
    <n v="47.428571428571431"/>
    <x v="1"/>
    <s v="musical"/>
    <x v="3762"/>
    <d v="2015-08-02T14:31:29"/>
    <d v="2015-07-08T14:31:29"/>
    <x v="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x v="99"/>
    <x v="0"/>
    <x v="40"/>
    <n v="1"/>
    <n v="64.935064935064929"/>
    <x v="1"/>
    <s v="musical"/>
    <x v="3763"/>
    <d v="2015-04-01T12:00:26"/>
    <d v="2015-03-02T13:00:26"/>
    <x v="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x v="74"/>
    <x v="0"/>
    <x v="40"/>
    <n v="1"/>
    <n v="55.555555555555557"/>
    <x v="1"/>
    <s v="musical"/>
    <x v="3764"/>
    <d v="2016-05-28T19:36:00"/>
    <d v="2016-05-09T15:13:52"/>
    <x v="2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x v="329"/>
    <x v="0"/>
    <x v="40"/>
    <n v="1.1345714285714286"/>
    <n v="74.224299065420567"/>
    <x v="1"/>
    <s v="musical"/>
    <x v="3765"/>
    <d v="2014-07-30T13:38:02"/>
    <d v="2014-06-30T13:38:02"/>
    <x v="3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x v="93"/>
    <x v="0"/>
    <x v="40"/>
    <n v="1.0265010000000001"/>
    <n v="106.9271875"/>
    <x v="1"/>
    <s v="musical"/>
    <x v="3766"/>
    <d v="2014-07-02T23:00:45"/>
    <d v="2014-05-28T23:00:45"/>
    <x v="3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x v="66"/>
    <x v="0"/>
    <x v="40"/>
    <n v="1.1675"/>
    <n v="41.696428571428569"/>
    <x v="1"/>
    <s v="musical"/>
    <x v="3767"/>
    <d v="2015-02-28T23:59:00"/>
    <d v="2015-02-14T19:28:17"/>
    <x v="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x v="6"/>
    <x v="0"/>
    <x v="40"/>
    <n v="1.0765274999999999"/>
    <n v="74.243275862068955"/>
    <x v="1"/>
    <s v="musical"/>
    <x v="3768"/>
    <d v="2014-06-12T12:28:10"/>
    <d v="2014-05-13T12:28:10"/>
    <x v="3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x v="41"/>
    <x v="0"/>
    <x v="40"/>
    <n v="1"/>
    <n v="73.333333333333329"/>
    <x v="1"/>
    <s v="musical"/>
    <x v="3769"/>
    <d v="2016-04-15T09:21:19"/>
    <d v="2016-03-16T09:21:19"/>
    <x v="2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x v="9"/>
    <x v="0"/>
    <x v="40"/>
    <n v="1"/>
    <n v="100"/>
    <x v="1"/>
    <s v="musical"/>
    <x v="3770"/>
    <d v="2015-06-13T17:20:10"/>
    <d v="2015-05-14T17:20:10"/>
    <x v="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x v="44"/>
    <x v="0"/>
    <x v="40"/>
    <n v="1.46"/>
    <n v="38.421052631578945"/>
    <x v="1"/>
    <s v="musical"/>
    <x v="3771"/>
    <d v="2016-05-17T19:00:00"/>
    <d v="2016-05-03T15:34:12"/>
    <x v="2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x v="51"/>
    <x v="0"/>
    <x v="40"/>
    <n v="1.1020000000000001"/>
    <n v="166.96969696969697"/>
    <x v="1"/>
    <s v="musical"/>
    <x v="3772"/>
    <d v="2016-11-29T01:00:00"/>
    <d v="2016-11-08T09:48:26"/>
    <x v="2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x v="7"/>
    <x v="0"/>
    <x v="40"/>
    <n v="1.0820000000000001"/>
    <n v="94.912280701754383"/>
    <x v="1"/>
    <s v="musical"/>
    <x v="3773"/>
    <d v="2016-11-14T21:08:00"/>
    <d v="2016-10-12T19:07:27"/>
    <x v="2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x v="20"/>
    <x v="0"/>
    <x v="40"/>
    <n v="1"/>
    <n v="100"/>
    <x v="1"/>
    <s v="musical"/>
    <x v="3774"/>
    <d v="2015-04-09T14:00:55"/>
    <d v="2015-03-24T14:00:55"/>
    <x v="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x v="25"/>
    <x v="0"/>
    <x v="40"/>
    <n v="1.0024999999999999"/>
    <n v="143.21428571428572"/>
    <x v="1"/>
    <s v="musical"/>
    <x v="3775"/>
    <d v="2015-04-08T23:00:00"/>
    <d v="2015-03-12T17:37:23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x v="225"/>
    <x v="0"/>
    <x v="40"/>
    <n v="1.0671250000000001"/>
    <n v="90.819148936170208"/>
    <x v="1"/>
    <s v="musical"/>
    <x v="3776"/>
    <d v="2014-07-31T20:00:00"/>
    <d v="2014-06-24T03:49:38"/>
    <x v="3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x v="211"/>
    <x v="0"/>
    <x v="40"/>
    <n v="1.4319999999999999"/>
    <n v="48.542372881355931"/>
    <x v="1"/>
    <s v="musical"/>
    <x v="3777"/>
    <d v="2014-09-26T23:00:00"/>
    <d v="2014-09-04T21:40:21"/>
    <x v="3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x v="17"/>
    <x v="0"/>
    <x v="40"/>
    <n v="1.0504166666666668"/>
    <n v="70.027777777777771"/>
    <x v="1"/>
    <s v="musical"/>
    <x v="3778"/>
    <d v="2015-02-14T14:39:40"/>
    <d v="2014-12-16T14:39:40"/>
    <x v="3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x v="248"/>
    <x v="0"/>
    <x v="40"/>
    <n v="1.0398000000000001"/>
    <n v="135.62608695652173"/>
    <x v="1"/>
    <s v="musical"/>
    <x v="3779"/>
    <d v="2016-03-26T11:39:00"/>
    <d v="2016-02-25T12:39:00"/>
    <x v="2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x v="209"/>
    <x v="0"/>
    <x v="40"/>
    <n v="1.2"/>
    <n v="100"/>
    <x v="1"/>
    <s v="musical"/>
    <x v="3780"/>
    <d v="2015-07-13T15:06:00"/>
    <d v="2015-06-11T00:16:25"/>
    <x v="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x v="47"/>
    <x v="0"/>
    <x v="40"/>
    <n v="1.0966666666666667"/>
    <n v="94.90384615384616"/>
    <x v="1"/>
    <s v="musical"/>
    <x v="3781"/>
    <d v="2014-09-08T16:11:25"/>
    <d v="2014-08-14T16:11:25"/>
    <x v="3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x v="74"/>
    <x v="0"/>
    <x v="40"/>
    <n v="1.0175000000000001"/>
    <n v="75.370370370370367"/>
    <x v="1"/>
    <s v="musical"/>
    <x v="3782"/>
    <d v="2016-07-24T18:00:00"/>
    <d v="2016-06-25T15:41:37"/>
    <x v="2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x v="54"/>
    <x v="0"/>
    <x v="40"/>
    <n v="1.2891666666666666"/>
    <n v="64.458333333333329"/>
    <x v="1"/>
    <s v="musical"/>
    <x v="3783"/>
    <d v="2016-03-15T11:00:00"/>
    <d v="2016-02-19T22:22:00"/>
    <x v="2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x v="73"/>
    <x v="0"/>
    <x v="40"/>
    <n v="1.1499999999999999"/>
    <n v="115"/>
    <x v="1"/>
    <s v="musical"/>
    <x v="3784"/>
    <d v="2016-07-10T18:32:12"/>
    <d v="2016-06-10T18:32:12"/>
    <x v="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x v="209"/>
    <x v="0"/>
    <x v="40"/>
    <n v="1.5075000000000001"/>
    <n v="100.5"/>
    <x v="1"/>
    <s v="musical"/>
    <x v="3785"/>
    <d v="2016-08-02T05:03:00"/>
    <d v="2016-06-27T10:19:29"/>
    <x v="2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x v="26"/>
    <x v="0"/>
    <x v="40"/>
    <n v="1.1096666666666666"/>
    <n v="93.774647887323937"/>
    <x v="1"/>
    <s v="musical"/>
    <x v="3786"/>
    <d v="2016-05-26T19:54:35"/>
    <d v="2016-04-26T19:54:35"/>
    <x v="2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x v="73"/>
    <x v="0"/>
    <x v="40"/>
    <n v="1.0028571428571429"/>
    <n v="35.1"/>
    <x v="1"/>
    <s v="musical"/>
    <x v="3787"/>
    <d v="2015-07-10T22:59:00"/>
    <d v="2015-06-12T07:50:06"/>
    <x v="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x v="29"/>
    <x v="1"/>
    <x v="40"/>
    <n v="6.6666666666666671E-3"/>
    <n v="500"/>
    <x v="1"/>
    <s v="musical"/>
    <x v="3788"/>
    <d v="2015-12-23T11:18:00"/>
    <d v="2015-11-25T11:41:59"/>
    <x v="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x v="80"/>
    <x v="1"/>
    <x v="40"/>
    <n v="3.267605633802817E-2"/>
    <n v="29"/>
    <x v="1"/>
    <s v="musical"/>
    <x v="3789"/>
    <d v="2015-06-15T14:10:18"/>
    <d v="2015-05-14T14:10:18"/>
    <x v="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x v="78"/>
    <x v="1"/>
    <x v="40"/>
    <n v="0"/>
    <e v="#DIV/0!"/>
    <x v="1"/>
    <s v="musical"/>
    <x v="3790"/>
    <d v="2016-11-22T12:00:23"/>
    <d v="2016-10-23T11:00:23"/>
    <x v="2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x v="78"/>
    <x v="1"/>
    <x v="40"/>
    <n v="0"/>
    <e v="#DIV/0!"/>
    <x v="1"/>
    <s v="musical"/>
    <x v="3791"/>
    <d v="2014-07-06T11:36:32"/>
    <d v="2014-05-07T11:36:32"/>
    <x v="3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x v="84"/>
    <x v="1"/>
    <x v="40"/>
    <n v="2.8E-3"/>
    <n v="17.5"/>
    <x v="1"/>
    <s v="musical"/>
    <x v="3792"/>
    <d v="2015-07-15T05:43:42"/>
    <d v="2015-06-15T05:43:42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x v="54"/>
    <x v="1"/>
    <x v="40"/>
    <n v="0.59657142857142853"/>
    <n v="174"/>
    <x v="1"/>
    <s v="musical"/>
    <x v="3793"/>
    <d v="2014-12-16T17:32:09"/>
    <d v="2014-11-25T17:32:09"/>
    <x v="3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x v="29"/>
    <x v="1"/>
    <x v="40"/>
    <n v="0.01"/>
    <n v="50"/>
    <x v="1"/>
    <s v="musical"/>
    <x v="3794"/>
    <d v="2015-06-07T08:55:54"/>
    <d v="2015-05-08T08:55:54"/>
    <x v="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x v="84"/>
    <x v="1"/>
    <x v="40"/>
    <n v="1.6666666666666666E-2"/>
    <n v="5"/>
    <x v="1"/>
    <s v="musical"/>
    <x v="3795"/>
    <d v="2015-08-28T17:30:00"/>
    <d v="2015-07-16T05:28:10"/>
    <x v="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x v="29"/>
    <x v="1"/>
    <x v="40"/>
    <n v="4.4444444444444447E-5"/>
    <n v="1"/>
    <x v="1"/>
    <s v="musical"/>
    <x v="3796"/>
    <d v="2017-01-13T19:42:36"/>
    <d v="2016-11-14T19:42:36"/>
    <x v="2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x v="77"/>
    <x v="1"/>
    <x v="40"/>
    <n v="0.89666666666666661"/>
    <n v="145.40540540540542"/>
    <x v="1"/>
    <s v="musical"/>
    <x v="3797"/>
    <d v="2015-04-20T16:09:25"/>
    <d v="2015-03-21T16:09:25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x v="81"/>
    <x v="1"/>
    <x v="40"/>
    <n v="1.4642857142857143E-2"/>
    <n v="205"/>
    <x v="1"/>
    <s v="musical"/>
    <x v="3798"/>
    <d v="2014-08-10T12:20:48"/>
    <d v="2014-07-11T12:20:48"/>
    <x v="3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x v="80"/>
    <x v="1"/>
    <x v="40"/>
    <n v="4.02E-2"/>
    <n v="100.5"/>
    <x v="1"/>
    <s v="musical"/>
    <x v="3799"/>
    <d v="2016-03-11T17:20:43"/>
    <d v="2016-02-10T17:20:43"/>
    <x v="2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x v="38"/>
    <x v="1"/>
    <x v="40"/>
    <n v="4.0045454545454544E-2"/>
    <n v="55.0625"/>
    <x v="1"/>
    <s v="musical"/>
    <x v="3800"/>
    <d v="2015-01-10T23:59:00"/>
    <d v="2014-12-09T12:41:23"/>
    <x v="3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x v="82"/>
    <x v="1"/>
    <x v="40"/>
    <n v="8.5199999999999998E-2"/>
    <n v="47.333333333333336"/>
    <x v="1"/>
    <s v="musical"/>
    <x v="3801"/>
    <d v="2015-01-02T11:13:36"/>
    <d v="2014-12-02T11:13:36"/>
    <x v="3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x v="78"/>
    <x v="1"/>
    <x v="40"/>
    <n v="0"/>
    <e v="#DIV/0!"/>
    <x v="1"/>
    <s v="musical"/>
    <x v="3802"/>
    <d v="2015-10-21T22:01:46"/>
    <d v="2015-09-21T22:01:46"/>
    <x v="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x v="244"/>
    <x v="1"/>
    <x v="40"/>
    <n v="0.19650000000000001"/>
    <n v="58.95"/>
    <x v="1"/>
    <s v="musical"/>
    <x v="3803"/>
    <d v="2016-03-04T18:19:28"/>
    <d v="2016-02-03T18:19:28"/>
    <x v="2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x v="78"/>
    <x v="1"/>
    <x v="40"/>
    <n v="0"/>
    <e v="#DIV/0!"/>
    <x v="1"/>
    <s v="musical"/>
    <x v="3804"/>
    <d v="2016-07-31T02:00:00"/>
    <d v="2016-06-05T19:13:44"/>
    <x v="2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x v="84"/>
    <x v="1"/>
    <x v="40"/>
    <n v="2.0000000000000002E-5"/>
    <n v="1.5"/>
    <x v="1"/>
    <s v="musical"/>
    <x v="3805"/>
    <d v="2014-09-27T16:17:20"/>
    <d v="2014-07-29T16:17:20"/>
    <x v="3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x v="29"/>
    <x v="1"/>
    <x v="40"/>
    <n v="6.6666666666666664E-4"/>
    <n v="5"/>
    <x v="1"/>
    <s v="musical"/>
    <x v="3806"/>
    <d v="2014-06-29T01:13:01"/>
    <d v="2014-06-09T01:13:01"/>
    <x v="3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x v="82"/>
    <x v="1"/>
    <x v="40"/>
    <n v="0.30333333333333334"/>
    <n v="50.555555555555557"/>
    <x v="1"/>
    <s v="musical"/>
    <x v="3807"/>
    <d v="2015-04-03T16:48:59"/>
    <d v="2015-03-27T16:48:59"/>
    <x v="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x v="54"/>
    <x v="0"/>
    <x v="6"/>
    <n v="1"/>
    <n v="41.666666666666664"/>
    <x v="1"/>
    <s v="plays"/>
    <x v="3808"/>
    <d v="2015-04-25T04:53:39"/>
    <d v="2015-02-24T05:53:39"/>
    <x v="0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x v="44"/>
    <x v="0"/>
    <x v="6"/>
    <n v="1.0125"/>
    <n v="53.289473684210527"/>
    <x v="1"/>
    <s v="plays"/>
    <x v="3809"/>
    <d v="2014-07-30T18:00:00"/>
    <d v="2014-06-10T07:38:27"/>
    <x v="3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x v="55"/>
    <x v="0"/>
    <x v="6"/>
    <n v="1.2173333333333334"/>
    <n v="70.230769230769226"/>
    <x v="1"/>
    <s v="plays"/>
    <x v="3810"/>
    <d v="2015-03-21T14:22:38"/>
    <d v="2015-02-19T15:22:38"/>
    <x v="0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x v="10"/>
    <x v="0"/>
    <x v="6"/>
    <n v="3.3"/>
    <n v="43.421052631578945"/>
    <x v="1"/>
    <s v="plays"/>
    <x v="3811"/>
    <d v="2016-05-31T06:00:00"/>
    <d v="2016-04-27T10:02:53"/>
    <x v="2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x v="202"/>
    <x v="0"/>
    <x v="6"/>
    <n v="1.0954999999999999"/>
    <n v="199.18181818181819"/>
    <x v="1"/>
    <s v="plays"/>
    <x v="3812"/>
    <d v="2015-05-31T22:59:00"/>
    <d v="2015-04-15T13:01:48"/>
    <x v="0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x v="74"/>
    <x v="0"/>
    <x v="6"/>
    <n v="1.0095190476190474"/>
    <n v="78.518148148148143"/>
    <x v="1"/>
    <s v="plays"/>
    <x v="3813"/>
    <d v="2016-06-14T16:43:00"/>
    <d v="2016-05-07T01:37:01"/>
    <x v="2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x v="69"/>
    <x v="0"/>
    <x v="6"/>
    <n v="1.4013333333333333"/>
    <n v="61.823529411764703"/>
    <x v="1"/>
    <s v="plays"/>
    <x v="3814"/>
    <d v="2015-03-31T22:59:00"/>
    <d v="2015-02-23T16:41:52"/>
    <x v="0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x v="9"/>
    <x v="0"/>
    <x v="6"/>
    <n v="1.0000100000000001"/>
    <n v="50.000500000000002"/>
    <x v="1"/>
    <s v="plays"/>
    <x v="3815"/>
    <d v="2015-08-20T18:00:00"/>
    <d v="2015-07-22T01:14:17"/>
    <x v="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x v="77"/>
    <x v="0"/>
    <x v="6"/>
    <n v="1.19238"/>
    <n v="48.339729729729726"/>
    <x v="1"/>
    <s v="plays"/>
    <x v="3816"/>
    <d v="2014-07-17T11:33:43"/>
    <d v="2014-06-17T11:33:43"/>
    <x v="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x v="9"/>
    <x v="0"/>
    <x v="6"/>
    <n v="1.0725"/>
    <n v="107.25"/>
    <x v="1"/>
    <s v="plays"/>
    <x v="3817"/>
    <d v="2015-10-23T22:59:00"/>
    <d v="2015-10-07T11:43:36"/>
    <x v="0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x v="73"/>
    <x v="0"/>
    <x v="6"/>
    <n v="2.2799999999999998"/>
    <n v="57"/>
    <x v="1"/>
    <s v="plays"/>
    <x v="3818"/>
    <d v="2015-03-12T14:13:02"/>
    <d v="2015-02-10T15:13:02"/>
    <x v="0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x v="55"/>
    <x v="0"/>
    <x v="6"/>
    <n v="1.0640000000000001"/>
    <n v="40.92307692307692"/>
    <x v="1"/>
    <s v="plays"/>
    <x v="3819"/>
    <d v="2015-07-17T16:02:00"/>
    <d v="2015-06-29T00:01:44"/>
    <x v="0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x v="9"/>
    <x v="0"/>
    <x v="6"/>
    <n v="1.4333333333333333"/>
    <n v="21.5"/>
    <x v="1"/>
    <s v="plays"/>
    <x v="3820"/>
    <d v="2015-07-05T10:38:37"/>
    <d v="2015-06-05T10:38:37"/>
    <x v="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x v="67"/>
    <x v="0"/>
    <x v="6"/>
    <n v="1.0454285714285714"/>
    <n v="79.543478260869563"/>
    <x v="1"/>
    <s v="plays"/>
    <x v="3821"/>
    <d v="2016-01-03T23:20:07"/>
    <d v="2015-12-02T23:20:07"/>
    <x v="0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x v="88"/>
    <x v="0"/>
    <x v="6"/>
    <n v="1.1002000000000001"/>
    <n v="72.381578947368425"/>
    <x v="1"/>
    <s v="plays"/>
    <x v="3822"/>
    <d v="2016-01-19T17:59:00"/>
    <d v="2015-11-21T15:06:57"/>
    <x v="0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x v="14"/>
    <x v="0"/>
    <x v="6"/>
    <n v="1.06"/>
    <n v="64.634146341463421"/>
    <x v="1"/>
    <s v="plays"/>
    <x v="3823"/>
    <d v="2015-07-19T22:59:00"/>
    <d v="2015-06-15T16:50:44"/>
    <x v="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x v="63"/>
    <x v="0"/>
    <x v="6"/>
    <n v="1.08"/>
    <n v="38.571428571428569"/>
    <x v="1"/>
    <s v="plays"/>
    <x v="3824"/>
    <d v="2016-08-01T08:41:00"/>
    <d v="2016-07-20T10:01:43"/>
    <x v="2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x v="72"/>
    <x v="0"/>
    <x v="6"/>
    <n v="1.0542"/>
    <n v="107.57142857142857"/>
    <x v="1"/>
    <s v="plays"/>
    <x v="3825"/>
    <d v="2015-06-16T20:40:14"/>
    <d v="2015-05-26T20:40:14"/>
    <x v="0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x v="55"/>
    <x v="0"/>
    <x v="6"/>
    <n v="1.1916666666666667"/>
    <n v="27.5"/>
    <x v="1"/>
    <s v="plays"/>
    <x v="3826"/>
    <d v="2015-05-07T05:09:54"/>
    <d v="2015-04-07T05:09:54"/>
    <x v="0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x v="71"/>
    <x v="0"/>
    <x v="6"/>
    <n v="1.5266666666666666"/>
    <n v="70.461538461538467"/>
    <x v="1"/>
    <s v="plays"/>
    <x v="3827"/>
    <d v="2015-03-26T19:00:00"/>
    <d v="2015-01-30T17:16:41"/>
    <x v="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x v="33"/>
    <x v="0"/>
    <x v="6"/>
    <n v="1"/>
    <n v="178.57142857142858"/>
    <x v="1"/>
    <s v="plays"/>
    <x v="3828"/>
    <d v="2014-12-31T08:39:47"/>
    <d v="2014-11-01T07:39:47"/>
    <x v="3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x v="22"/>
    <x v="0"/>
    <x v="6"/>
    <n v="1.002"/>
    <n v="62.625"/>
    <x v="1"/>
    <s v="plays"/>
    <x v="3829"/>
    <d v="2016-08-31T15:46:11"/>
    <d v="2016-08-11T15:46:11"/>
    <x v="2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x v="83"/>
    <x v="0"/>
    <x v="6"/>
    <n v="2.25"/>
    <n v="75"/>
    <x v="1"/>
    <s v="plays"/>
    <x v="3830"/>
    <d v="2016-05-27T12:46:51"/>
    <d v="2016-05-13T12:46:51"/>
    <x v="2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x v="82"/>
    <x v="0"/>
    <x v="6"/>
    <n v="1.0602199999999999"/>
    <n v="58.901111111111113"/>
    <x v="1"/>
    <s v="plays"/>
    <x v="3831"/>
    <d v="2014-11-05T16:22:25"/>
    <d v="2014-10-15T15:22:25"/>
    <x v="3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x v="82"/>
    <x v="0"/>
    <x v="6"/>
    <n v="1.0466666666666666"/>
    <n v="139.55555555555554"/>
    <x v="1"/>
    <s v="plays"/>
    <x v="3832"/>
    <d v="2016-02-19T21:45:35"/>
    <d v="2016-01-05T21:45:35"/>
    <x v="2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x v="9"/>
    <x v="0"/>
    <x v="6"/>
    <n v="1.1666666666666667"/>
    <n v="70"/>
    <x v="1"/>
    <s v="plays"/>
    <x v="3833"/>
    <d v="2014-12-01T14:09:00"/>
    <d v="2014-11-20T15:56:12"/>
    <x v="3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x v="7"/>
    <x v="0"/>
    <x v="6"/>
    <n v="1.0903333333333334"/>
    <n v="57.385964912280699"/>
    <x v="1"/>
    <s v="plays"/>
    <x v="3834"/>
    <d v="2015-06-18T05:41:07"/>
    <d v="2015-05-19T05:41:07"/>
    <x v="0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x v="22"/>
    <x v="0"/>
    <x v="6"/>
    <n v="1.6"/>
    <n v="40"/>
    <x v="1"/>
    <s v="plays"/>
    <x v="3835"/>
    <d v="2016-04-21T17:36:48"/>
    <d v="2016-03-31T17:36:48"/>
    <x v="2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x v="25"/>
    <x v="0"/>
    <x v="6"/>
    <n v="1.125"/>
    <n v="64.285714285714292"/>
    <x v="1"/>
    <s v="plays"/>
    <x v="3836"/>
    <d v="2016-08-02T23:09:00"/>
    <d v="2016-07-02T17:14:12"/>
    <x v="2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x v="57"/>
    <x v="0"/>
    <x v="6"/>
    <n v="1.0209999999999999"/>
    <n v="120.11764705882354"/>
    <x v="1"/>
    <s v="plays"/>
    <x v="3837"/>
    <d v="2015-07-03T13:22:38"/>
    <d v="2015-05-28T13:22:38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x v="61"/>
    <x v="0"/>
    <x v="6"/>
    <n v="1.00824"/>
    <n v="1008.24"/>
    <x v="1"/>
    <s v="plays"/>
    <x v="3838"/>
    <d v="2015-05-22T12:03:29"/>
    <d v="2015-04-22T12:03:29"/>
    <x v="0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x v="58"/>
    <x v="0"/>
    <x v="6"/>
    <n v="1.0125"/>
    <n v="63.28125"/>
    <x v="1"/>
    <s v="plays"/>
    <x v="3839"/>
    <d v="2015-07-29T22:25:24"/>
    <d v="2015-05-30T22:25:24"/>
    <x v="0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x v="83"/>
    <x v="0"/>
    <x v="6"/>
    <n v="65"/>
    <n v="21.666666666666668"/>
    <x v="1"/>
    <s v="plays"/>
    <x v="3840"/>
    <d v="2016-03-28T10:50:29"/>
    <d v="2016-03-03T11:50:29"/>
    <x v="2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x v="69"/>
    <x v="1"/>
    <x v="6"/>
    <n v="8.72E-2"/>
    <n v="25.647058823529413"/>
    <x v="1"/>
    <s v="plays"/>
    <x v="3841"/>
    <d v="2014-07-20T13:51:27"/>
    <d v="2014-05-21T13:51:27"/>
    <x v="3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x v="23"/>
    <x v="1"/>
    <x v="6"/>
    <n v="0.21940000000000001"/>
    <n v="47.695652173913047"/>
    <x v="1"/>
    <s v="plays"/>
    <x v="3842"/>
    <d v="2014-05-11T06:50:52"/>
    <d v="2014-04-11T06:50:52"/>
    <x v="3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x v="10"/>
    <x v="1"/>
    <x v="6"/>
    <n v="0.21299999999999999"/>
    <n v="56.05263157894737"/>
    <x v="1"/>
    <s v="plays"/>
    <x v="3843"/>
    <d v="2014-05-31T20:44:24"/>
    <d v="2014-05-06T20:44:24"/>
    <x v="3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x v="133"/>
    <x v="1"/>
    <x v="6"/>
    <n v="0.41489795918367345"/>
    <n v="81.319999999999993"/>
    <x v="1"/>
    <s v="plays"/>
    <x v="3844"/>
    <d v="2014-06-03T01:59:00"/>
    <d v="2014-05-07T09:48:54"/>
    <x v="3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x v="8"/>
    <x v="1"/>
    <x v="6"/>
    <n v="2.1049999999999999E-2"/>
    <n v="70.166666666666671"/>
    <x v="1"/>
    <s v="plays"/>
    <x v="3845"/>
    <d v="2015-10-01T10:02:54"/>
    <d v="2015-09-01T10:02:54"/>
    <x v="0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x v="22"/>
    <x v="1"/>
    <x v="6"/>
    <n v="2.7E-2"/>
    <n v="23.625"/>
    <x v="1"/>
    <s v="plays"/>
    <x v="3846"/>
    <d v="2014-10-04T01:59:00"/>
    <d v="2014-09-03T00:19:02"/>
    <x v="3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x v="82"/>
    <x v="1"/>
    <x v="6"/>
    <n v="0.16161904761904761"/>
    <n v="188.55555555555554"/>
    <x v="1"/>
    <s v="plays"/>
    <x v="3847"/>
    <d v="2015-07-19T00:23:11"/>
    <d v="2015-06-04T00:23:11"/>
    <x v="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x v="68"/>
    <x v="1"/>
    <x v="6"/>
    <n v="0.16376923076923078"/>
    <n v="49.511627906976742"/>
    <x v="1"/>
    <s v="plays"/>
    <x v="3848"/>
    <d v="2015-10-18T14:36:29"/>
    <d v="2015-09-18T14:36:29"/>
    <x v="0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x v="33"/>
    <x v="1"/>
    <x v="6"/>
    <n v="7.0433333333333334E-2"/>
    <n v="75.464285714285708"/>
    <x v="1"/>
    <s v="plays"/>
    <x v="3849"/>
    <d v="2015-06-11T13:24:44"/>
    <d v="2015-05-12T13:24:44"/>
    <x v="0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x v="80"/>
    <x v="1"/>
    <x v="6"/>
    <n v="3.7999999999999999E-2"/>
    <n v="9.5"/>
    <x v="1"/>
    <s v="plays"/>
    <x v="3850"/>
    <d v="2014-12-31T21:59:03"/>
    <d v="2014-12-01T21:59:03"/>
    <x v="3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x v="54"/>
    <x v="1"/>
    <x v="6"/>
    <n v="0.34079999999999999"/>
    <n v="35.5"/>
    <x v="1"/>
    <s v="plays"/>
    <x v="3851"/>
    <d v="2015-07-17T05:32:59"/>
    <d v="2015-06-17T05:32:59"/>
    <x v="0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x v="84"/>
    <x v="1"/>
    <x v="6"/>
    <n v="2E-3"/>
    <n v="10"/>
    <x v="1"/>
    <s v="plays"/>
    <x v="3852"/>
    <d v="2015-03-26T22:34:36"/>
    <d v="2015-03-01T23:34:36"/>
    <x v="0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x v="84"/>
    <x v="1"/>
    <x v="6"/>
    <n v="2.5999999999999998E-4"/>
    <n v="13"/>
    <x v="1"/>
    <s v="plays"/>
    <x v="3853"/>
    <d v="2014-09-01T15:09:38"/>
    <d v="2014-07-28T15:09:38"/>
    <x v="3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x v="9"/>
    <x v="1"/>
    <x v="6"/>
    <n v="0.16254545454545455"/>
    <n v="89.4"/>
    <x v="1"/>
    <s v="plays"/>
    <x v="3854"/>
    <d v="2015-05-09T16:14:18"/>
    <d v="2015-04-09T16:14:18"/>
    <x v="0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x v="29"/>
    <x v="1"/>
    <x v="6"/>
    <n v="2.5000000000000001E-2"/>
    <n v="25"/>
    <x v="1"/>
    <s v="plays"/>
    <x v="3855"/>
    <d v="2015-03-26T17:17:51"/>
    <d v="2015-02-24T18:17:51"/>
    <x v="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x v="29"/>
    <x v="1"/>
    <x v="6"/>
    <n v="2.0000000000000001E-4"/>
    <n v="1"/>
    <x v="1"/>
    <s v="plays"/>
    <x v="3856"/>
    <d v="2015-03-08T11:50:03"/>
    <d v="2015-02-06T12:50:03"/>
    <x v="0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x v="80"/>
    <x v="1"/>
    <x v="6"/>
    <n v="5.1999999999999998E-2"/>
    <n v="65"/>
    <x v="1"/>
    <s v="plays"/>
    <x v="3857"/>
    <d v="2014-08-01T12:12:00"/>
    <d v="2014-07-09T12:41:30"/>
    <x v="3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x v="29"/>
    <x v="1"/>
    <x v="6"/>
    <n v="0.02"/>
    <n v="10"/>
    <x v="1"/>
    <s v="plays"/>
    <x v="3858"/>
    <d v="2015-05-22T16:00:00"/>
    <d v="2015-05-04T05:20:44"/>
    <x v="0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x v="29"/>
    <x v="1"/>
    <x v="6"/>
    <n v="4.0000000000000002E-4"/>
    <n v="1"/>
    <x v="1"/>
    <s v="plays"/>
    <x v="3859"/>
    <d v="2014-06-25T16:00:00"/>
    <d v="2014-05-30T16:26:47"/>
    <x v="3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x v="62"/>
    <x v="1"/>
    <x v="6"/>
    <n v="0.17666666666666667"/>
    <n v="81.538461538461533"/>
    <x v="1"/>
    <s v="plays"/>
    <x v="3860"/>
    <d v="2014-08-12T10:51:50"/>
    <d v="2014-07-13T10:51:50"/>
    <x v="3"/>
  </r>
  <r>
    <x v="3861"/>
    <s v="READY OR NOT HERE I COME"/>
    <s v="THE COMING OF THE LORD!"/>
    <n v="2000"/>
    <n v="100"/>
    <x v="2"/>
    <x v="0"/>
    <s v="USD"/>
    <n v="1415828820"/>
    <n v="1412258977"/>
    <x v="0"/>
    <x v="29"/>
    <x v="1"/>
    <x v="6"/>
    <n v="0.05"/>
    <n v="100"/>
    <x v="1"/>
    <s v="plays"/>
    <x v="3861"/>
    <d v="2014-11-12T16:47:00"/>
    <d v="2014-10-02T09:09:37"/>
    <x v="3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x v="0"/>
    <x v="29"/>
    <x v="1"/>
    <x v="6"/>
    <n v="1.3333333333333334E-4"/>
    <n v="1"/>
    <x v="1"/>
    <s v="plays"/>
    <x v="3862"/>
    <d v="2016-09-12T11:59:00"/>
    <d v="2016-08-29T01:15:56"/>
    <x v="2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x v="78"/>
    <x v="1"/>
    <x v="6"/>
    <n v="0"/>
    <e v="#DIV/0!"/>
    <x v="1"/>
    <s v="plays"/>
    <x v="3863"/>
    <d v="2015-11-05T11:11:45"/>
    <d v="2015-09-06T10:11:45"/>
    <x v="0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x v="83"/>
    <x v="1"/>
    <x v="6"/>
    <n v="1.2E-2"/>
    <n v="20"/>
    <x v="1"/>
    <s v="plays"/>
    <x v="3864"/>
    <d v="2015-11-17T17:24:14"/>
    <d v="2015-10-18T16:24:14"/>
    <x v="0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x v="25"/>
    <x v="1"/>
    <x v="6"/>
    <n v="0.26937422295897223"/>
    <n v="46.428571428571431"/>
    <x v="1"/>
    <s v="plays"/>
    <x v="3865"/>
    <d v="2014-08-30T00:30:00"/>
    <d v="2014-07-21T10:38:18"/>
    <x v="3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x v="84"/>
    <x v="1"/>
    <x v="6"/>
    <n v="5.4999999999999997E-3"/>
    <n v="5.5"/>
    <x v="1"/>
    <s v="plays"/>
    <x v="3866"/>
    <d v="2016-03-22T22:29:00"/>
    <d v="2016-02-02T17:43:41"/>
    <x v="2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x v="81"/>
    <x v="1"/>
    <x v="6"/>
    <n v="0.1255"/>
    <n v="50.2"/>
    <x v="1"/>
    <s v="plays"/>
    <x v="3867"/>
    <d v="2016-06-18T14:32:19"/>
    <d v="2016-05-19T14:32:19"/>
    <x v="2"/>
  </r>
  <r>
    <x v="3868"/>
    <s v="1000 words (Canceled)"/>
    <s v="New collection of music by Scott Evan Davis!"/>
    <n v="5000"/>
    <n v="10"/>
    <x v="1"/>
    <x v="1"/>
    <s v="GBP"/>
    <n v="1410191405"/>
    <n v="1408031405"/>
    <x v="0"/>
    <x v="29"/>
    <x v="1"/>
    <x v="40"/>
    <n v="2E-3"/>
    <n v="10"/>
    <x v="1"/>
    <s v="musical"/>
    <x v="3868"/>
    <d v="2014-09-08T10:50:05"/>
    <d v="2014-08-14T10:50:05"/>
    <x v="3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x v="41"/>
    <x v="1"/>
    <x v="40"/>
    <n v="3.44748684310884E-2"/>
    <n v="30.133333333333333"/>
    <x v="1"/>
    <s v="musical"/>
    <x v="3869"/>
    <d v="2015-03-13T22:11:00"/>
    <d v="2015-02-12T12:23:12"/>
    <x v="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x v="73"/>
    <x v="1"/>
    <x v="40"/>
    <n v="0.15"/>
    <n v="150"/>
    <x v="1"/>
    <s v="musical"/>
    <x v="3870"/>
    <d v="2014-07-02T23:07:58"/>
    <d v="2014-06-02T23:07:58"/>
    <x v="3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x v="83"/>
    <x v="1"/>
    <x v="40"/>
    <n v="2.6666666666666668E-2"/>
    <n v="13.333333333333334"/>
    <x v="1"/>
    <s v="musical"/>
    <x v="3871"/>
    <d v="2017-03-29T12:44:10"/>
    <d v="2017-01-28T13:44:10"/>
    <x v="1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x v="78"/>
    <x v="1"/>
    <x v="40"/>
    <n v="0"/>
    <e v="#DIV/0!"/>
    <x v="1"/>
    <s v="musical"/>
    <x v="3872"/>
    <d v="2015-08-13T22:29:56"/>
    <d v="2015-06-24T22:29:56"/>
    <x v="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x v="78"/>
    <x v="1"/>
    <x v="40"/>
    <n v="0"/>
    <e v="#DIV/0!"/>
    <x v="1"/>
    <s v="musical"/>
    <x v="3873"/>
    <d v="2015-10-08T11:42:15"/>
    <d v="2015-09-08T11:42:15"/>
    <x v="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x v="78"/>
    <x v="1"/>
    <x v="40"/>
    <n v="0"/>
    <e v="#DIV/0!"/>
    <x v="1"/>
    <s v="musical"/>
    <x v="3874"/>
    <d v="2015-01-23T20:00:00"/>
    <d v="2015-01-02T19:23:42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x v="78"/>
    <x v="1"/>
    <x v="40"/>
    <n v="0"/>
    <e v="#DIV/0!"/>
    <x v="1"/>
    <s v="musical"/>
    <x v="3875"/>
    <d v="2016-09-03T05:00:00"/>
    <d v="2016-09-02T03:19:25"/>
    <x v="2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x v="67"/>
    <x v="1"/>
    <x v="40"/>
    <n v="0.52794871794871789"/>
    <n v="44.760869565217391"/>
    <x v="1"/>
    <s v="musical"/>
    <x v="3876"/>
    <d v="2016-02-02T09:58:48"/>
    <d v="2016-01-03T09:58:48"/>
    <x v="2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x v="25"/>
    <x v="1"/>
    <x v="40"/>
    <n v="4.9639999999999997E-2"/>
    <n v="88.642857142857139"/>
    <x v="1"/>
    <s v="musical"/>
    <x v="3877"/>
    <d v="2016-12-08T11:15:52"/>
    <d v="2016-11-08T11:15:52"/>
    <x v="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x v="29"/>
    <x v="1"/>
    <x v="40"/>
    <n v="5.5555555555555556E-4"/>
    <n v="10"/>
    <x v="1"/>
    <s v="musical"/>
    <x v="3878"/>
    <d v="2015-06-29T22:59:00"/>
    <d v="2015-05-30T14:39:06"/>
    <x v="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x v="78"/>
    <x v="1"/>
    <x v="40"/>
    <n v="0"/>
    <e v="#DIV/0!"/>
    <x v="1"/>
    <s v="musical"/>
    <x v="3879"/>
    <d v="2015-01-25T15:39:56"/>
    <d v="2014-12-26T15:39:56"/>
    <x v="3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x v="57"/>
    <x v="1"/>
    <x v="40"/>
    <n v="0.13066666666666665"/>
    <n v="57.647058823529413"/>
    <x v="1"/>
    <s v="musical"/>
    <x v="3880"/>
    <d v="2014-07-30T18:00:00"/>
    <d v="2014-06-25T14:33:40"/>
    <x v="3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x v="29"/>
    <x v="1"/>
    <x v="40"/>
    <n v="0.05"/>
    <n v="25"/>
    <x v="1"/>
    <s v="musical"/>
    <x v="3881"/>
    <d v="2017-02-19T19:26:39"/>
    <d v="2017-01-20T19:26:39"/>
    <x v="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x v="78"/>
    <x v="1"/>
    <x v="40"/>
    <n v="0"/>
    <e v="#DIV/0!"/>
    <x v="1"/>
    <s v="musical"/>
    <x v="3882"/>
    <d v="2016-01-31T18:03:00"/>
    <d v="2016-01-04T18:36:10"/>
    <x v="2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x v="78"/>
    <x v="1"/>
    <x v="40"/>
    <n v="0"/>
    <e v="#DIV/0!"/>
    <x v="1"/>
    <s v="musical"/>
    <x v="3883"/>
    <d v="2014-09-02T09:27:49"/>
    <d v="2014-08-03T09:27:49"/>
    <x v="3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x v="78"/>
    <x v="1"/>
    <x v="40"/>
    <n v="0"/>
    <e v="#DIV/0!"/>
    <x v="1"/>
    <s v="musical"/>
    <x v="3884"/>
    <d v="2015-03-27T12:59:52"/>
    <d v="2015-03-02T13:59:52"/>
    <x v="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x v="78"/>
    <x v="1"/>
    <x v="40"/>
    <n v="0"/>
    <e v="#DIV/0!"/>
    <x v="1"/>
    <s v="musical"/>
    <x v="3885"/>
    <d v="2016-05-09T17:49:51"/>
    <d v="2016-04-09T17:49:51"/>
    <x v="2"/>
  </r>
  <r>
    <x v="3886"/>
    <s v="a (Canceled)"/>
    <n v="1"/>
    <n v="10000"/>
    <n v="0"/>
    <x v="1"/>
    <x v="2"/>
    <s v="AUD"/>
    <n v="1418275702"/>
    <n v="1415683702"/>
    <x v="0"/>
    <x v="78"/>
    <x v="1"/>
    <x v="40"/>
    <n v="0"/>
    <e v="#DIV/0!"/>
    <x v="1"/>
    <s v="musical"/>
    <x v="3886"/>
    <d v="2014-12-11T00:28:22"/>
    <d v="2014-11-11T00:28:22"/>
    <x v="3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x v="84"/>
    <x v="1"/>
    <x v="40"/>
    <n v="1.7500000000000002E-2"/>
    <n v="17.5"/>
    <x v="1"/>
    <s v="musical"/>
    <x v="3887"/>
    <d v="2015-05-01T17:00:00"/>
    <d v="2015-03-16T15:35:29"/>
    <x v="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x v="25"/>
    <x v="1"/>
    <x v="6"/>
    <n v="0.27100000000000002"/>
    <n v="38.714285714285715"/>
    <x v="1"/>
    <s v="plays"/>
    <x v="3888"/>
    <d v="2017-02-26T08:05:58"/>
    <d v="2017-01-27T08:05:58"/>
    <x v="1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x v="82"/>
    <x v="1"/>
    <x v="6"/>
    <n v="1.4749999999999999E-2"/>
    <n v="13.111111111111111"/>
    <x v="1"/>
    <s v="plays"/>
    <x v="3889"/>
    <d v="2015-01-04T18:26:00"/>
    <d v="2014-12-03T19:07:10"/>
    <x v="3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x v="22"/>
    <x v="1"/>
    <x v="6"/>
    <n v="0.16826666666666668"/>
    <n v="315.5"/>
    <x v="1"/>
    <s v="plays"/>
    <x v="3890"/>
    <d v="2015-08-15T13:12:24"/>
    <d v="2015-06-16T13:12:24"/>
    <x v="0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x v="63"/>
    <x v="1"/>
    <x v="6"/>
    <n v="0.32500000000000001"/>
    <n v="37.142857142857146"/>
    <x v="1"/>
    <s v="plays"/>
    <x v="3891"/>
    <d v="2015-03-22T23:59:00"/>
    <d v="2015-02-20T22:10:44"/>
    <x v="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x v="78"/>
    <x v="1"/>
    <x v="6"/>
    <n v="0"/>
    <e v="#DIV/0!"/>
    <x v="1"/>
    <s v="plays"/>
    <x v="3892"/>
    <d v="2014-08-24T02:00:00"/>
    <d v="2014-08-16T10:39:17"/>
    <x v="3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x v="87"/>
    <x v="1"/>
    <x v="6"/>
    <n v="0.2155"/>
    <n v="128.27380952380952"/>
    <x v="1"/>
    <s v="plays"/>
    <x v="3893"/>
    <d v="2014-07-01T01:00:00"/>
    <d v="2014-05-20T10:47:20"/>
    <x v="3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x v="202"/>
    <x v="1"/>
    <x v="6"/>
    <n v="3.4666666666666665E-2"/>
    <n v="47.272727272727273"/>
    <x v="1"/>
    <s v="plays"/>
    <x v="3894"/>
    <d v="2016-12-05T23:59:00"/>
    <d v="2016-11-05T18:00:12"/>
    <x v="2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x v="29"/>
    <x v="1"/>
    <x v="6"/>
    <n v="0.05"/>
    <n v="50"/>
    <x v="1"/>
    <s v="plays"/>
    <x v="3895"/>
    <d v="2015-02-28T01:00:18"/>
    <d v="2015-01-28T01:00:18"/>
    <x v="0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x v="80"/>
    <x v="1"/>
    <x v="6"/>
    <n v="0.10625"/>
    <n v="42.5"/>
    <x v="1"/>
    <s v="plays"/>
    <x v="3896"/>
    <d v="2014-06-16T23:36:18"/>
    <d v="2014-06-02T23:36:18"/>
    <x v="3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x v="73"/>
    <x v="1"/>
    <x v="6"/>
    <n v="0.17599999999999999"/>
    <n v="44"/>
    <x v="1"/>
    <s v="plays"/>
    <x v="3897"/>
    <d v="2015-01-08T15:58:03"/>
    <d v="2014-12-09T15:58:03"/>
    <x v="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x v="38"/>
    <x v="1"/>
    <x v="6"/>
    <n v="0.3256"/>
    <n v="50.875"/>
    <x v="1"/>
    <s v="plays"/>
    <x v="3898"/>
    <d v="2015-08-17T11:00:00"/>
    <d v="2015-07-08T06:34:30"/>
    <x v="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x v="84"/>
    <x v="1"/>
    <x v="6"/>
    <n v="1.2500000000000001E-2"/>
    <n v="62.5"/>
    <x v="1"/>
    <s v="plays"/>
    <x v="3899"/>
    <d v="2014-08-12T13:36:01"/>
    <d v="2014-07-23T13:36:01"/>
    <x v="3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x v="81"/>
    <x v="1"/>
    <x v="6"/>
    <n v="5.3999999999999999E-2"/>
    <n v="27"/>
    <x v="1"/>
    <s v="plays"/>
    <x v="3900"/>
    <d v="2015-06-10T21:13:11"/>
    <d v="2015-05-11T21:13:11"/>
    <x v="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x v="29"/>
    <x v="1"/>
    <x v="6"/>
    <n v="8.3333333333333332E-3"/>
    <n v="25"/>
    <x v="1"/>
    <s v="plays"/>
    <x v="3901"/>
    <d v="2015-12-19T14:49:59"/>
    <d v="2015-11-09T14:49:59"/>
    <x v="0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x v="162"/>
    <x v="1"/>
    <x v="6"/>
    <n v="0.48833333333333334"/>
    <n v="47.258064516129032"/>
    <x v="1"/>
    <s v="plays"/>
    <x v="3902"/>
    <d v="2016-11-14T07:14:02"/>
    <d v="2016-10-20T06:14:02"/>
    <x v="2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x v="78"/>
    <x v="1"/>
    <x v="6"/>
    <n v="0"/>
    <e v="#DIV/0!"/>
    <x v="1"/>
    <s v="plays"/>
    <x v="3903"/>
    <d v="2015-08-14T14:38:00"/>
    <d v="2015-06-30T19:16:05"/>
    <x v="0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x v="0"/>
    <x v="84"/>
    <x v="1"/>
    <x v="6"/>
    <n v="2.9999999999999997E-4"/>
    <n v="1.5"/>
    <x v="1"/>
    <s v="plays"/>
    <x v="3904"/>
    <d v="2015-04-15T00:04:00"/>
    <d v="2015-04-01T00:30:00"/>
    <x v="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x v="63"/>
    <x v="1"/>
    <x v="6"/>
    <n v="0.11533333333333333"/>
    <n v="24.714285714285715"/>
    <x v="1"/>
    <s v="plays"/>
    <x v="3905"/>
    <d v="2015-06-11T18:00:00"/>
    <d v="2015-04-30T09:58:23"/>
    <x v="0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x v="38"/>
    <x v="1"/>
    <x v="6"/>
    <n v="0.67333333333333334"/>
    <n v="63.125"/>
    <x v="1"/>
    <s v="plays"/>
    <x v="3906"/>
    <d v="2015-06-26T08:25:00"/>
    <d v="2015-05-19T17:01:33"/>
    <x v="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x v="80"/>
    <x v="1"/>
    <x v="6"/>
    <n v="0.153"/>
    <n v="38.25"/>
    <x v="1"/>
    <s v="plays"/>
    <x v="3907"/>
    <d v="2014-10-26T15:08:00"/>
    <d v="2014-09-24T14:40:06"/>
    <x v="3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x v="80"/>
    <x v="1"/>
    <x v="6"/>
    <n v="8.666666666666667E-2"/>
    <n v="16.25"/>
    <x v="1"/>
    <s v="plays"/>
    <x v="3908"/>
    <d v="2014-07-28T22:14:56"/>
    <d v="2014-07-13T22:14:56"/>
    <x v="3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x v="80"/>
    <x v="1"/>
    <x v="6"/>
    <n v="2.2499999999999998E-3"/>
    <n v="33.75"/>
    <x v="1"/>
    <s v="plays"/>
    <x v="3909"/>
    <d v="2014-09-11T03:37:22"/>
    <d v="2014-08-12T03:37:22"/>
    <x v="3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x v="83"/>
    <x v="1"/>
    <x v="6"/>
    <n v="3.0833333333333334E-2"/>
    <n v="61.666666666666664"/>
    <x v="1"/>
    <s v="plays"/>
    <x v="3910"/>
    <d v="2015-09-07T13:09:57"/>
    <d v="2015-08-08T13:09:57"/>
    <x v="0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x v="17"/>
    <x v="1"/>
    <x v="6"/>
    <n v="0.37412499999999999"/>
    <n v="83.138888888888886"/>
    <x v="1"/>
    <s v="plays"/>
    <x v="3911"/>
    <d v="2014-11-26T15:29:37"/>
    <d v="2014-10-27T14:29:37"/>
    <x v="3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x v="29"/>
    <x v="1"/>
    <x v="6"/>
    <n v="6.666666666666667E-5"/>
    <n v="1"/>
    <x v="1"/>
    <s v="plays"/>
    <x v="3912"/>
    <d v="2015-04-24T23:35:00"/>
    <d v="2015-02-24T01:28:50"/>
    <x v="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x v="63"/>
    <x v="1"/>
    <x v="6"/>
    <n v="0.1"/>
    <n v="142.85714285714286"/>
    <x v="1"/>
    <s v="plays"/>
    <x v="3913"/>
    <d v="2015-11-30T01:04:09"/>
    <d v="2015-10-31T00:04:09"/>
    <x v="0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x v="74"/>
    <x v="1"/>
    <x v="6"/>
    <n v="0.36359999999999998"/>
    <n v="33.666666666666664"/>
    <x v="1"/>
    <s v="plays"/>
    <x v="3914"/>
    <d v="2015-05-10T17:59:00"/>
    <d v="2015-04-20T14:39:16"/>
    <x v="0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x v="29"/>
    <x v="1"/>
    <x v="6"/>
    <n v="3.3333333333333335E-3"/>
    <n v="5"/>
    <x v="1"/>
    <s v="plays"/>
    <x v="3915"/>
    <d v="2016-06-01T18:38:29"/>
    <d v="2016-05-02T18:38:29"/>
    <x v="2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x v="78"/>
    <x v="1"/>
    <x v="6"/>
    <n v="0"/>
    <e v="#DIV/0!"/>
    <x v="1"/>
    <s v="plays"/>
    <x v="3916"/>
    <d v="2016-06-03T06:19:12"/>
    <d v="2016-05-04T06:19:12"/>
    <x v="2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x v="29"/>
    <x v="1"/>
    <x v="6"/>
    <n v="2.8571428571428571E-3"/>
    <n v="10"/>
    <x v="1"/>
    <s v="plays"/>
    <x v="3917"/>
    <d v="2014-09-11T07:39:21"/>
    <d v="2014-08-12T07:39:21"/>
    <x v="3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x v="83"/>
    <x v="1"/>
    <x v="6"/>
    <n v="2E-3"/>
    <n v="40"/>
    <x v="1"/>
    <s v="plays"/>
    <x v="3918"/>
    <d v="2014-08-04T11:00:00"/>
    <d v="2014-07-23T10:57:03"/>
    <x v="3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x v="83"/>
    <x v="1"/>
    <x v="6"/>
    <n v="1.7999999999999999E-2"/>
    <n v="30"/>
    <x v="1"/>
    <s v="plays"/>
    <x v="3919"/>
    <d v="2016-01-17T19:00:00"/>
    <d v="2015-12-20T11:26:13"/>
    <x v="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x v="83"/>
    <x v="1"/>
    <x v="6"/>
    <n v="5.3999999999999999E-2"/>
    <n v="45"/>
    <x v="1"/>
    <s v="plays"/>
    <x v="3920"/>
    <d v="2016-11-13T05:17:40"/>
    <d v="2016-10-14T04:17:40"/>
    <x v="2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x v="78"/>
    <x v="1"/>
    <x v="6"/>
    <n v="0"/>
    <e v="#DIV/0!"/>
    <x v="1"/>
    <s v="plays"/>
    <x v="3921"/>
    <d v="2014-10-26T13:00:00"/>
    <d v="2014-10-14T08:00:55"/>
    <x v="3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x v="79"/>
    <x v="1"/>
    <x v="6"/>
    <n v="8.1333333333333327E-2"/>
    <n v="10.166666666666666"/>
    <x v="1"/>
    <s v="plays"/>
    <x v="3922"/>
    <d v="2015-03-02T18:00:00"/>
    <d v="2015-01-16T13:26:50"/>
    <x v="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x v="57"/>
    <x v="1"/>
    <x v="6"/>
    <n v="0.12034782608695652"/>
    <n v="81.411764705882348"/>
    <x v="1"/>
    <s v="plays"/>
    <x v="3923"/>
    <d v="2015-04-09T18:31:11"/>
    <d v="2015-03-12T18:31:11"/>
    <x v="0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x v="244"/>
    <x v="1"/>
    <x v="6"/>
    <n v="0.15266666666666667"/>
    <n v="57.25"/>
    <x v="1"/>
    <s v="plays"/>
    <x v="3924"/>
    <d v="2014-06-26T18:02:02"/>
    <d v="2014-05-27T18:02:02"/>
    <x v="3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x v="83"/>
    <x v="1"/>
    <x v="6"/>
    <n v="0.1"/>
    <n v="5"/>
    <x v="1"/>
    <s v="plays"/>
    <x v="3925"/>
    <d v="2014-07-30T15:53:59"/>
    <d v="2014-06-30T15:53:59"/>
    <x v="3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x v="29"/>
    <x v="1"/>
    <x v="6"/>
    <n v="3.0000000000000001E-3"/>
    <n v="15"/>
    <x v="1"/>
    <s v="plays"/>
    <x v="3926"/>
    <d v="2014-12-26T21:02:28"/>
    <d v="2014-11-26T21:02:28"/>
    <x v="3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x v="84"/>
    <x v="1"/>
    <x v="6"/>
    <n v="0.01"/>
    <n v="12.5"/>
    <x v="1"/>
    <s v="plays"/>
    <x v="3927"/>
    <d v="2014-08-09T01:25:04"/>
    <d v="2014-07-10T01:25:04"/>
    <x v="3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x v="63"/>
    <x v="1"/>
    <x v="6"/>
    <n v="0.13020000000000001"/>
    <n v="93"/>
    <x v="1"/>
    <s v="plays"/>
    <x v="3928"/>
    <d v="2015-10-15T23:59:00"/>
    <d v="2015-09-18T11:23:47"/>
    <x v="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x v="25"/>
    <x v="1"/>
    <x v="6"/>
    <n v="2.265E-2"/>
    <n v="32.357142857142854"/>
    <x v="1"/>
    <s v="plays"/>
    <x v="3929"/>
    <d v="2016-09-18T14:51:05"/>
    <d v="2016-08-19T14:51:05"/>
    <x v="2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x v="78"/>
    <x v="1"/>
    <x v="6"/>
    <n v="0"/>
    <e v="#DIV/0!"/>
    <x v="1"/>
    <s v="plays"/>
    <x v="3930"/>
    <d v="2016-04-01T01:00:00"/>
    <d v="2016-03-04T03:07:48"/>
    <x v="2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x v="78"/>
    <x v="1"/>
    <x v="6"/>
    <n v="0"/>
    <e v="#DIV/0!"/>
    <x v="1"/>
    <s v="plays"/>
    <x v="3931"/>
    <d v="2015-09-05T22:38:27"/>
    <d v="2015-08-11T22:38:27"/>
    <x v="0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x v="29"/>
    <x v="1"/>
    <x v="6"/>
    <n v="8.3333333333333331E-5"/>
    <n v="1"/>
    <x v="1"/>
    <s v="plays"/>
    <x v="3932"/>
    <d v="2016-03-15T22:02:44"/>
    <d v="2016-02-14T23:02:44"/>
    <x v="2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x v="8"/>
    <x v="1"/>
    <x v="6"/>
    <n v="0.15742857142857142"/>
    <n v="91.833333333333329"/>
    <x v="1"/>
    <s v="plays"/>
    <x v="3933"/>
    <d v="2016-07-16T19:43:00"/>
    <d v="2016-06-17T18:14:22"/>
    <x v="2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x v="8"/>
    <x v="1"/>
    <x v="6"/>
    <n v="0.11"/>
    <n v="45.833333333333336"/>
    <x v="1"/>
    <s v="plays"/>
    <x v="3934"/>
    <d v="2015-10-01T08:00:00"/>
    <d v="2015-08-17T11:07:19"/>
    <x v="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x v="23"/>
    <x v="1"/>
    <x v="6"/>
    <n v="0.43833333333333335"/>
    <n v="57.173913043478258"/>
    <x v="1"/>
    <s v="plays"/>
    <x v="3935"/>
    <d v="2015-10-04T10:45:46"/>
    <d v="2015-08-05T10:45:46"/>
    <x v="0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x v="78"/>
    <x v="1"/>
    <x v="6"/>
    <n v="0"/>
    <e v="#DIV/0!"/>
    <x v="1"/>
    <s v="plays"/>
    <x v="3936"/>
    <d v="2016-12-01T02:18:40"/>
    <d v="2016-11-01T01:18:40"/>
    <x v="2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x v="73"/>
    <x v="1"/>
    <x v="6"/>
    <n v="0.86135181975736563"/>
    <n v="248.5"/>
    <x v="1"/>
    <s v="plays"/>
    <x v="3937"/>
    <d v="2016-07-11T10:09:20"/>
    <d v="2016-06-13T10:09:20"/>
    <x v="2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x v="81"/>
    <x v="1"/>
    <x v="6"/>
    <n v="0.12196620583717357"/>
    <n v="79.400000000000006"/>
    <x v="1"/>
    <s v="plays"/>
    <x v="3938"/>
    <d v="2015-06-27T16:44:14"/>
    <d v="2015-05-27T16:44:14"/>
    <x v="0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x v="29"/>
    <x v="1"/>
    <x v="6"/>
    <n v="1E-3"/>
    <n v="5"/>
    <x v="1"/>
    <s v="plays"/>
    <x v="3939"/>
    <d v="2014-10-06T23:30:00"/>
    <d v="2014-10-03T04:36:19"/>
    <x v="3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x v="84"/>
    <x v="1"/>
    <x v="6"/>
    <n v="2.2000000000000001E-3"/>
    <n v="5.5"/>
    <x v="1"/>
    <s v="plays"/>
    <x v="3940"/>
    <d v="2015-01-02T06:49:11"/>
    <d v="2014-11-18T06:49:11"/>
    <x v="3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x v="84"/>
    <x v="1"/>
    <x v="6"/>
    <n v="9.0909090909090905E-3"/>
    <n v="25"/>
    <x v="1"/>
    <s v="plays"/>
    <x v="3941"/>
    <d v="2014-11-24T20:00:00"/>
    <d v="2014-10-28T09:05:37"/>
    <x v="3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x v="78"/>
    <x v="1"/>
    <x v="6"/>
    <n v="0"/>
    <e v="#DIV/0!"/>
    <x v="1"/>
    <s v="plays"/>
    <x v="3942"/>
    <d v="2015-06-16T16:41:54"/>
    <d v="2015-04-17T16:41:54"/>
    <x v="0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x v="62"/>
    <x v="1"/>
    <x v="6"/>
    <n v="0.35639999999999999"/>
    <n v="137.07692307692307"/>
    <x v="1"/>
    <s v="plays"/>
    <x v="3943"/>
    <d v="2015-11-02T11:50:00"/>
    <d v="2015-10-02T13:41:08"/>
    <x v="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x v="78"/>
    <x v="1"/>
    <x v="6"/>
    <n v="0"/>
    <e v="#DIV/0!"/>
    <x v="1"/>
    <s v="plays"/>
    <x v="3944"/>
    <d v="2015-08-27T10:54:35"/>
    <d v="2015-07-28T10:54:35"/>
    <x v="0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x v="29"/>
    <x v="1"/>
    <x v="6"/>
    <n v="2.5000000000000001E-3"/>
    <n v="5"/>
    <x v="1"/>
    <s v="plays"/>
    <x v="3945"/>
    <d v="2015-05-15T14:14:28"/>
    <d v="2015-04-15T14:14:28"/>
    <x v="0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x v="81"/>
    <x v="1"/>
    <x v="6"/>
    <n v="3.2500000000000001E-2"/>
    <n v="39"/>
    <x v="1"/>
    <s v="plays"/>
    <x v="3946"/>
    <d v="2015-02-28T03:00:00"/>
    <d v="2015-01-27T15:00:22"/>
    <x v="0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x v="84"/>
    <x v="1"/>
    <x v="6"/>
    <n v="3.3666666666666664E-2"/>
    <n v="50.5"/>
    <x v="1"/>
    <s v="plays"/>
    <x v="3947"/>
    <d v="2016-10-01T22:25:44"/>
    <d v="2016-09-01T22:25:44"/>
    <x v="2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x v="78"/>
    <x v="1"/>
    <x v="6"/>
    <n v="0"/>
    <e v="#DIV/0!"/>
    <x v="1"/>
    <s v="plays"/>
    <x v="3948"/>
    <d v="2014-09-07T02:48:43"/>
    <d v="2014-07-09T02:48:43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x v="58"/>
    <x v="1"/>
    <x v="6"/>
    <n v="0.15770000000000001"/>
    <n v="49.28125"/>
    <x v="1"/>
    <s v="plays"/>
    <x v="3949"/>
    <d v="2015-02-10T21:53:41"/>
    <d v="2015-01-11T21:53:41"/>
    <x v="0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x v="29"/>
    <x v="1"/>
    <x v="6"/>
    <n v="6.2500000000000003E-3"/>
    <n v="25"/>
    <x v="1"/>
    <s v="plays"/>
    <x v="3950"/>
    <d v="2016-04-08T13:35:00"/>
    <d v="2016-03-10T11:51:20"/>
    <x v="2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x v="29"/>
    <x v="1"/>
    <x v="6"/>
    <n v="5.0000000000000004E-6"/>
    <n v="1"/>
    <x v="1"/>
    <s v="plays"/>
    <x v="3951"/>
    <d v="2016-05-03T13:49:02"/>
    <d v="2016-03-04T14:49:02"/>
    <x v="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x v="29"/>
    <x v="1"/>
    <x v="6"/>
    <n v="9.6153846153846159E-4"/>
    <n v="25"/>
    <x v="1"/>
    <s v="plays"/>
    <x v="3952"/>
    <d v="2015-10-26T13:58:10"/>
    <d v="2015-08-27T13:58:10"/>
    <x v="0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x v="78"/>
    <x v="1"/>
    <x v="6"/>
    <n v="0"/>
    <e v="#DIV/0!"/>
    <x v="1"/>
    <s v="plays"/>
    <x v="3953"/>
    <d v="2016-07-29T18:29:00"/>
    <d v="2016-06-28T20:09:46"/>
    <x v="2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x v="78"/>
    <x v="1"/>
    <x v="6"/>
    <n v="0"/>
    <e v="#DIV/0!"/>
    <x v="1"/>
    <s v="plays"/>
    <x v="3954"/>
    <d v="2014-07-14T10:37:44"/>
    <d v="2014-05-15T10:37:44"/>
    <x v="3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x v="22"/>
    <x v="1"/>
    <x v="6"/>
    <n v="0.24285714285714285"/>
    <n v="53.125"/>
    <x v="1"/>
    <s v="plays"/>
    <x v="3955"/>
    <d v="2015-11-28T16:22:21"/>
    <d v="2015-10-29T15:22:21"/>
    <x v="0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x v="78"/>
    <x v="1"/>
    <x v="6"/>
    <n v="0"/>
    <e v="#DIV/0!"/>
    <x v="1"/>
    <s v="plays"/>
    <x v="3956"/>
    <d v="2016-04-24T19:20:00"/>
    <d v="2016-03-28T17:22:07"/>
    <x v="2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x v="29"/>
    <x v="1"/>
    <x v="6"/>
    <n v="2.5000000000000001E-4"/>
    <n v="7"/>
    <x v="1"/>
    <s v="plays"/>
    <x v="3957"/>
    <d v="2016-07-08T18:25:54"/>
    <d v="2016-05-23T18:25:54"/>
    <x v="2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x v="38"/>
    <x v="1"/>
    <x v="6"/>
    <n v="0.32050000000000001"/>
    <n v="40.0625"/>
    <x v="1"/>
    <s v="plays"/>
    <x v="3958"/>
    <d v="2014-08-02T09:00:00"/>
    <d v="2014-06-26T17:48:32"/>
    <x v="3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x v="8"/>
    <x v="1"/>
    <x v="6"/>
    <n v="0.24333333333333335"/>
    <n v="24.333333333333332"/>
    <x v="1"/>
    <s v="plays"/>
    <x v="3959"/>
    <d v="2014-09-28T13:55:56"/>
    <d v="2014-08-29T13:55:56"/>
    <x v="3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x v="80"/>
    <x v="1"/>
    <x v="6"/>
    <n v="1.4999999999999999E-2"/>
    <n v="11.25"/>
    <x v="1"/>
    <s v="plays"/>
    <x v="3960"/>
    <d v="2016-01-03T15:17:36"/>
    <d v="2015-12-04T15:17:36"/>
    <x v="0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x v="84"/>
    <x v="1"/>
    <x v="6"/>
    <n v="4.1999999999999997E-3"/>
    <n v="10.5"/>
    <x v="1"/>
    <s v="plays"/>
    <x v="3961"/>
    <d v="2014-05-08T16:23:30"/>
    <d v="2014-04-16T16:23:30"/>
    <x v="3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x v="83"/>
    <x v="1"/>
    <x v="6"/>
    <n v="3.214285714285714E-2"/>
    <n v="15"/>
    <x v="1"/>
    <s v="plays"/>
    <x v="3962"/>
    <d v="2015-11-28T09:54:54"/>
    <d v="2015-11-03T09:54:54"/>
    <x v="0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x v="78"/>
    <x v="1"/>
    <x v="6"/>
    <n v="0"/>
    <e v="#DIV/0!"/>
    <x v="1"/>
    <s v="plays"/>
    <x v="3963"/>
    <d v="2015-11-17T23:41:57"/>
    <d v="2015-10-18T22:41:57"/>
    <x v="0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x v="83"/>
    <x v="1"/>
    <x v="6"/>
    <n v="6.3E-2"/>
    <n v="42"/>
    <x v="1"/>
    <s v="plays"/>
    <x v="3964"/>
    <d v="2015-04-19T11:19:46"/>
    <d v="2015-02-18T12:19:46"/>
    <x v="0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x v="80"/>
    <x v="1"/>
    <x v="6"/>
    <n v="0.14249999999999999"/>
    <n v="71.25"/>
    <x v="1"/>
    <s v="plays"/>
    <x v="3965"/>
    <d v="2016-04-13T23:39:40"/>
    <d v="2016-02-14T00:39:40"/>
    <x v="2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x v="84"/>
    <x v="1"/>
    <x v="6"/>
    <n v="6.0000000000000001E-3"/>
    <n v="22.5"/>
    <x v="1"/>
    <s v="plays"/>
    <x v="3966"/>
    <d v="2014-07-23T21:59:00"/>
    <d v="2014-06-11T12:04:38"/>
    <x v="3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x v="73"/>
    <x v="1"/>
    <x v="6"/>
    <n v="0.2411764705882353"/>
    <n v="41"/>
    <x v="1"/>
    <s v="plays"/>
    <x v="3967"/>
    <d v="2017-03-06T01:58:27"/>
    <d v="2017-02-04T01:58:27"/>
    <x v="1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x v="202"/>
    <x v="1"/>
    <x v="6"/>
    <n v="0.10539999999999999"/>
    <n v="47.909090909090907"/>
    <x v="1"/>
    <s v="plays"/>
    <x v="3968"/>
    <d v="2016-05-22T14:34:33"/>
    <d v="2016-03-23T14:34:33"/>
    <x v="2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x v="79"/>
    <x v="1"/>
    <x v="6"/>
    <n v="7.4690265486725665E-2"/>
    <n v="35.166666666666664"/>
    <x v="1"/>
    <s v="plays"/>
    <x v="3969"/>
    <d v="2016-08-28T22:55:00"/>
    <d v="2016-08-19T15:30:46"/>
    <x v="2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x v="84"/>
    <x v="1"/>
    <x v="6"/>
    <n v="7.3333333333333334E-4"/>
    <n v="5.5"/>
    <x v="1"/>
    <s v="plays"/>
    <x v="3970"/>
    <d v="2016-04-17T15:43:31"/>
    <d v="2016-03-18T15:43:31"/>
    <x v="2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x v="79"/>
    <x v="1"/>
    <x v="6"/>
    <n v="9.7142857142857135E-3"/>
    <n v="22.666666666666668"/>
    <x v="1"/>
    <s v="plays"/>
    <x v="3971"/>
    <d v="2014-07-21T07:52:06"/>
    <d v="2014-06-21T07:52:06"/>
    <x v="3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x v="22"/>
    <x v="1"/>
    <x v="6"/>
    <n v="0.21099999999999999"/>
    <n v="26.375"/>
    <x v="1"/>
    <s v="plays"/>
    <x v="3972"/>
    <d v="2015-02-05T20:37:14"/>
    <d v="2014-12-07T20:37:14"/>
    <x v="3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x v="77"/>
    <x v="1"/>
    <x v="6"/>
    <n v="0.78100000000000003"/>
    <n v="105.54054054054055"/>
    <x v="1"/>
    <s v="plays"/>
    <x v="3973"/>
    <d v="2016-05-08T23:00:00"/>
    <d v="2016-04-09T11:25:10"/>
    <x v="2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x v="202"/>
    <x v="1"/>
    <x v="6"/>
    <n v="0.32"/>
    <n v="29.09090909090909"/>
    <x v="1"/>
    <s v="plays"/>
    <x v="3974"/>
    <d v="2016-06-02T08:07:28"/>
    <d v="2016-05-03T08:07:28"/>
    <x v="2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x v="78"/>
    <x v="1"/>
    <x v="6"/>
    <n v="0"/>
    <e v="#DIV/0!"/>
    <x v="1"/>
    <s v="plays"/>
    <x v="3975"/>
    <d v="2016-07-13T15:48:18"/>
    <d v="2016-06-13T15:48:18"/>
    <x v="2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x v="73"/>
    <x v="1"/>
    <x v="6"/>
    <n v="0.47692307692307695"/>
    <n v="62"/>
    <x v="1"/>
    <s v="plays"/>
    <x v="3976"/>
    <d v="2014-08-01T02:00:00"/>
    <d v="2014-07-10T15:36:01"/>
    <x v="3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x v="79"/>
    <x v="1"/>
    <x v="6"/>
    <n v="1.4500000000000001E-2"/>
    <n v="217.5"/>
    <x v="1"/>
    <s v="plays"/>
    <x v="3977"/>
    <d v="2016-07-22T13:55:32"/>
    <d v="2016-06-22T13:55:32"/>
    <x v="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x v="22"/>
    <x v="1"/>
    <x v="6"/>
    <n v="0.107"/>
    <n v="26.75"/>
    <x v="1"/>
    <s v="plays"/>
    <x v="3978"/>
    <d v="2015-01-31T10:25:53"/>
    <d v="2014-12-02T10:25:53"/>
    <x v="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x v="79"/>
    <x v="1"/>
    <x v="6"/>
    <n v="1.8333333333333333E-2"/>
    <n v="18.333333333333332"/>
    <x v="1"/>
    <s v="plays"/>
    <x v="3979"/>
    <d v="2015-03-29T15:00:00"/>
    <d v="2015-03-06T16:40:57"/>
    <x v="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x v="63"/>
    <x v="1"/>
    <x v="6"/>
    <n v="0.18"/>
    <n v="64.285714285714292"/>
    <x v="1"/>
    <s v="plays"/>
    <x v="3980"/>
    <d v="2014-07-05T09:22:27"/>
    <d v="2014-06-05T09:22:27"/>
    <x v="3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x v="63"/>
    <x v="1"/>
    <x v="6"/>
    <n v="4.0833333333333333E-2"/>
    <n v="175"/>
    <x v="1"/>
    <s v="plays"/>
    <x v="3981"/>
    <d v="2016-07-16T23:19:09"/>
    <d v="2016-05-17T23:19:09"/>
    <x v="2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x v="81"/>
    <x v="1"/>
    <x v="6"/>
    <n v="0.2"/>
    <n v="34"/>
    <x v="1"/>
    <s v="plays"/>
    <x v="3982"/>
    <d v="2015-07-07T14:26:20"/>
    <d v="2015-05-08T14:26:20"/>
    <x v="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x v="67"/>
    <x v="1"/>
    <x v="6"/>
    <n v="0.34802513464991025"/>
    <n v="84.282608695652172"/>
    <x v="1"/>
    <s v="plays"/>
    <x v="3983"/>
    <d v="2014-05-20T01:59:00"/>
    <d v="2014-04-18T15:52:36"/>
    <x v="3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x v="73"/>
    <x v="1"/>
    <x v="6"/>
    <n v="6.3333333333333339E-2"/>
    <n v="9.5"/>
    <x v="1"/>
    <s v="plays"/>
    <x v="3984"/>
    <d v="2014-11-07T19:00:00"/>
    <d v="2014-10-08T18:07:24"/>
    <x v="3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x v="10"/>
    <x v="1"/>
    <x v="6"/>
    <n v="0.32050000000000001"/>
    <n v="33.736842105263158"/>
    <x v="1"/>
    <s v="plays"/>
    <x v="3985"/>
    <d v="2016-02-20T16:05:00"/>
    <d v="2016-01-30T11:58:40"/>
    <x v="2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x v="62"/>
    <x v="1"/>
    <x v="6"/>
    <n v="9.7600000000000006E-2"/>
    <n v="37.53846153846154"/>
    <x v="1"/>
    <s v="plays"/>
    <x v="3986"/>
    <d v="2016-05-06T08:04:00"/>
    <d v="2016-04-07T08:09:54"/>
    <x v="2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x v="62"/>
    <x v="1"/>
    <x v="6"/>
    <n v="0.3775"/>
    <n v="11.615384615384615"/>
    <x v="1"/>
    <s v="plays"/>
    <x v="3987"/>
    <d v="2014-05-16T17:11:30"/>
    <d v="2014-05-06T17:11:30"/>
    <x v="3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x v="80"/>
    <x v="1"/>
    <x v="6"/>
    <n v="2.1333333333333333E-2"/>
    <n v="8"/>
    <x v="1"/>
    <s v="plays"/>
    <x v="3988"/>
    <d v="2015-08-28T20:56:53"/>
    <d v="2015-08-13T20:56:53"/>
    <x v="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x v="78"/>
    <x v="1"/>
    <x v="6"/>
    <n v="0"/>
    <e v="#DIV/0!"/>
    <x v="1"/>
    <s v="plays"/>
    <x v="3989"/>
    <d v="2015-11-08T13:59:41"/>
    <d v="2015-10-09T12:59:41"/>
    <x v="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x v="83"/>
    <x v="1"/>
    <x v="6"/>
    <n v="4.1818181818181817E-2"/>
    <n v="23"/>
    <x v="1"/>
    <s v="plays"/>
    <x v="3990"/>
    <d v="2016-03-02T11:08:13"/>
    <d v="2016-02-01T11:08:13"/>
    <x v="2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x v="29"/>
    <x v="1"/>
    <x v="6"/>
    <n v="0.2"/>
    <n v="100"/>
    <x v="1"/>
    <s v="plays"/>
    <x v="3991"/>
    <d v="2015-05-31T10:28:02"/>
    <d v="2015-05-01T10:28:02"/>
    <x v="0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x v="82"/>
    <x v="1"/>
    <x v="6"/>
    <n v="5.4100000000000002E-2"/>
    <n v="60.111111111111114"/>
    <x v="1"/>
    <s v="plays"/>
    <x v="3992"/>
    <d v="2015-12-11T18:34:19"/>
    <d v="2015-10-12T17:34:19"/>
    <x v="0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x v="29"/>
    <x v="1"/>
    <x v="6"/>
    <n v="6.0000000000000002E-5"/>
    <n v="3"/>
    <x v="1"/>
    <s v="plays"/>
    <x v="3993"/>
    <d v="2015-05-13T15:45:12"/>
    <d v="2015-04-13T15:45:12"/>
    <x v="0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x v="29"/>
    <x v="1"/>
    <x v="6"/>
    <n v="2.5000000000000001E-3"/>
    <n v="5"/>
    <x v="1"/>
    <s v="plays"/>
    <x v="3994"/>
    <d v="2014-07-19T04:21:30"/>
    <d v="2014-06-19T04:21:30"/>
    <x v="3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x v="80"/>
    <x v="1"/>
    <x v="6"/>
    <n v="0.35"/>
    <n v="17.5"/>
    <x v="1"/>
    <s v="plays"/>
    <x v="3995"/>
    <d v="2015-02-14T06:27:00"/>
    <d v="2015-01-15T11:24:37"/>
    <x v="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x v="57"/>
    <x v="1"/>
    <x v="6"/>
    <n v="0.16566666666666666"/>
    <n v="29.235294117647058"/>
    <x v="1"/>
    <s v="plays"/>
    <x v="3996"/>
    <d v="2014-11-20T11:04:00"/>
    <d v="2014-11-07T01:24:24"/>
    <x v="3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x v="78"/>
    <x v="1"/>
    <x v="6"/>
    <n v="0"/>
    <e v="#DIV/0!"/>
    <x v="1"/>
    <s v="plays"/>
    <x v="3997"/>
    <d v="2015-04-05T03:23:41"/>
    <d v="2015-03-06T04:23:41"/>
    <x v="0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x v="8"/>
    <x v="1"/>
    <x v="6"/>
    <n v="0.57199999999999995"/>
    <n v="59.583333333333336"/>
    <x v="1"/>
    <s v="plays"/>
    <x v="3998"/>
    <d v="2015-03-28T17:07:06"/>
    <d v="2015-02-26T18:07:06"/>
    <x v="0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x v="25"/>
    <x v="1"/>
    <x v="6"/>
    <n v="0.16514285714285715"/>
    <n v="82.571428571428569"/>
    <x v="1"/>
    <s v="plays"/>
    <x v="3999"/>
    <d v="2014-08-31T14:51:49"/>
    <d v="2014-07-22T14:53:18"/>
    <x v="3"/>
  </r>
  <r>
    <x v="4000"/>
    <s v="The Escorts"/>
    <s v="An Enticing Trip into the World of Assisted Dying"/>
    <n v="8000"/>
    <n v="10"/>
    <x v="2"/>
    <x v="0"/>
    <s v="USD"/>
    <n v="1462631358"/>
    <n v="1457450958"/>
    <x v="0"/>
    <x v="29"/>
    <x v="1"/>
    <x v="6"/>
    <n v="1.25E-3"/>
    <n v="10"/>
    <x v="1"/>
    <s v="plays"/>
    <x v="4000"/>
    <d v="2016-05-07T09:29:18"/>
    <d v="2016-03-08T10:29:18"/>
    <x v="2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x v="25"/>
    <x v="1"/>
    <x v="6"/>
    <n v="0.3775"/>
    <n v="32.357142857142854"/>
    <x v="1"/>
    <s v="plays"/>
    <x v="4001"/>
    <d v="2017-03-01T14:00:00"/>
    <d v="2017-02-09T18:08:28"/>
    <x v="1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x v="80"/>
    <x v="1"/>
    <x v="6"/>
    <n v="1.84E-2"/>
    <n v="5.75"/>
    <x v="1"/>
    <s v="plays"/>
    <x v="4002"/>
    <d v="2014-09-26T20:02:41"/>
    <d v="2014-08-27T20:02:41"/>
    <x v="3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x v="84"/>
    <x v="1"/>
    <x v="6"/>
    <n v="0.10050000000000001"/>
    <n v="100.5"/>
    <x v="1"/>
    <s v="plays"/>
    <x v="4003"/>
    <d v="2015-02-15T09:05:47"/>
    <d v="2015-01-16T09:05:47"/>
    <x v="0"/>
  </r>
  <r>
    <x v="4004"/>
    <s v="South Florida Tours"/>
    <s v="Help Launch The Queen Into South Florida!"/>
    <n v="500"/>
    <n v="1"/>
    <x v="2"/>
    <x v="0"/>
    <s v="USD"/>
    <n v="1412740457"/>
    <n v="1410148457"/>
    <x v="0"/>
    <x v="29"/>
    <x v="1"/>
    <x v="6"/>
    <n v="2E-3"/>
    <n v="1"/>
    <x v="1"/>
    <s v="plays"/>
    <x v="4004"/>
    <d v="2014-10-07T22:54:17"/>
    <d v="2014-09-07T22:54:17"/>
    <x v="3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x v="84"/>
    <x v="1"/>
    <x v="6"/>
    <n v="1.3333333333333334E-2"/>
    <n v="20"/>
    <x v="1"/>
    <s v="plays"/>
    <x v="4005"/>
    <d v="2014-10-20T14:23:05"/>
    <d v="2014-08-21T14:23:05"/>
    <x v="3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x v="29"/>
    <x v="1"/>
    <x v="6"/>
    <n v="6.666666666666667E-5"/>
    <n v="2"/>
    <x v="1"/>
    <s v="plays"/>
    <x v="4006"/>
    <d v="2016-02-16T13:33:07"/>
    <d v="2016-01-22T13:33:07"/>
    <x v="2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x v="29"/>
    <x v="1"/>
    <x v="6"/>
    <n v="2.5000000000000001E-3"/>
    <n v="5"/>
    <x v="1"/>
    <s v="plays"/>
    <x v="4007"/>
    <d v="2014-08-26T11:28:00"/>
    <d v="2014-07-28T13:33:01"/>
    <x v="3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x v="80"/>
    <x v="1"/>
    <x v="6"/>
    <n v="0.06"/>
    <n v="15"/>
    <x v="1"/>
    <s v="plays"/>
    <x v="4008"/>
    <d v="2015-07-22T18:08:27"/>
    <d v="2015-06-22T18:08:27"/>
    <x v="0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x v="83"/>
    <x v="1"/>
    <x v="6"/>
    <n v="3.8860103626943004E-2"/>
    <n v="25"/>
    <x v="1"/>
    <s v="plays"/>
    <x v="4009"/>
    <d v="2014-09-09T11:49:20"/>
    <d v="2014-07-31T11:49:20"/>
    <x v="3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x v="44"/>
    <x v="1"/>
    <x v="6"/>
    <n v="0.24194444444444443"/>
    <n v="45.842105263157897"/>
    <x v="1"/>
    <s v="plays"/>
    <x v="4010"/>
    <d v="2014-10-26T13:29:26"/>
    <d v="2014-10-09T13:29:26"/>
    <x v="3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x v="80"/>
    <x v="1"/>
    <x v="6"/>
    <n v="7.5999999999999998E-2"/>
    <n v="4.75"/>
    <x v="1"/>
    <s v="plays"/>
    <x v="4011"/>
    <d v="2015-01-28T08:04:38"/>
    <d v="2014-12-29T08:04:38"/>
    <x v="3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x v="78"/>
    <x v="1"/>
    <x v="6"/>
    <n v="0"/>
    <e v="#DIV/0!"/>
    <x v="1"/>
    <s v="plays"/>
    <x v="4012"/>
    <d v="2015-05-02T08:04:09"/>
    <d v="2015-04-02T08:04:09"/>
    <x v="0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x v="84"/>
    <x v="1"/>
    <x v="6"/>
    <n v="1.2999999999999999E-2"/>
    <n v="13"/>
    <x v="1"/>
    <s v="plays"/>
    <x v="4013"/>
    <d v="2015-02-16T02:13:43"/>
    <d v="2015-01-17T02:13:43"/>
    <x v="0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x v="78"/>
    <x v="1"/>
    <x v="6"/>
    <n v="0"/>
    <e v="#DIV/0!"/>
    <x v="1"/>
    <s v="plays"/>
    <x v="4014"/>
    <d v="2016-03-05T00:54:29"/>
    <d v="2016-02-19T00:54:29"/>
    <x v="2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x v="29"/>
    <x v="1"/>
    <x v="6"/>
    <n v="1.4285714285714287E-4"/>
    <n v="1"/>
    <x v="1"/>
    <s v="plays"/>
    <x v="4015"/>
    <d v="2015-07-19T13:44:23"/>
    <d v="2015-06-19T13:44:23"/>
    <x v="0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x v="63"/>
    <x v="1"/>
    <x v="6"/>
    <n v="0.14000000000000001"/>
    <n v="10"/>
    <x v="1"/>
    <s v="plays"/>
    <x v="4016"/>
    <d v="2014-09-17T15:56:40"/>
    <d v="2014-08-18T15:56:40"/>
    <x v="3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x v="84"/>
    <x v="1"/>
    <x v="6"/>
    <n v="1.0500000000000001E-2"/>
    <n v="52.5"/>
    <x v="1"/>
    <s v="plays"/>
    <x v="4017"/>
    <d v="2014-09-04T11:07:54"/>
    <d v="2014-08-05T11:07:54"/>
    <x v="3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x v="80"/>
    <x v="1"/>
    <x v="6"/>
    <n v="8.666666666666667E-2"/>
    <n v="32.5"/>
    <x v="1"/>
    <s v="plays"/>
    <x v="4018"/>
    <d v="2016-10-07T16:51:48"/>
    <d v="2016-09-07T16:51:48"/>
    <x v="2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x v="80"/>
    <x v="1"/>
    <x v="6"/>
    <n v="8.2857142857142851E-3"/>
    <n v="7.25"/>
    <x v="1"/>
    <s v="plays"/>
    <x v="4019"/>
    <d v="2016-04-15T11:28:00"/>
    <d v="2016-02-17T11:13:16"/>
    <x v="2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x v="83"/>
    <x v="1"/>
    <x v="6"/>
    <n v="0.16666666666666666"/>
    <n v="33.333333333333336"/>
    <x v="1"/>
    <s v="plays"/>
    <x v="4020"/>
    <d v="2015-03-23T22:34:59"/>
    <d v="2015-02-21T23:34:59"/>
    <x v="0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x v="84"/>
    <x v="1"/>
    <x v="6"/>
    <n v="8.3333333333333332E-3"/>
    <n v="62.5"/>
    <x v="1"/>
    <s v="plays"/>
    <x v="4021"/>
    <d v="2014-10-26T16:52:38"/>
    <d v="2014-08-27T16:52:38"/>
    <x v="3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x v="438"/>
    <x v="1"/>
    <x v="6"/>
    <n v="0.69561111111111107"/>
    <n v="63.558375634517766"/>
    <x v="1"/>
    <s v="plays"/>
    <x v="4022"/>
    <d v="2015-01-31T21:54:00"/>
    <d v="2014-12-17T09:01:07"/>
    <x v="3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x v="78"/>
    <x v="1"/>
    <x v="6"/>
    <n v="0"/>
    <e v="#DIV/0!"/>
    <x v="1"/>
    <s v="plays"/>
    <x v="4023"/>
    <d v="2016-03-24T17:59:23"/>
    <d v="2016-02-08T18:59:23"/>
    <x v="2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x v="29"/>
    <x v="1"/>
    <x v="6"/>
    <n v="1.2500000000000001E-2"/>
    <n v="10"/>
    <x v="1"/>
    <s v="plays"/>
    <x v="4024"/>
    <d v="2015-08-31T11:04:57"/>
    <d v="2015-08-01T11:04:57"/>
    <x v="0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x v="80"/>
    <x v="1"/>
    <x v="6"/>
    <n v="0.05"/>
    <n v="62.5"/>
    <x v="1"/>
    <s v="plays"/>
    <x v="4025"/>
    <d v="2015-07-26T00:42:16"/>
    <d v="2015-05-27T00:42:16"/>
    <x v="0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x v="78"/>
    <x v="1"/>
    <x v="6"/>
    <n v="0"/>
    <e v="#DIV/0!"/>
    <x v="1"/>
    <s v="plays"/>
    <x v="4026"/>
    <d v="2015-12-04T11:43:59"/>
    <d v="2015-10-05T10:43:59"/>
    <x v="0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x v="63"/>
    <x v="1"/>
    <x v="6"/>
    <n v="7.166666666666667E-2"/>
    <n v="30.714285714285715"/>
    <x v="1"/>
    <s v="plays"/>
    <x v="4027"/>
    <d v="2017-02-22T20:00:00"/>
    <d v="2017-02-02T18:18:01"/>
    <x v="1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x v="202"/>
    <x v="1"/>
    <x v="6"/>
    <n v="0.28050000000000003"/>
    <n v="51"/>
    <x v="1"/>
    <s v="plays"/>
    <x v="4028"/>
    <d v="2014-06-05T17:31:40"/>
    <d v="2014-05-06T17:31:40"/>
    <x v="3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x v="78"/>
    <x v="1"/>
    <x v="6"/>
    <n v="0"/>
    <e v="#DIV/0!"/>
    <x v="1"/>
    <s v="plays"/>
    <x v="4029"/>
    <d v="2015-12-13T19:36:10"/>
    <d v="2015-11-13T19:36:10"/>
    <x v="0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x v="79"/>
    <x v="1"/>
    <x v="6"/>
    <n v="0.16"/>
    <n v="66.666666666666671"/>
    <x v="1"/>
    <s v="plays"/>
    <x v="4030"/>
    <d v="2016-02-03T13:49:00"/>
    <d v="2016-01-05T10:43:19"/>
    <x v="2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x v="78"/>
    <x v="1"/>
    <x v="6"/>
    <n v="0"/>
    <e v="#DIV/0!"/>
    <x v="1"/>
    <s v="plays"/>
    <x v="4031"/>
    <d v="2014-12-18T10:02:44"/>
    <d v="2014-10-29T09:02:44"/>
    <x v="3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x v="63"/>
    <x v="1"/>
    <x v="6"/>
    <n v="6.8287037037037035E-2"/>
    <n v="59"/>
    <x v="1"/>
    <s v="plays"/>
    <x v="4032"/>
    <d v="2015-12-15T15:25:16"/>
    <d v="2015-10-16T14:25:16"/>
    <x v="0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x v="225"/>
    <x v="1"/>
    <x v="6"/>
    <n v="0.25698702928870293"/>
    <n v="65.340319148936175"/>
    <x v="1"/>
    <s v="plays"/>
    <x v="4033"/>
    <d v="2016-10-02T04:00:00"/>
    <d v="2016-09-01T01:27:04"/>
    <x v="2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x v="84"/>
    <x v="1"/>
    <x v="6"/>
    <n v="1.4814814814814815E-2"/>
    <n v="100"/>
    <x v="1"/>
    <s v="plays"/>
    <x v="4034"/>
    <d v="2015-04-03T16:44:10"/>
    <d v="2015-03-04T17:44:10"/>
    <x v="0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x v="20"/>
    <x v="1"/>
    <x v="6"/>
    <n v="0.36849999999999999"/>
    <n v="147.4"/>
    <x v="1"/>
    <s v="plays"/>
    <x v="4035"/>
    <d v="2014-10-21T16:11:27"/>
    <d v="2014-09-21T16:11:27"/>
    <x v="3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x v="57"/>
    <x v="1"/>
    <x v="6"/>
    <n v="0.47049999999999997"/>
    <n v="166.05882352941177"/>
    <x v="1"/>
    <s v="plays"/>
    <x v="4036"/>
    <d v="2014-07-01T17:30:00"/>
    <d v="2014-06-14T17:29:24"/>
    <x v="3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x v="84"/>
    <x v="1"/>
    <x v="6"/>
    <n v="0.11428571428571428"/>
    <n v="40"/>
    <x v="1"/>
    <s v="plays"/>
    <x v="4037"/>
    <d v="2016-05-24T09:25:00"/>
    <d v="2016-05-06T20:41:55"/>
    <x v="2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x v="80"/>
    <x v="1"/>
    <x v="6"/>
    <n v="0.12039999999999999"/>
    <n v="75.25"/>
    <x v="1"/>
    <s v="plays"/>
    <x v="4038"/>
    <d v="2014-10-17T14:10:10"/>
    <d v="2014-08-18T14:10:10"/>
    <x v="3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x v="81"/>
    <x v="1"/>
    <x v="6"/>
    <n v="0.6"/>
    <n v="60"/>
    <x v="1"/>
    <s v="plays"/>
    <x v="4039"/>
    <d v="2015-12-01T00:59:00"/>
    <d v="2015-10-28T11:06:07"/>
    <x v="0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x v="84"/>
    <x v="1"/>
    <x v="6"/>
    <n v="0.3125"/>
    <n v="1250"/>
    <x v="1"/>
    <s v="plays"/>
    <x v="4040"/>
    <d v="2015-07-17T22:00:00"/>
    <d v="2015-05-20T00:33:24"/>
    <x v="0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x v="84"/>
    <x v="1"/>
    <x v="6"/>
    <n v="4.1999999999999997E-3"/>
    <n v="10.5"/>
    <x v="1"/>
    <s v="plays"/>
    <x v="4041"/>
    <d v="2016-09-06T06:22:34"/>
    <d v="2016-07-08T06:22:34"/>
    <x v="2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x v="83"/>
    <x v="1"/>
    <x v="6"/>
    <n v="2.0999999999999999E-3"/>
    <n v="7"/>
    <x v="1"/>
    <s v="plays"/>
    <x v="4042"/>
    <d v="2015-01-20T14:16:00"/>
    <d v="2014-12-21T21:01:04"/>
    <x v="3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x v="78"/>
    <x v="1"/>
    <x v="6"/>
    <n v="0"/>
    <e v="#DIV/0!"/>
    <x v="1"/>
    <s v="plays"/>
    <x v="4043"/>
    <d v="2014-11-20T17:58:45"/>
    <d v="2014-11-05T17:58:45"/>
    <x v="3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x v="80"/>
    <x v="1"/>
    <x v="6"/>
    <n v="0.375"/>
    <n v="56.25"/>
    <x v="1"/>
    <s v="plays"/>
    <x v="4044"/>
    <d v="2015-04-10T00:00:00"/>
    <d v="2015-03-11T00:16:22"/>
    <x v="0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x v="29"/>
    <x v="1"/>
    <x v="6"/>
    <n v="2.0000000000000001E-4"/>
    <n v="1"/>
    <x v="1"/>
    <s v="plays"/>
    <x v="4045"/>
    <d v="2014-08-20T23:49:49"/>
    <d v="2014-07-21T23:49:49"/>
    <x v="3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x v="8"/>
    <x v="1"/>
    <x v="6"/>
    <n v="8.2142857142857142E-2"/>
    <n v="38.333333333333336"/>
    <x v="1"/>
    <s v="plays"/>
    <x v="4046"/>
    <d v="2014-10-22T10:36:50"/>
    <d v="2014-09-22T10:36:50"/>
    <x v="3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x v="80"/>
    <x v="1"/>
    <x v="6"/>
    <n v="2.1999999999999999E-2"/>
    <n v="27.5"/>
    <x v="1"/>
    <s v="plays"/>
    <x v="4047"/>
    <d v="2015-01-10T20:00:00"/>
    <d v="2014-12-17T19:32:23"/>
    <x v="3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x v="110"/>
    <x v="1"/>
    <x v="6"/>
    <n v="0.17652941176470588"/>
    <n v="32.978021978021978"/>
    <x v="1"/>
    <s v="plays"/>
    <x v="4048"/>
    <d v="2016-04-11T06:13:07"/>
    <d v="2016-03-07T07:13:07"/>
    <x v="2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x v="29"/>
    <x v="1"/>
    <x v="6"/>
    <n v="8.0000000000000004E-4"/>
    <n v="16"/>
    <x v="1"/>
    <s v="plays"/>
    <x v="4049"/>
    <d v="2015-07-14T18:00:15"/>
    <d v="2015-06-14T18:00:15"/>
    <x v="0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x v="29"/>
    <x v="1"/>
    <x v="6"/>
    <n v="6.6666666666666664E-4"/>
    <n v="1"/>
    <x v="1"/>
    <s v="plays"/>
    <x v="4050"/>
    <d v="2014-10-23T10:16:31"/>
    <d v="2014-09-23T10:16:31"/>
    <x v="3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x v="78"/>
    <x v="1"/>
    <x v="6"/>
    <n v="0"/>
    <e v="#DIV/0!"/>
    <x v="1"/>
    <s v="plays"/>
    <x v="4051"/>
    <d v="2014-05-09T01:53:00"/>
    <d v="2014-05-02T14:26:37"/>
    <x v="3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x v="62"/>
    <x v="1"/>
    <x v="6"/>
    <n v="0.37533333333333335"/>
    <n v="86.615384615384613"/>
    <x v="1"/>
    <s v="plays"/>
    <x v="4052"/>
    <d v="2014-10-13T16:05:16"/>
    <d v="2014-08-14T16:05:16"/>
    <x v="3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x v="84"/>
    <x v="1"/>
    <x v="6"/>
    <n v="0.22"/>
    <n v="55"/>
    <x v="1"/>
    <s v="plays"/>
    <x v="4053"/>
    <d v="2014-11-15T15:00:00"/>
    <d v="2014-10-16T11:33:48"/>
    <x v="3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x v="78"/>
    <x v="1"/>
    <x v="6"/>
    <n v="0"/>
    <e v="#DIV/0!"/>
    <x v="1"/>
    <s v="plays"/>
    <x v="4054"/>
    <d v="2016-09-30T23:00:00"/>
    <d v="2016-08-31T15:11:25"/>
    <x v="2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x v="64"/>
    <x v="1"/>
    <x v="6"/>
    <n v="0.1762"/>
    <n v="41.952380952380949"/>
    <x v="1"/>
    <s v="plays"/>
    <x v="4055"/>
    <d v="2014-06-19T10:33:51"/>
    <d v="2014-05-20T10:33:51"/>
    <x v="3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x v="82"/>
    <x v="1"/>
    <x v="6"/>
    <n v="0.53"/>
    <n v="88.333333333333329"/>
    <x v="1"/>
    <s v="plays"/>
    <x v="4056"/>
    <d v="2016-07-03T14:59:00"/>
    <d v="2016-06-13T17:23:59"/>
    <x v="2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x v="79"/>
    <x v="1"/>
    <x v="6"/>
    <n v="0.22142857142857142"/>
    <n v="129.16666666666666"/>
    <x v="1"/>
    <s v="plays"/>
    <x v="4057"/>
    <d v="2015-11-25T18:00:00"/>
    <d v="2015-11-02T18:14:40"/>
    <x v="0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x v="80"/>
    <x v="1"/>
    <x v="6"/>
    <n v="2.5333333333333333E-2"/>
    <n v="23.75"/>
    <x v="1"/>
    <s v="plays"/>
    <x v="4058"/>
    <d v="2016-03-31T22:59:00"/>
    <d v="2016-03-16T20:27:24"/>
    <x v="2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x v="63"/>
    <x v="1"/>
    <x v="6"/>
    <n v="2.5000000000000001E-2"/>
    <n v="35.714285714285715"/>
    <x v="1"/>
    <s v="plays"/>
    <x v="4059"/>
    <d v="2014-09-15T22:00:00"/>
    <d v="2014-08-15T10:22:32"/>
    <x v="3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x v="81"/>
    <x v="1"/>
    <x v="6"/>
    <n v="2.8500000000000001E-2"/>
    <n v="57"/>
    <x v="1"/>
    <s v="plays"/>
    <x v="4060"/>
    <d v="2014-06-23T11:00:00"/>
    <d v="2014-05-20T11:40:56"/>
    <x v="3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x v="78"/>
    <x v="1"/>
    <x v="6"/>
    <n v="0"/>
    <e v="#DIV/0!"/>
    <x v="1"/>
    <s v="plays"/>
    <x v="4061"/>
    <d v="2016-04-20T21:23:43"/>
    <d v="2016-02-20T22:23:43"/>
    <x v="2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x v="83"/>
    <x v="1"/>
    <x v="6"/>
    <n v="2.4500000000000001E-2"/>
    <n v="163.33333333333334"/>
    <x v="1"/>
    <s v="plays"/>
    <x v="4062"/>
    <d v="2016-07-02T12:44:28"/>
    <d v="2016-06-02T12:44:28"/>
    <x v="2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x v="82"/>
    <x v="1"/>
    <x v="6"/>
    <n v="1.4210526315789474E-2"/>
    <n v="15"/>
    <x v="1"/>
    <s v="plays"/>
    <x v="4063"/>
    <d v="2014-06-27T11:21:24"/>
    <d v="2014-05-28T11:21:24"/>
    <x v="3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x v="79"/>
    <x v="1"/>
    <x v="6"/>
    <n v="0.1925"/>
    <n v="64.166666666666671"/>
    <x v="1"/>
    <s v="plays"/>
    <x v="4064"/>
    <d v="2015-04-29T09:07:06"/>
    <d v="2015-03-30T09:07:06"/>
    <x v="0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x v="80"/>
    <x v="1"/>
    <x v="6"/>
    <n v="6.7499999999999999E-3"/>
    <n v="6.75"/>
    <x v="1"/>
    <s v="plays"/>
    <x v="4065"/>
    <d v="2014-08-12T17:50:11"/>
    <d v="2014-07-13T17:50:11"/>
    <x v="3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x v="29"/>
    <x v="1"/>
    <x v="6"/>
    <n v="1.6666666666666668E-3"/>
    <n v="25"/>
    <x v="1"/>
    <s v="plays"/>
    <x v="4066"/>
    <d v="2016-05-18T19:56:28"/>
    <d v="2016-04-18T19:56:28"/>
    <x v="2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x v="57"/>
    <x v="1"/>
    <x v="6"/>
    <n v="0.60899999999999999"/>
    <n v="179.11764705882354"/>
    <x v="1"/>
    <s v="plays"/>
    <x v="4067"/>
    <d v="2015-09-27T21:49:10"/>
    <d v="2015-08-18T21:49:10"/>
    <x v="0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x v="29"/>
    <x v="1"/>
    <x v="6"/>
    <n v="0.01"/>
    <n v="34.950000000000003"/>
    <x v="1"/>
    <s v="plays"/>
    <x v="4068"/>
    <d v="2017-01-13T18:05:00"/>
    <d v="2016-12-14T18:07:35"/>
    <x v="2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x v="62"/>
    <x v="1"/>
    <x v="6"/>
    <n v="0.34399999999999997"/>
    <n v="33.07692307692308"/>
    <x v="1"/>
    <s v="plays"/>
    <x v="4069"/>
    <d v="2015-02-28T07:00:00"/>
    <d v="2015-01-18T10:52:36"/>
    <x v="0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x v="79"/>
    <x v="1"/>
    <x v="6"/>
    <n v="0.16500000000000001"/>
    <n v="27.5"/>
    <x v="1"/>
    <s v="plays"/>
    <x v="4070"/>
    <d v="2015-02-28T22:00:00"/>
    <d v="2015-01-27T11:00:20"/>
    <x v="0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x v="78"/>
    <x v="1"/>
    <x v="6"/>
    <n v="0"/>
    <e v="#DIV/0!"/>
    <x v="1"/>
    <s v="plays"/>
    <x v="4071"/>
    <d v="2016-12-26T14:18:51"/>
    <d v="2016-11-26T14:18:51"/>
    <x v="2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x v="84"/>
    <x v="1"/>
    <x v="6"/>
    <n v="4.0000000000000001E-3"/>
    <n v="2"/>
    <x v="1"/>
    <s v="plays"/>
    <x v="4072"/>
    <d v="2014-08-21T13:35:11"/>
    <d v="2014-06-22T13:35:11"/>
    <x v="3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x v="84"/>
    <x v="1"/>
    <x v="6"/>
    <n v="1.0571428571428572E-2"/>
    <n v="18.5"/>
    <x v="1"/>
    <s v="plays"/>
    <x v="4073"/>
    <d v="2015-05-08T23:00:00"/>
    <d v="2015-03-15T03:17:06"/>
    <x v="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x v="64"/>
    <x v="1"/>
    <x v="6"/>
    <n v="0.26727272727272727"/>
    <n v="35"/>
    <x v="1"/>
    <s v="plays"/>
    <x v="4074"/>
    <d v="2015-11-05T09:16:15"/>
    <d v="2015-10-06T08:16:15"/>
    <x v="0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x v="62"/>
    <x v="1"/>
    <x v="6"/>
    <n v="0.28799999999999998"/>
    <n v="44.307692307692307"/>
    <x v="1"/>
    <s v="plays"/>
    <x v="4075"/>
    <d v="2014-06-30T12:28:00"/>
    <d v="2014-05-19T20:06:09"/>
    <x v="3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x v="78"/>
    <x v="1"/>
    <x v="6"/>
    <n v="0"/>
    <e v="#DIV/0!"/>
    <x v="1"/>
    <s v="plays"/>
    <x v="4076"/>
    <d v="2014-10-21T14:51:00"/>
    <d v="2014-09-23T14:05:49"/>
    <x v="3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x v="79"/>
    <x v="1"/>
    <x v="6"/>
    <n v="8.8999999999999996E-2"/>
    <n v="222.5"/>
    <x v="1"/>
    <s v="plays"/>
    <x v="4077"/>
    <d v="2016-12-21T12:03:14"/>
    <d v="2016-11-21T12:03:14"/>
    <x v="2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x v="78"/>
    <x v="1"/>
    <x v="6"/>
    <n v="0"/>
    <e v="#DIV/0!"/>
    <x v="1"/>
    <s v="plays"/>
    <x v="4078"/>
    <d v="2017-01-27T13:54:02"/>
    <d v="2016-12-28T13:54:02"/>
    <x v="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x v="29"/>
    <x v="1"/>
    <x v="6"/>
    <n v="1.6666666666666668E-3"/>
    <n v="5"/>
    <x v="1"/>
    <s v="plays"/>
    <x v="4079"/>
    <d v="2016-06-19T17:32:01"/>
    <d v="2016-05-20T17:32:01"/>
    <x v="2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x v="78"/>
    <x v="1"/>
    <x v="6"/>
    <n v="0"/>
    <e v="#DIV/0!"/>
    <x v="1"/>
    <s v="plays"/>
    <x v="4080"/>
    <d v="2016-06-14T13:54:00"/>
    <d v="2016-05-21T11:45:16"/>
    <x v="2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x v="8"/>
    <x v="1"/>
    <x v="6"/>
    <n v="0.15737410071942445"/>
    <n v="29.166666666666668"/>
    <x v="1"/>
    <s v="plays"/>
    <x v="4081"/>
    <d v="2015-03-08T07:57:05"/>
    <d v="2015-02-06T08:57:05"/>
    <x v="0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x v="84"/>
    <x v="1"/>
    <x v="6"/>
    <n v="0.02"/>
    <n v="1.5"/>
    <x v="1"/>
    <s v="plays"/>
    <x v="4082"/>
    <d v="2015-11-14T18:00:00"/>
    <d v="2015-10-29T23:32:33"/>
    <x v="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x v="79"/>
    <x v="1"/>
    <x v="6"/>
    <n v="0.21685714285714286"/>
    <n v="126.5"/>
    <x v="1"/>
    <s v="plays"/>
    <x v="4083"/>
    <d v="2016-01-14T13:16:56"/>
    <d v="2015-12-15T13:16:56"/>
    <x v="0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x v="29"/>
    <x v="1"/>
    <x v="6"/>
    <n v="3.3333333333333335E-3"/>
    <n v="10"/>
    <x v="1"/>
    <s v="plays"/>
    <x v="4084"/>
    <d v="2016-10-09T05:28:26"/>
    <d v="2016-09-09T05:28:26"/>
    <x v="2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x v="29"/>
    <x v="1"/>
    <x v="6"/>
    <n v="2.8571428571428571E-3"/>
    <n v="10"/>
    <x v="1"/>
    <s v="plays"/>
    <x v="4085"/>
    <d v="2015-03-23T22:59:00"/>
    <d v="2015-02-23T09:29:35"/>
    <x v="0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x v="81"/>
    <x v="1"/>
    <x v="6"/>
    <n v="4.7E-2"/>
    <n v="9.4"/>
    <x v="1"/>
    <s v="plays"/>
    <x v="4086"/>
    <d v="2015-11-20T23:00:00"/>
    <d v="2015-10-27T17:34:59"/>
    <x v="0"/>
  </r>
  <r>
    <x v="4087"/>
    <s v="Stage Production &quot;The Nail Shop&quot;"/>
    <s v="Comedy Stage Play"/>
    <n v="9600"/>
    <n v="0"/>
    <x v="2"/>
    <x v="0"/>
    <s v="USD"/>
    <n v="1468777786"/>
    <n v="1466185786"/>
    <x v="0"/>
    <x v="78"/>
    <x v="1"/>
    <x v="6"/>
    <n v="0"/>
    <e v="#DIV/0!"/>
    <x v="1"/>
    <s v="plays"/>
    <x v="4087"/>
    <d v="2016-07-17T12:49:46"/>
    <d v="2016-06-17T12:49:46"/>
    <x v="2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x v="83"/>
    <x v="1"/>
    <x v="6"/>
    <n v="0.108"/>
    <n v="72"/>
    <x v="1"/>
    <s v="plays"/>
    <x v="4088"/>
    <d v="2015-01-16T05:26:00"/>
    <d v="2014-12-17T09:42:04"/>
    <x v="3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x v="22"/>
    <x v="1"/>
    <x v="6"/>
    <n v="4.8000000000000001E-2"/>
    <n v="30"/>
    <x v="1"/>
    <s v="plays"/>
    <x v="4089"/>
    <d v="2015-05-31T12:35:00"/>
    <d v="2015-04-28T12:34:48"/>
    <x v="0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x v="83"/>
    <x v="1"/>
    <x v="6"/>
    <n v="3.2000000000000001E-2"/>
    <n v="10.666666666666666"/>
    <x v="1"/>
    <s v="plays"/>
    <x v="4090"/>
    <d v="2015-08-07T10:00:00"/>
    <d v="2015-07-24T11:08:57"/>
    <x v="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x v="22"/>
    <x v="1"/>
    <x v="6"/>
    <n v="0.1275"/>
    <n v="25.5"/>
    <x v="1"/>
    <s v="plays"/>
    <x v="4091"/>
    <d v="2015-01-16T07:09:11"/>
    <d v="2014-12-17T07:09:11"/>
    <x v="3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x v="29"/>
    <x v="1"/>
    <x v="6"/>
    <n v="1.8181818181818181E-4"/>
    <n v="20"/>
    <x v="1"/>
    <s v="plays"/>
    <x v="4092"/>
    <d v="2015-04-04T22:40:47"/>
    <d v="2015-02-03T23:40:47"/>
    <x v="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x v="80"/>
    <x v="1"/>
    <x v="6"/>
    <n v="2.4E-2"/>
    <n v="15"/>
    <x v="1"/>
    <s v="plays"/>
    <x v="4093"/>
    <d v="2015-08-22T14:34:53"/>
    <d v="2015-06-23T14:34:53"/>
    <x v="0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x v="22"/>
    <x v="1"/>
    <x v="6"/>
    <n v="0.36499999999999999"/>
    <n v="91.25"/>
    <x v="1"/>
    <s v="plays"/>
    <x v="4094"/>
    <d v="2014-10-21T23:59:00"/>
    <d v="2014-09-07T21:05:00"/>
    <x v="3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x v="29"/>
    <x v="1"/>
    <x v="6"/>
    <n v="2.6666666666666668E-2"/>
    <n v="800"/>
    <x v="1"/>
    <s v="plays"/>
    <x v="4095"/>
    <d v="2016-12-18T19:45:50"/>
    <d v="2016-11-18T19:45:50"/>
    <x v="2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x v="81"/>
    <x v="1"/>
    <x v="6"/>
    <n v="0.11428571428571428"/>
    <n v="80"/>
    <x v="1"/>
    <s v="plays"/>
    <x v="4096"/>
    <d v="2017-02-28T03:51:00"/>
    <d v="2017-01-15T07:43:39"/>
    <x v="1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x v="78"/>
    <x v="1"/>
    <x v="6"/>
    <n v="0"/>
    <e v="#DIV/0!"/>
    <x v="1"/>
    <s v="plays"/>
    <x v="4097"/>
    <d v="2016-01-31T18:55:00"/>
    <d v="2015-12-06T14:47:17"/>
    <x v="0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x v="78"/>
    <x v="1"/>
    <x v="6"/>
    <n v="0"/>
    <e v="#DIV/0!"/>
    <x v="1"/>
    <s v="plays"/>
    <x v="4098"/>
    <d v="2016-06-04T12:19:57"/>
    <d v="2016-05-05T12:19:57"/>
    <x v="2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x v="29"/>
    <x v="1"/>
    <x v="6"/>
    <n v="1.1111111111111112E-2"/>
    <n v="50"/>
    <x v="1"/>
    <s v="plays"/>
    <x v="4099"/>
    <d v="2016-09-02T15:24:33"/>
    <d v="2016-07-19T15:24:33"/>
    <x v="2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x v="78"/>
    <x v="1"/>
    <x v="6"/>
    <n v="0"/>
    <e v="#DIV/0!"/>
    <x v="1"/>
    <s v="plays"/>
    <x v="4100"/>
    <d v="2014-10-24T21:59:50"/>
    <d v="2014-10-14T21:59:50"/>
    <x v="3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x v="78"/>
    <x v="1"/>
    <x v="6"/>
    <n v="0"/>
    <e v="#DIV/0!"/>
    <x v="1"/>
    <s v="plays"/>
    <x v="4101"/>
    <d v="2017-01-25T16:41:22"/>
    <d v="2016-12-26T16:41:22"/>
    <x v="2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x v="79"/>
    <x v="1"/>
    <x v="6"/>
    <n v="0.27400000000000002"/>
    <n v="22.833333333333332"/>
    <x v="1"/>
    <s v="plays"/>
    <x v="4102"/>
    <d v="2016-05-15T15:21:13"/>
    <d v="2016-04-15T15:21:13"/>
    <x v="2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x v="79"/>
    <x v="1"/>
    <x v="6"/>
    <n v="0.1"/>
    <n v="16.666666666666668"/>
    <x v="1"/>
    <s v="plays"/>
    <x v="4103"/>
    <d v="2015-08-26T13:32:00"/>
    <d v="2015-07-03T14:59:26"/>
    <x v="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x v="25"/>
    <x v="1"/>
    <x v="6"/>
    <n v="0.21366666666666667"/>
    <n v="45.785714285714285"/>
    <x v="1"/>
    <s v="plays"/>
    <x v="4104"/>
    <d v="2016-10-27T01:40:34"/>
    <d v="2016-09-27T01:40:34"/>
    <x v="2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x v="79"/>
    <x v="1"/>
    <x v="6"/>
    <n v="6.9696969696969702E-2"/>
    <n v="383.33333333333331"/>
    <x v="1"/>
    <s v="plays"/>
    <x v="4105"/>
    <d v="2016-12-25T19:15:09"/>
    <d v="2016-11-22T19:15:09"/>
    <x v="2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x v="51"/>
    <x v="1"/>
    <x v="6"/>
    <n v="0.70599999999999996"/>
    <n v="106.96969696969697"/>
    <x v="1"/>
    <s v="plays"/>
    <x v="4106"/>
    <d v="2015-04-01T20:00:00"/>
    <d v="2015-02-17T20:11:06"/>
    <x v="0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x v="80"/>
    <x v="1"/>
    <x v="6"/>
    <n v="2.0500000000000001E-2"/>
    <n v="10.25"/>
    <x v="1"/>
    <s v="plays"/>
    <x v="4107"/>
    <d v="2014-09-24T17:00:01"/>
    <d v="2014-09-01T17:00:01"/>
    <x v="3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x v="29"/>
    <x v="1"/>
    <x v="6"/>
    <n v="1.9666666666666666E-2"/>
    <n v="59"/>
    <x v="1"/>
    <s v="plays"/>
    <x v="4108"/>
    <d v="2017-03-03T00:00:00"/>
    <d v="2017-01-31T19:45:37"/>
    <x v="1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x v="78"/>
    <x v="1"/>
    <x v="6"/>
    <n v="0"/>
    <e v="#DIV/0!"/>
    <x v="1"/>
    <s v="plays"/>
    <x v="4109"/>
    <d v="2015-11-29T08:56:44"/>
    <d v="2015-10-30T07:56:44"/>
    <x v="0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x v="79"/>
    <x v="1"/>
    <x v="6"/>
    <n v="0.28666666666666668"/>
    <n v="14.333333333333334"/>
    <x v="1"/>
    <s v="plays"/>
    <x v="4110"/>
    <d v="2016-07-21T10:02:31"/>
    <d v="2016-05-22T10:02:31"/>
    <x v="2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x v="79"/>
    <x v="1"/>
    <x v="6"/>
    <n v="3.1333333333333331E-2"/>
    <n v="15.666666666666666"/>
    <x v="1"/>
    <s v="plays"/>
    <x v="4111"/>
    <d v="2015-02-23T22:15:40"/>
    <d v="2015-01-24T22:15:40"/>
    <x v="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x v="29"/>
    <x v="1"/>
    <x v="6"/>
    <n v="4.0000000000000002E-4"/>
    <n v="1"/>
    <x v="1"/>
    <s v="plays"/>
    <x v="4112"/>
    <d v="2016-02-27T19:00:00"/>
    <d v="2016-01-31T17:43:06"/>
    <x v="2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x v="83"/>
    <x v="1"/>
    <x v="6"/>
    <n v="2E-3"/>
    <n v="1"/>
    <x v="1"/>
    <s v="plays"/>
    <x v="4113"/>
    <d v="2016-01-08T01:34:00"/>
    <d v="2015-12-20T08:45:2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4">
    <format dxfId="13">
      <pivotArea type="all" dataOnly="0" outline="0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16" type="button" dataOnly="0" labelOnly="1" outline="0" axis="axisRow" fieldPosition="0"/>
    </format>
    <format dxfId="9">
      <pivotArea dataOnly="0" labelOnly="1" fieldPosition="0">
        <references count="1">
          <reference field="16" count="0"/>
        </references>
      </pivotArea>
    </format>
    <format dxfId="8">
      <pivotArea dataOnly="0" labelOnly="1" grandRow="1" outline="0" fieldPosition="0"/>
    </format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  <format dxfId="5">
      <pivotArea field="16" type="button" dataOnly="0" labelOnly="1" outline="0" axis="axisRow" fieldPosition="0"/>
    </format>
    <format dxfId="4">
      <pivotArea dataOnly="0" labelOnly="1" fieldPosition="0">
        <references count="1">
          <reference field="5" count="0"/>
        </references>
      </pivotArea>
    </format>
    <format dxfId="3">
      <pivotArea dataOnly="0" labelOnly="1" grandCol="1" outline="0" fieldPosition="0"/>
    </format>
    <format dxfId="2">
      <pivotArea dataOnly="0" labelOnly="1" fieldPosition="0">
        <references count="1">
          <reference field="16" count="0"/>
        </references>
      </pivotArea>
    </format>
    <format dxfId="1">
      <pivotArea dataOnly="0" labelOnly="1" grandRow="1" outline="0" fieldPosition="0"/>
    </format>
    <format dxfId="0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numFmtId="164" showAll="0"/>
    <pivotField axis="axisPage" multipleItemSelectionAllowed="1" showAll="0">
      <items count="10">
        <item h="1" x="8"/>
        <item h="1" x="7"/>
        <item h="1" x="6"/>
        <item h="1"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D4:E14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axis="axisPage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64" showAll="0"/>
    <pivotField numFmtId="164" showAll="0"/>
    <pivotField numFmtId="164" showAll="0"/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5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25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axis="axisPage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64" showAll="0"/>
    <pivotField numFmtId="164" showAll="0"/>
    <pivotField numFmtId="164"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ageFields count="1">
    <pageField fld="5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15"/>
  <sheetViews>
    <sheetView tabSelected="1" zoomScale="55" zoomScaleNormal="55" workbookViewId="0">
      <selection activeCell="H4" sqref="H4"/>
    </sheetView>
  </sheetViews>
  <sheetFormatPr defaultRowHeight="14.4" x14ac:dyDescent="0.3"/>
  <cols>
    <col min="1" max="1" width="9.6640625" bestFit="1" customWidth="1"/>
    <col min="2" max="2" width="54.88671875" style="3" bestFit="1" customWidth="1"/>
    <col min="3" max="3" width="81.109375" style="3" bestFit="1" customWidth="1"/>
    <col min="4" max="4" width="11.88671875" bestFit="1" customWidth="1"/>
    <col min="5" max="5" width="15.6640625" bestFit="1" customWidth="1"/>
    <col min="6" max="6" width="12.33203125" bestFit="1" customWidth="1"/>
    <col min="7" max="7" width="15" bestFit="1" customWidth="1"/>
    <col min="8" max="8" width="16.33203125" bestFit="1" customWidth="1"/>
    <col min="9" max="9" width="16.109375" bestFit="1" customWidth="1"/>
    <col min="10" max="10" width="19.77734375" bestFit="1" customWidth="1"/>
    <col min="11" max="11" width="17.44140625" bestFit="1" customWidth="1"/>
    <col min="12" max="12" width="22" bestFit="1" customWidth="1"/>
    <col min="13" max="13" width="16.33203125" bestFit="1" customWidth="1"/>
    <col min="14" max="14" width="35.33203125" bestFit="1" customWidth="1"/>
    <col min="15" max="15" width="22.77734375" bestFit="1" customWidth="1"/>
    <col min="16" max="16" width="25.21875" bestFit="1" customWidth="1"/>
    <col min="17" max="17" width="15.21875" bestFit="1" customWidth="1"/>
    <col min="18" max="18" width="14.21875" bestFit="1" customWidth="1"/>
    <col min="19" max="19" width="23.21875" bestFit="1" customWidth="1"/>
    <col min="20" max="20" width="15.21875" bestFit="1" customWidth="1"/>
    <col min="21" max="21" width="15.21875" customWidth="1"/>
    <col min="22" max="22" width="15.6640625" style="17" bestFit="1" customWidth="1"/>
  </cols>
  <sheetData>
    <row r="1" spans="1:23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 t="s">
        <v>8389</v>
      </c>
      <c r="V1" s="20" t="s">
        <v>8388</v>
      </c>
    </row>
    <row r="2" spans="1:23" ht="28.8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7">
        <f t="shared" ref="P2:P65" si="1">E2/L2</f>
        <v>63.917582417582416</v>
      </c>
      <c r="Q2" t="str">
        <f t="shared" ref="Q2:Q65" si="2">LEFT(N2,FIND("/",N2)-1)</f>
        <v>film &amp; video</v>
      </c>
      <c r="R2" t="str">
        <f t="shared" ref="R2:R65" si="3">RIGHT(N2,LEN(N2)-FIND("/",N2))</f>
        <v>television</v>
      </c>
      <c r="S2" s="18">
        <f t="shared" ref="S2:S65" si="4">(((J2/60)/60)/24)+DATE(1970,1,1)+(-5/24)</f>
        <v>42176.798738425925</v>
      </c>
      <c r="T2" s="18">
        <f t="shared" ref="T2:T65" si="5">(((I2/60)/60)/24)+DATE(1970,1,1)+(-5/24)</f>
        <v>42207.916666666664</v>
      </c>
      <c r="U2" s="18">
        <v>42176.798738425925</v>
      </c>
      <c r="V2" s="16">
        <v>2015</v>
      </c>
      <c r="W2" s="17"/>
    </row>
    <row r="3" spans="1:23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7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8">
        <f t="shared" si="4"/>
        <v>42766.392164351848</v>
      </c>
      <c r="T3" s="18">
        <f t="shared" si="5"/>
        <v>42796.392164351848</v>
      </c>
      <c r="U3" s="18">
        <v>42766.392164351848</v>
      </c>
      <c r="V3" s="16">
        <v>2017</v>
      </c>
      <c r="W3" s="17"/>
    </row>
    <row r="4" spans="1:23" ht="28.8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8">
        <f t="shared" si="4"/>
        <v>42405.494016203702</v>
      </c>
      <c r="T4" s="18">
        <f t="shared" si="5"/>
        <v>42415.494016203702</v>
      </c>
      <c r="U4" s="18">
        <v>42405.494016203702</v>
      </c>
      <c r="V4" s="16">
        <v>2016</v>
      </c>
      <c r="W4" s="17"/>
    </row>
    <row r="5" spans="1:23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8">
        <f t="shared" si="4"/>
        <v>41828.306793981479</v>
      </c>
      <c r="T5" s="18">
        <f t="shared" si="5"/>
        <v>41858.306793981479</v>
      </c>
      <c r="U5" s="18">
        <v>41828.306793981479</v>
      </c>
      <c r="V5" s="16">
        <v>2014</v>
      </c>
      <c r="W5" s="17"/>
    </row>
    <row r="6" spans="1:23" ht="28.8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8">
        <f t="shared" si="4"/>
        <v>42327.625914351847</v>
      </c>
      <c r="T6" s="18">
        <f t="shared" si="5"/>
        <v>42357.625914351847</v>
      </c>
      <c r="U6" s="18">
        <v>42327.625914351847</v>
      </c>
      <c r="V6" s="16">
        <v>2015</v>
      </c>
      <c r="W6" s="17"/>
    </row>
    <row r="7" spans="1:23" ht="28.8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8">
        <f t="shared" si="4"/>
        <v>42563.724618055552</v>
      </c>
      <c r="T7" s="18">
        <f t="shared" si="5"/>
        <v>42580.024305555555</v>
      </c>
      <c r="U7" s="18">
        <v>42563.724618055552</v>
      </c>
      <c r="V7" s="16">
        <v>2016</v>
      </c>
      <c r="W7" s="17"/>
    </row>
    <row r="8" spans="1:23" ht="28.8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8">
        <f t="shared" si="4"/>
        <v>41793.864004629628</v>
      </c>
      <c r="T8" s="18">
        <f t="shared" si="5"/>
        <v>41803.864004629628</v>
      </c>
      <c r="U8" s="18">
        <v>41793.864004629628</v>
      </c>
      <c r="V8" s="16">
        <v>2014</v>
      </c>
      <c r="W8" s="17"/>
    </row>
    <row r="9" spans="1:23" ht="28.8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8">
        <f t="shared" si="4"/>
        <v>42515.838738425926</v>
      </c>
      <c r="T9" s="18">
        <f t="shared" si="5"/>
        <v>42555.838738425926</v>
      </c>
      <c r="U9" s="18">
        <v>42515.838738425926</v>
      </c>
      <c r="V9" s="16">
        <v>2016</v>
      </c>
      <c r="W9" s="17"/>
    </row>
    <row r="10" spans="1:23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8">
        <f t="shared" si="4"/>
        <v>42468.736249999994</v>
      </c>
      <c r="T10" s="18">
        <f t="shared" si="5"/>
        <v>42475.666666666664</v>
      </c>
      <c r="U10" s="18">
        <v>42468.736249999994</v>
      </c>
      <c r="V10" s="16">
        <v>2016</v>
      </c>
      <c r="W10" s="17"/>
    </row>
    <row r="11" spans="1:23" ht="28.8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8">
        <f t="shared" si="4"/>
        <v>42446.895185185182</v>
      </c>
      <c r="T11" s="18">
        <f t="shared" si="5"/>
        <v>42476.895185185182</v>
      </c>
      <c r="U11" s="18">
        <v>42446.895185185182</v>
      </c>
      <c r="V11" s="16">
        <v>2016</v>
      </c>
      <c r="W11" s="17"/>
    </row>
    <row r="12" spans="1:23" ht="28.8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8">
        <f t="shared" si="4"/>
        <v>41779.859710648147</v>
      </c>
      <c r="T12" s="18">
        <f t="shared" si="5"/>
        <v>41814.859710648147</v>
      </c>
      <c r="U12" s="18">
        <v>41779.859710648147</v>
      </c>
      <c r="V12" s="16">
        <v>2014</v>
      </c>
      <c r="W12" s="17"/>
    </row>
    <row r="13" spans="1:23" ht="28.8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8">
        <f t="shared" si="4"/>
        <v>42572.570162037031</v>
      </c>
      <c r="T13" s="18">
        <f t="shared" si="5"/>
        <v>42603.916666666664</v>
      </c>
      <c r="U13" s="18">
        <v>42572.570162037031</v>
      </c>
      <c r="V13" s="16">
        <v>2016</v>
      </c>
      <c r="W13" s="17"/>
    </row>
    <row r="14" spans="1:23" ht="28.8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8">
        <f t="shared" si="4"/>
        <v>41791.504918981482</v>
      </c>
      <c r="T14" s="18">
        <f t="shared" si="5"/>
        <v>41835.916666666664</v>
      </c>
      <c r="U14" s="18">
        <v>41791.504918981482</v>
      </c>
      <c r="V14" s="16">
        <v>2014</v>
      </c>
      <c r="W14" s="17"/>
    </row>
    <row r="15" spans="1:23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8">
        <f t="shared" si="4"/>
        <v>42508.468854166662</v>
      </c>
      <c r="T15" s="18">
        <f t="shared" si="5"/>
        <v>42544.643749999996</v>
      </c>
      <c r="U15" s="18">
        <v>42508.468854166662</v>
      </c>
      <c r="V15" s="16">
        <v>2016</v>
      </c>
      <c r="W15" s="17"/>
    </row>
    <row r="16" spans="1:23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8">
        <f t="shared" si="4"/>
        <v>41807.818148148144</v>
      </c>
      <c r="T16" s="18">
        <f t="shared" si="5"/>
        <v>41833.374305555553</v>
      </c>
      <c r="U16" s="18">
        <v>41807.818148148144</v>
      </c>
      <c r="V16" s="16">
        <v>2014</v>
      </c>
      <c r="W16" s="17"/>
    </row>
    <row r="17" spans="1:23" ht="28.8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8">
        <f t="shared" si="4"/>
        <v>42256.183541666665</v>
      </c>
      <c r="T17" s="18">
        <f t="shared" si="5"/>
        <v>42274.634722222218</v>
      </c>
      <c r="U17" s="18">
        <v>42256.183541666665</v>
      </c>
      <c r="V17" s="16">
        <v>2015</v>
      </c>
      <c r="W17" s="17"/>
    </row>
    <row r="18" spans="1:23" ht="28.8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8">
        <f t="shared" si="4"/>
        <v>41760.588090277779</v>
      </c>
      <c r="T18" s="18">
        <f t="shared" si="5"/>
        <v>41806.020833333328</v>
      </c>
      <c r="U18" s="18">
        <v>41760.588090277779</v>
      </c>
      <c r="V18" s="16">
        <v>2014</v>
      </c>
      <c r="W18" s="17"/>
    </row>
    <row r="19" spans="1:23" ht="28.8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8">
        <f t="shared" si="4"/>
        <v>41917.523402777777</v>
      </c>
      <c r="T19" s="18">
        <f t="shared" si="5"/>
        <v>41947.565069444441</v>
      </c>
      <c r="U19" s="18">
        <v>41917.523402777777</v>
      </c>
      <c r="V19" s="16">
        <v>2014</v>
      </c>
      <c r="W19" s="17"/>
    </row>
    <row r="20" spans="1:23" ht="28.8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8">
        <f t="shared" si="4"/>
        <v>41869.333981481483</v>
      </c>
      <c r="T20" s="18">
        <f t="shared" si="5"/>
        <v>41899.333981481483</v>
      </c>
      <c r="U20" s="18">
        <v>41869.333981481483</v>
      </c>
      <c r="V20" s="16">
        <v>2014</v>
      </c>
      <c r="W20" s="17"/>
    </row>
    <row r="21" spans="1:23" ht="28.8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8">
        <f t="shared" si="4"/>
        <v>42175.608032407406</v>
      </c>
      <c r="T21" s="18">
        <f t="shared" si="5"/>
        <v>42205.608032407406</v>
      </c>
      <c r="U21" s="18">
        <v>42175.608032407406</v>
      </c>
      <c r="V21" s="16">
        <v>2015</v>
      </c>
      <c r="W21" s="17"/>
    </row>
    <row r="22" spans="1:23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8">
        <f t="shared" si="4"/>
        <v>42200.549907407411</v>
      </c>
      <c r="T22" s="18">
        <f t="shared" si="5"/>
        <v>42260.549907407411</v>
      </c>
      <c r="U22" s="18">
        <v>42200.549907407411</v>
      </c>
      <c r="V22" s="16">
        <v>2015</v>
      </c>
      <c r="W22" s="17"/>
    </row>
    <row r="23" spans="1:23" ht="28.8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8">
        <f t="shared" si="4"/>
        <v>41878.418854166666</v>
      </c>
      <c r="T23" s="18">
        <f t="shared" si="5"/>
        <v>41908.418854166666</v>
      </c>
      <c r="U23" s="18">
        <v>41878.418854166666</v>
      </c>
      <c r="V23" s="16">
        <v>2014</v>
      </c>
      <c r="W23" s="17"/>
    </row>
    <row r="24" spans="1:23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8">
        <f t="shared" si="4"/>
        <v>41989.703009259254</v>
      </c>
      <c r="T24" s="18">
        <f t="shared" si="5"/>
        <v>42005.124305555553</v>
      </c>
      <c r="U24" s="18">
        <v>41989.703009259254</v>
      </c>
      <c r="V24" s="16">
        <v>2014</v>
      </c>
      <c r="W24" s="17"/>
    </row>
    <row r="25" spans="1:23" ht="28.8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8">
        <f t="shared" si="4"/>
        <v>42097.570613425924</v>
      </c>
      <c r="T25" s="18">
        <f t="shared" si="5"/>
        <v>42124.430555555555</v>
      </c>
      <c r="U25" s="18">
        <v>42097.570613425924</v>
      </c>
      <c r="V25" s="16">
        <v>2015</v>
      </c>
      <c r="W25" s="17"/>
    </row>
    <row r="26" spans="1:23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8">
        <f t="shared" si="4"/>
        <v>42229.611840277772</v>
      </c>
      <c r="T26" s="18">
        <f t="shared" si="5"/>
        <v>42262.61041666667</v>
      </c>
      <c r="U26" s="18">
        <v>42229.611840277772</v>
      </c>
      <c r="V26" s="16">
        <v>2015</v>
      </c>
      <c r="W26" s="17"/>
    </row>
    <row r="27" spans="1:23" ht="28.8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8">
        <f t="shared" si="4"/>
        <v>42317.816678240742</v>
      </c>
      <c r="T27" s="18">
        <f t="shared" si="5"/>
        <v>42377.816678240742</v>
      </c>
      <c r="U27" s="18">
        <v>42317.816678240742</v>
      </c>
      <c r="V27" s="16">
        <v>2015</v>
      </c>
      <c r="W27" s="17"/>
    </row>
    <row r="28" spans="1:23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8">
        <f t="shared" si="4"/>
        <v>41828.307222222218</v>
      </c>
      <c r="T28" s="18">
        <f t="shared" si="5"/>
        <v>41868.307222222218</v>
      </c>
      <c r="U28" s="18">
        <v>41828.307222222218</v>
      </c>
      <c r="V28" s="16">
        <v>2014</v>
      </c>
      <c r="W28" s="17"/>
    </row>
    <row r="29" spans="1:23" ht="28.8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8">
        <f t="shared" si="4"/>
        <v>41928.956400462957</v>
      </c>
      <c r="T29" s="18">
        <f t="shared" si="5"/>
        <v>41958.998067129629</v>
      </c>
      <c r="U29" s="18">
        <v>41928.956400462957</v>
      </c>
      <c r="V29" s="16">
        <v>2014</v>
      </c>
      <c r="W29" s="17"/>
    </row>
    <row r="30" spans="1:23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8">
        <f t="shared" si="4"/>
        <v>42324.755601851844</v>
      </c>
      <c r="T30" s="18">
        <f t="shared" si="5"/>
        <v>42354.755601851844</v>
      </c>
      <c r="U30" s="18">
        <v>42324.755601851844</v>
      </c>
      <c r="V30" s="16">
        <v>2015</v>
      </c>
      <c r="W30" s="17"/>
    </row>
    <row r="31" spans="1:23" ht="28.8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8">
        <f t="shared" si="4"/>
        <v>41812.464907407404</v>
      </c>
      <c r="T31" s="18">
        <f t="shared" si="5"/>
        <v>41842.464907407404</v>
      </c>
      <c r="U31" s="18">
        <v>41812.464907407404</v>
      </c>
      <c r="V31" s="16">
        <v>2014</v>
      </c>
      <c r="W31" s="17"/>
    </row>
    <row r="32" spans="1:23" ht="28.8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8">
        <f t="shared" si="4"/>
        <v>41842.084664351853</v>
      </c>
      <c r="T32" s="18">
        <f t="shared" si="5"/>
        <v>41872.084664351853</v>
      </c>
      <c r="U32" s="18">
        <v>41842.084664351853</v>
      </c>
      <c r="V32" s="16">
        <v>2014</v>
      </c>
      <c r="W32" s="17"/>
    </row>
    <row r="33" spans="1:23" ht="28.8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8">
        <f t="shared" si="4"/>
        <v>42376.583726851844</v>
      </c>
      <c r="T33" s="18">
        <f t="shared" si="5"/>
        <v>42394.583726851844</v>
      </c>
      <c r="U33" s="18">
        <v>42376.583726851844</v>
      </c>
      <c r="V33" s="16">
        <v>2016</v>
      </c>
      <c r="W33" s="17"/>
    </row>
    <row r="34" spans="1:23" ht="28.8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8">
        <f t="shared" si="4"/>
        <v>42461.419178240736</v>
      </c>
      <c r="T34" s="18">
        <f t="shared" si="5"/>
        <v>42502.957638888889</v>
      </c>
      <c r="U34" s="18">
        <v>42461.419178240736</v>
      </c>
      <c r="V34" s="16">
        <v>2016</v>
      </c>
      <c r="W34" s="17"/>
    </row>
    <row r="35" spans="1:23" ht="28.8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8">
        <f t="shared" si="4"/>
        <v>42286.452557870369</v>
      </c>
      <c r="T35" s="18">
        <f t="shared" si="5"/>
        <v>42316.49422453704</v>
      </c>
      <c r="U35" s="18">
        <v>42286.452557870369</v>
      </c>
      <c r="V35" s="16">
        <v>2015</v>
      </c>
      <c r="W35" s="17"/>
    </row>
    <row r="36" spans="1:23" ht="28.8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8">
        <f t="shared" si="4"/>
        <v>41841.113437499997</v>
      </c>
      <c r="T36" s="18">
        <f t="shared" si="5"/>
        <v>41856.113437499997</v>
      </c>
      <c r="U36" s="18">
        <v>41841.113437499997</v>
      </c>
      <c r="V36" s="16">
        <v>2014</v>
      </c>
      <c r="W36" s="17"/>
    </row>
    <row r="37" spans="1:23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8">
        <f t="shared" si="4"/>
        <v>42098.083495370367</v>
      </c>
      <c r="T37" s="18">
        <f t="shared" si="5"/>
        <v>42121.791666666664</v>
      </c>
      <c r="U37" s="18">
        <v>42098.083495370367</v>
      </c>
      <c r="V37" s="16">
        <v>2015</v>
      </c>
      <c r="W37" s="17"/>
    </row>
    <row r="38" spans="1:23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8">
        <f t="shared" si="4"/>
        <v>42068.098668981482</v>
      </c>
      <c r="T38" s="18">
        <f t="shared" si="5"/>
        <v>42098.05700231481</v>
      </c>
      <c r="U38" s="18">
        <v>42068.098668981482</v>
      </c>
      <c r="V38" s="16">
        <v>2015</v>
      </c>
      <c r="W38" s="17"/>
    </row>
    <row r="39" spans="1:23" ht="28.8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8">
        <f t="shared" si="4"/>
        <v>42032.484710648147</v>
      </c>
      <c r="T39" s="18">
        <f t="shared" si="5"/>
        <v>42062.484710648147</v>
      </c>
      <c r="U39" s="18">
        <v>42032.484710648147</v>
      </c>
      <c r="V39" s="16">
        <v>2015</v>
      </c>
      <c r="W39" s="17"/>
    </row>
    <row r="40" spans="1:23" ht="28.8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8">
        <f t="shared" si="4"/>
        <v>41374.848888888882</v>
      </c>
      <c r="T40" s="18">
        <f t="shared" si="5"/>
        <v>41404.848888888882</v>
      </c>
      <c r="U40" s="18">
        <v>41374.848888888882</v>
      </c>
      <c r="V40" s="16">
        <v>2013</v>
      </c>
      <c r="W40" s="17"/>
    </row>
    <row r="41" spans="1:23" ht="28.8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8">
        <f t="shared" si="4"/>
        <v>41753.838749999995</v>
      </c>
      <c r="T41" s="18">
        <f t="shared" si="5"/>
        <v>41784.749305555553</v>
      </c>
      <c r="U41" s="18">
        <v>41753.838749999995</v>
      </c>
      <c r="V41" s="16">
        <v>2014</v>
      </c>
      <c r="W41" s="17"/>
    </row>
    <row r="42" spans="1:23" ht="28.8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8">
        <f t="shared" si="4"/>
        <v>41789.005648148144</v>
      </c>
      <c r="T42" s="18">
        <f t="shared" si="5"/>
        <v>41808.958333333328</v>
      </c>
      <c r="U42" s="18">
        <v>41789.005648148144</v>
      </c>
      <c r="V42" s="16">
        <v>2014</v>
      </c>
      <c r="W42" s="17"/>
    </row>
    <row r="43" spans="1:23" ht="28.8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8">
        <f t="shared" si="4"/>
        <v>41887.360578703701</v>
      </c>
      <c r="T43" s="18">
        <f t="shared" si="5"/>
        <v>41917.360578703701</v>
      </c>
      <c r="U43" s="18">
        <v>41887.360578703701</v>
      </c>
      <c r="V43" s="16">
        <v>2014</v>
      </c>
      <c r="W43" s="17"/>
    </row>
    <row r="44" spans="1:23" ht="28.8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8">
        <f t="shared" si="4"/>
        <v>41971.430856481478</v>
      </c>
      <c r="T44" s="18">
        <f t="shared" si="5"/>
        <v>42001.430856481478</v>
      </c>
      <c r="U44" s="18">
        <v>41971.430856481478</v>
      </c>
      <c r="V44" s="16">
        <v>2014</v>
      </c>
      <c r="W44" s="17"/>
    </row>
    <row r="45" spans="1:23" ht="28.8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8">
        <f t="shared" si="4"/>
        <v>41802.582013888888</v>
      </c>
      <c r="T45" s="18">
        <f t="shared" si="5"/>
        <v>41832.791666666664</v>
      </c>
      <c r="U45" s="18">
        <v>41802.582013888888</v>
      </c>
      <c r="V45" s="16">
        <v>2014</v>
      </c>
      <c r="W45" s="17"/>
    </row>
    <row r="46" spans="1:23" ht="28.8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8">
        <f t="shared" si="4"/>
        <v>41873.890474537038</v>
      </c>
      <c r="T46" s="18">
        <f t="shared" si="5"/>
        <v>41918.890474537038</v>
      </c>
      <c r="U46" s="18">
        <v>41873.890474537038</v>
      </c>
      <c r="V46" s="16">
        <v>2014</v>
      </c>
      <c r="W46" s="17"/>
    </row>
    <row r="47" spans="1:23" ht="28.8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8">
        <f t="shared" si="4"/>
        <v>42457.415590277778</v>
      </c>
      <c r="T47" s="18">
        <f t="shared" si="5"/>
        <v>42487.415590277778</v>
      </c>
      <c r="U47" s="18">
        <v>42457.415590277778</v>
      </c>
      <c r="V47" s="16">
        <v>2016</v>
      </c>
      <c r="W47" s="17"/>
    </row>
    <row r="48" spans="1:23" ht="28.8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8">
        <f t="shared" si="4"/>
        <v>42323.756643518522</v>
      </c>
      <c r="T48" s="18">
        <f t="shared" si="5"/>
        <v>42353.756643518522</v>
      </c>
      <c r="U48" s="18">
        <v>42323.756643518522</v>
      </c>
      <c r="V48" s="16">
        <v>2015</v>
      </c>
      <c r="W48" s="17"/>
    </row>
    <row r="49" spans="1:23" ht="28.8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8">
        <f t="shared" si="4"/>
        <v>41932.611192129625</v>
      </c>
      <c r="T49" s="18">
        <f t="shared" si="5"/>
        <v>41992.652858796289</v>
      </c>
      <c r="U49" s="18">
        <v>41932.611192129625</v>
      </c>
      <c r="V49" s="16">
        <v>2014</v>
      </c>
      <c r="W49" s="17"/>
    </row>
    <row r="50" spans="1:23" ht="28.8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8">
        <f t="shared" si="4"/>
        <v>42033.308564814812</v>
      </c>
      <c r="T50" s="18">
        <f t="shared" si="5"/>
        <v>42064.291666666664</v>
      </c>
      <c r="U50" s="18">
        <v>42033.308564814812</v>
      </c>
      <c r="V50" s="16">
        <v>2015</v>
      </c>
      <c r="W50" s="17"/>
    </row>
    <row r="51" spans="1:23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8">
        <f t="shared" si="4"/>
        <v>42270.968113425923</v>
      </c>
      <c r="T51" s="18">
        <f t="shared" si="5"/>
        <v>42300.968113425923</v>
      </c>
      <c r="U51" s="18">
        <v>42270.968113425923</v>
      </c>
      <c r="V51" s="16">
        <v>2015</v>
      </c>
      <c r="W51" s="17"/>
    </row>
    <row r="52" spans="1:23" ht="28.8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8">
        <f t="shared" si="4"/>
        <v>41995.544652777775</v>
      </c>
      <c r="T52" s="18">
        <f t="shared" si="5"/>
        <v>42034.499999999993</v>
      </c>
      <c r="U52" s="18">
        <v>41995.544652777775</v>
      </c>
      <c r="V52" s="16">
        <v>2014</v>
      </c>
      <c r="W52" s="17"/>
    </row>
    <row r="53" spans="1:23" ht="28.8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8">
        <f t="shared" si="4"/>
        <v>42196.720335648148</v>
      </c>
      <c r="T53" s="18">
        <f t="shared" si="5"/>
        <v>42226.720335648148</v>
      </c>
      <c r="U53" s="18">
        <v>42196.720335648148</v>
      </c>
      <c r="V53" s="16">
        <v>2015</v>
      </c>
      <c r="W53" s="17"/>
    </row>
    <row r="54" spans="1:23" ht="28.8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8">
        <f t="shared" si="4"/>
        <v>41807.493587962963</v>
      </c>
      <c r="T54" s="18">
        <f t="shared" si="5"/>
        <v>41837.493587962963</v>
      </c>
      <c r="U54" s="18">
        <v>41807.493587962963</v>
      </c>
      <c r="V54" s="16">
        <v>2014</v>
      </c>
      <c r="W54" s="17"/>
    </row>
    <row r="55" spans="1:23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8">
        <f t="shared" si="4"/>
        <v>41719.340798611105</v>
      </c>
      <c r="T55" s="18">
        <f t="shared" si="5"/>
        <v>41733.708333333328</v>
      </c>
      <c r="U55" s="18">
        <v>41719.340798611105</v>
      </c>
      <c r="V55" s="16">
        <v>2014</v>
      </c>
      <c r="W55" s="17"/>
    </row>
    <row r="56" spans="1:23" ht="28.8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8">
        <f t="shared" si="4"/>
        <v>42333.504872685182</v>
      </c>
      <c r="T56" s="18">
        <f t="shared" si="5"/>
        <v>42363.504872685182</v>
      </c>
      <c r="U56" s="18">
        <v>42333.504872685182</v>
      </c>
      <c r="V56" s="16">
        <v>2015</v>
      </c>
      <c r="W56" s="17"/>
    </row>
    <row r="57" spans="1:23" ht="28.8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8">
        <f t="shared" si="4"/>
        <v>42496.760601851849</v>
      </c>
      <c r="T57" s="18">
        <f t="shared" si="5"/>
        <v>42517.760601851849</v>
      </c>
      <c r="U57" s="18">
        <v>42496.760601851849</v>
      </c>
      <c r="V57" s="16">
        <v>2016</v>
      </c>
      <c r="W57" s="17"/>
    </row>
    <row r="58" spans="1:23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8">
        <f t="shared" si="4"/>
        <v>42149.340555555551</v>
      </c>
      <c r="T58" s="18">
        <f t="shared" si="5"/>
        <v>42163.458333333336</v>
      </c>
      <c r="U58" s="18">
        <v>42149.340555555551</v>
      </c>
      <c r="V58" s="16">
        <v>2015</v>
      </c>
      <c r="W58" s="17"/>
    </row>
    <row r="59" spans="1:23" ht="28.8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8">
        <f t="shared" si="4"/>
        <v>42089.624560185184</v>
      </c>
      <c r="T59" s="18">
        <f t="shared" si="5"/>
        <v>42119.624560185184</v>
      </c>
      <c r="U59" s="18">
        <v>42089.624560185184</v>
      </c>
      <c r="V59" s="16">
        <v>2015</v>
      </c>
      <c r="W59" s="17"/>
    </row>
    <row r="60" spans="1:23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8">
        <f t="shared" si="4"/>
        <v>41932.536712962959</v>
      </c>
      <c r="T60" s="18">
        <f t="shared" si="5"/>
        <v>41962.578379629624</v>
      </c>
      <c r="U60" s="18">
        <v>41932.536712962959</v>
      </c>
      <c r="V60" s="16">
        <v>2014</v>
      </c>
      <c r="W60" s="17"/>
    </row>
    <row r="61" spans="1:23" ht="28.8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8">
        <f t="shared" si="4"/>
        <v>42230.027500000004</v>
      </c>
      <c r="T61" s="18">
        <f t="shared" si="5"/>
        <v>42261.666666666664</v>
      </c>
      <c r="U61" s="18">
        <v>42230.027500000004</v>
      </c>
      <c r="V61" s="16">
        <v>2015</v>
      </c>
      <c r="W61" s="17"/>
    </row>
    <row r="62" spans="1:23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8">
        <f t="shared" si="4"/>
        <v>41701.693483796291</v>
      </c>
      <c r="T62" s="18">
        <f t="shared" si="5"/>
        <v>41720.791666666664</v>
      </c>
      <c r="U62" s="18">
        <v>41701.693483796291</v>
      </c>
      <c r="V62" s="16">
        <v>2014</v>
      </c>
      <c r="W62" s="17"/>
    </row>
    <row r="63" spans="1:23" ht="28.8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8">
        <f t="shared" si="4"/>
        <v>41409.605983796297</v>
      </c>
      <c r="T63" s="18">
        <f t="shared" si="5"/>
        <v>41431.605983796297</v>
      </c>
      <c r="U63" s="18">
        <v>41409.605983796297</v>
      </c>
      <c r="V63" s="16">
        <v>2013</v>
      </c>
      <c r="W63" s="17"/>
    </row>
    <row r="64" spans="1:23" ht="28.8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8">
        <f t="shared" si="4"/>
        <v>41311.591180555552</v>
      </c>
      <c r="T64" s="18">
        <f t="shared" si="5"/>
        <v>41336.591180555552</v>
      </c>
      <c r="U64" s="18">
        <v>41311.591180555552</v>
      </c>
      <c r="V64" s="16">
        <v>2013</v>
      </c>
      <c r="W64" s="17"/>
    </row>
    <row r="65" spans="1:23" ht="28.8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8">
        <f t="shared" si="4"/>
        <v>41612.703854166662</v>
      </c>
      <c r="T65" s="18">
        <f t="shared" si="5"/>
        <v>41635.999305555553</v>
      </c>
      <c r="U65" s="18">
        <v>41612.703854166662</v>
      </c>
      <c r="V65" s="16">
        <v>2013</v>
      </c>
      <c r="W65" s="17"/>
    </row>
    <row r="66" spans="1:23" ht="28.8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E66/D66</f>
        <v>1.7333333333333334</v>
      </c>
      <c r="P66" s="7">
        <f t="shared" ref="P66:P129" si="7">E66/L66</f>
        <v>86.666666666666671</v>
      </c>
      <c r="Q66" t="str">
        <f t="shared" ref="Q66:Q129" si="8">LEFT(N66,FIND("/",N66)-1)</f>
        <v>film &amp; video</v>
      </c>
      <c r="R66" t="str">
        <f t="shared" ref="R66:R129" si="9">RIGHT(N66,LEN(N66)-FIND("/",N66))</f>
        <v>shorts</v>
      </c>
      <c r="S66" s="18">
        <f t="shared" ref="S66:S129" si="10">(((J66/60)/60)/24)+DATE(1970,1,1)+(-5/24)</f>
        <v>41432.809965277775</v>
      </c>
      <c r="T66" s="18">
        <f t="shared" ref="T66:T129" si="11">(((I66/60)/60)/24)+DATE(1970,1,1)+(-5/24)</f>
        <v>41462.809965277775</v>
      </c>
      <c r="U66" s="18">
        <v>41432.809965277775</v>
      </c>
      <c r="V66" s="16">
        <v>2013</v>
      </c>
      <c r="W66" s="17"/>
    </row>
    <row r="67" spans="1:23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1.0752857142857142</v>
      </c>
      <c r="P67" s="7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8">
        <f t="shared" si="10"/>
        <v>41835.612893518519</v>
      </c>
      <c r="T67" s="18">
        <f t="shared" si="11"/>
        <v>41862.040972222218</v>
      </c>
      <c r="U67" s="18">
        <v>41835.612893518519</v>
      </c>
      <c r="V67" s="16">
        <v>2014</v>
      </c>
      <c r="W67" s="17"/>
    </row>
    <row r="68" spans="1:23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8">
        <f t="shared" si="10"/>
        <v>42539.641435185178</v>
      </c>
      <c r="T68" s="18">
        <f t="shared" si="11"/>
        <v>42569.641435185178</v>
      </c>
      <c r="U68" s="18">
        <v>42539.641435185178</v>
      </c>
      <c r="V68" s="16">
        <v>2016</v>
      </c>
      <c r="W68" s="17"/>
    </row>
    <row r="69" spans="1:23" ht="28.8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8">
        <f t="shared" si="10"/>
        <v>41075.375046296293</v>
      </c>
      <c r="T69" s="18">
        <f t="shared" si="11"/>
        <v>41105.375046296293</v>
      </c>
      <c r="U69" s="18">
        <v>41075.375046296293</v>
      </c>
      <c r="V69" s="16">
        <v>2012</v>
      </c>
      <c r="W69" s="17"/>
    </row>
    <row r="70" spans="1:23" ht="28.8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8">
        <f t="shared" si="10"/>
        <v>41663.36100694444</v>
      </c>
      <c r="T70" s="18">
        <f t="shared" si="11"/>
        <v>41693.36100694444</v>
      </c>
      <c r="U70" s="18">
        <v>41663.36100694444</v>
      </c>
      <c r="V70" s="16">
        <v>2014</v>
      </c>
      <c r="W70" s="17"/>
    </row>
    <row r="71" spans="1:23" ht="28.8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8">
        <f t="shared" si="10"/>
        <v>40785.979456018518</v>
      </c>
      <c r="T71" s="18">
        <f t="shared" si="11"/>
        <v>40818.082638888889</v>
      </c>
      <c r="U71" s="18">
        <v>40785.979456018518</v>
      </c>
      <c r="V71" s="16">
        <v>2011</v>
      </c>
      <c r="W71" s="17"/>
    </row>
    <row r="72" spans="1:23" ht="28.8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8">
        <f t="shared" si="10"/>
        <v>40730.688020833331</v>
      </c>
      <c r="T72" s="18">
        <f t="shared" si="11"/>
        <v>40790.688020833331</v>
      </c>
      <c r="U72" s="18">
        <v>40730.688020833331</v>
      </c>
      <c r="V72" s="16">
        <v>2011</v>
      </c>
      <c r="W72" s="17"/>
    </row>
    <row r="73" spans="1:23" ht="28.8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8">
        <f t="shared" si="10"/>
        <v>40997.063159722216</v>
      </c>
      <c r="T73" s="18">
        <f t="shared" si="11"/>
        <v>41057.063159722216</v>
      </c>
      <c r="U73" s="18">
        <v>40997.063159722216</v>
      </c>
      <c r="V73" s="16">
        <v>2012</v>
      </c>
      <c r="W73" s="17"/>
    </row>
    <row r="74" spans="1:23" ht="28.8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8">
        <f t="shared" si="10"/>
        <v>41207.801863425921</v>
      </c>
      <c r="T74" s="18">
        <f t="shared" si="11"/>
        <v>41227.791666666664</v>
      </c>
      <c r="U74" s="18">
        <v>41207.801863425921</v>
      </c>
      <c r="V74" s="16">
        <v>2012</v>
      </c>
      <c r="W74" s="17"/>
    </row>
    <row r="75" spans="1:23" ht="28.8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8">
        <f t="shared" si="10"/>
        <v>40587.548425925925</v>
      </c>
      <c r="T75" s="18">
        <f t="shared" si="11"/>
        <v>40665.957638888889</v>
      </c>
      <c r="U75" s="18">
        <v>40587.548425925925</v>
      </c>
      <c r="V75" s="16">
        <v>2011</v>
      </c>
      <c r="W75" s="17"/>
    </row>
    <row r="76" spans="1:23" ht="28.8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8">
        <f t="shared" si="10"/>
        <v>42360.278877314813</v>
      </c>
      <c r="T76" s="18">
        <f t="shared" si="11"/>
        <v>42390.278877314813</v>
      </c>
      <c r="U76" s="18">
        <v>42360.278877314813</v>
      </c>
      <c r="V76" s="16">
        <v>2015</v>
      </c>
      <c r="W76" s="17"/>
    </row>
    <row r="77" spans="1:23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8">
        <f t="shared" si="10"/>
        <v>41357.000833333332</v>
      </c>
      <c r="T77" s="18">
        <f t="shared" si="11"/>
        <v>41387.000833333332</v>
      </c>
      <c r="U77" s="18">
        <v>41357.000833333332</v>
      </c>
      <c r="V77" s="16">
        <v>2013</v>
      </c>
      <c r="W77" s="17"/>
    </row>
    <row r="78" spans="1:23" ht="28.8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8">
        <f t="shared" si="10"/>
        <v>40844.483310185184</v>
      </c>
      <c r="T78" s="18">
        <f t="shared" si="11"/>
        <v>40904.524976851848</v>
      </c>
      <c r="U78" s="18">
        <v>40844.483310185184</v>
      </c>
      <c r="V78" s="16">
        <v>2011</v>
      </c>
      <c r="W78" s="17"/>
    </row>
    <row r="79" spans="1:23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8">
        <f t="shared" si="10"/>
        <v>40996.936539351853</v>
      </c>
      <c r="T79" s="18">
        <f t="shared" si="11"/>
        <v>41049.915972222218</v>
      </c>
      <c r="U79" s="18">
        <v>40996.936539351853</v>
      </c>
      <c r="V79" s="16">
        <v>2012</v>
      </c>
      <c r="W79" s="17"/>
    </row>
    <row r="80" spans="1:23" ht="72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8">
        <f t="shared" si="10"/>
        <v>42604.522233796299</v>
      </c>
      <c r="T80" s="18">
        <f t="shared" si="11"/>
        <v>42614.522233796299</v>
      </c>
      <c r="U80" s="18">
        <v>42604.522233796299</v>
      </c>
      <c r="V80" s="16">
        <v>2016</v>
      </c>
      <c r="W80" s="17"/>
    </row>
    <row r="81" spans="1:23" ht="28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8">
        <f t="shared" si="10"/>
        <v>41724.568206018514</v>
      </c>
      <c r="T81" s="18">
        <f t="shared" si="11"/>
        <v>41754.568206018514</v>
      </c>
      <c r="U81" s="18">
        <v>41724.568206018514</v>
      </c>
      <c r="V81" s="16">
        <v>2014</v>
      </c>
      <c r="W81" s="17"/>
    </row>
    <row r="82" spans="1:23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8">
        <f t="shared" si="10"/>
        <v>41582.875648148147</v>
      </c>
      <c r="T82" s="18">
        <f t="shared" si="11"/>
        <v>41617.875648148147</v>
      </c>
      <c r="U82" s="18">
        <v>41582.875648148147</v>
      </c>
      <c r="V82" s="16">
        <v>2013</v>
      </c>
      <c r="W82" s="17"/>
    </row>
    <row r="83" spans="1:23" ht="28.8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8">
        <f t="shared" si="10"/>
        <v>41099.950543981482</v>
      </c>
      <c r="T83" s="18">
        <f t="shared" si="11"/>
        <v>41103.91805555555</v>
      </c>
      <c r="U83" s="18">
        <v>41099.950543981482</v>
      </c>
      <c r="V83" s="16">
        <v>2012</v>
      </c>
      <c r="W83" s="17"/>
    </row>
    <row r="84" spans="1:23" ht="28.8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8">
        <f t="shared" si="10"/>
        <v>40795.611817129626</v>
      </c>
      <c r="T84" s="18">
        <f t="shared" si="11"/>
        <v>40825.611817129626</v>
      </c>
      <c r="U84" s="18">
        <v>40795.611817129626</v>
      </c>
      <c r="V84" s="16">
        <v>2011</v>
      </c>
      <c r="W84" s="17"/>
    </row>
    <row r="85" spans="1:23" ht="28.8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8">
        <f t="shared" si="10"/>
        <v>42042.407280092586</v>
      </c>
      <c r="T85" s="18">
        <f t="shared" si="11"/>
        <v>42057.270833333336</v>
      </c>
      <c r="U85" s="18">
        <v>42042.407280092586</v>
      </c>
      <c r="V85" s="16">
        <v>2015</v>
      </c>
      <c r="W85" s="17"/>
    </row>
    <row r="86" spans="1:23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8">
        <f t="shared" si="10"/>
        <v>40648.54960648148</v>
      </c>
      <c r="T86" s="18">
        <f t="shared" si="11"/>
        <v>40678.54960648148</v>
      </c>
      <c r="U86" s="18">
        <v>40648.54960648148</v>
      </c>
      <c r="V86" s="16">
        <v>2011</v>
      </c>
      <c r="W86" s="17"/>
    </row>
    <row r="87" spans="1:23" ht="28.8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8">
        <f t="shared" si="10"/>
        <v>40778.917094907403</v>
      </c>
      <c r="T87" s="18">
        <f t="shared" si="11"/>
        <v>40808.917094907403</v>
      </c>
      <c r="U87" s="18">
        <v>40778.917094907403</v>
      </c>
      <c r="V87" s="16">
        <v>2011</v>
      </c>
      <c r="W87" s="17"/>
    </row>
    <row r="88" spans="1:23" ht="28.8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8">
        <f t="shared" si="10"/>
        <v>42291.347743055558</v>
      </c>
      <c r="T88" s="18">
        <f t="shared" si="11"/>
        <v>42365.389409722215</v>
      </c>
      <c r="U88" s="18">
        <v>42291.347743055558</v>
      </c>
      <c r="V88" s="16">
        <v>2015</v>
      </c>
      <c r="W88" s="17"/>
    </row>
    <row r="89" spans="1:23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8">
        <f t="shared" si="10"/>
        <v>40322.331053240734</v>
      </c>
      <c r="T89" s="18">
        <f t="shared" si="11"/>
        <v>40331.861805555556</v>
      </c>
      <c r="U89" s="18">
        <v>40322.331053240734</v>
      </c>
      <c r="V89" s="16">
        <v>2010</v>
      </c>
      <c r="W89" s="17"/>
    </row>
    <row r="90" spans="1:23" ht="28.8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8">
        <f t="shared" si="10"/>
        <v>41786.450590277775</v>
      </c>
      <c r="T90" s="18">
        <f t="shared" si="11"/>
        <v>41812.450590277775</v>
      </c>
      <c r="U90" s="18">
        <v>41786.450590277775</v>
      </c>
      <c r="V90" s="16">
        <v>2014</v>
      </c>
      <c r="W90" s="17"/>
    </row>
    <row r="91" spans="1:23" ht="28.8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8">
        <f t="shared" si="10"/>
        <v>41402.543888888889</v>
      </c>
      <c r="T91" s="18">
        <f t="shared" si="11"/>
        <v>41427.543888888889</v>
      </c>
      <c r="U91" s="18">
        <v>41402.543888888889</v>
      </c>
      <c r="V91" s="16">
        <v>2013</v>
      </c>
      <c r="W91" s="17"/>
    </row>
    <row r="92" spans="1:23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8">
        <f t="shared" si="10"/>
        <v>40706.089108796295</v>
      </c>
      <c r="T92" s="18">
        <f t="shared" si="11"/>
        <v>40736.089108796295</v>
      </c>
      <c r="U92" s="18">
        <v>40706.089108796295</v>
      </c>
      <c r="V92" s="16">
        <v>2011</v>
      </c>
      <c r="W92" s="17"/>
    </row>
    <row r="93" spans="1:23" ht="28.8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8">
        <f t="shared" si="10"/>
        <v>40619.194027777776</v>
      </c>
      <c r="T93" s="18">
        <f t="shared" si="11"/>
        <v>40680.194027777776</v>
      </c>
      <c r="U93" s="18">
        <v>40619.194027777776</v>
      </c>
      <c r="V93" s="16">
        <v>2011</v>
      </c>
      <c r="W93" s="17"/>
    </row>
    <row r="94" spans="1:23" ht="28.8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8">
        <f t="shared" si="10"/>
        <v>42720.990543981483</v>
      </c>
      <c r="T94" s="18">
        <f t="shared" si="11"/>
        <v>42767.124999999993</v>
      </c>
      <c r="U94" s="18">
        <v>42720.990543981483</v>
      </c>
      <c r="V94" s="16">
        <v>2016</v>
      </c>
      <c r="W94" s="17"/>
    </row>
    <row r="95" spans="1:23" ht="28.8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8">
        <f t="shared" si="10"/>
        <v>41065.649733796294</v>
      </c>
      <c r="T95" s="18">
        <f t="shared" si="11"/>
        <v>41093.666666666664</v>
      </c>
      <c r="U95" s="18">
        <v>41065.649733796294</v>
      </c>
      <c r="V95" s="16">
        <v>2012</v>
      </c>
      <c r="W95" s="17"/>
    </row>
    <row r="96" spans="1:23" ht="28.8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8">
        <f t="shared" si="10"/>
        <v>41716.509513888886</v>
      </c>
      <c r="T96" s="18">
        <f t="shared" si="11"/>
        <v>41736.509513888886</v>
      </c>
      <c r="U96" s="18">
        <v>41716.509513888886</v>
      </c>
      <c r="V96" s="16">
        <v>2014</v>
      </c>
      <c r="W96" s="17"/>
    </row>
    <row r="97" spans="1:23" ht="28.8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8">
        <f t="shared" si="10"/>
        <v>40934.796770833331</v>
      </c>
      <c r="T97" s="18">
        <f t="shared" si="11"/>
        <v>40964.796770833331</v>
      </c>
      <c r="U97" s="18">
        <v>40934.796770833331</v>
      </c>
      <c r="V97" s="16">
        <v>2012</v>
      </c>
      <c r="W97" s="17"/>
    </row>
    <row r="98" spans="1:23" ht="28.8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8">
        <f t="shared" si="10"/>
        <v>40324.45417824074</v>
      </c>
      <c r="T98" s="18">
        <f t="shared" si="11"/>
        <v>40390.916666666664</v>
      </c>
      <c r="U98" s="18">
        <v>40324.45417824074</v>
      </c>
      <c r="V98" s="16">
        <v>2010</v>
      </c>
      <c r="W98" s="17"/>
    </row>
    <row r="99" spans="1:23" ht="28.8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8">
        <f t="shared" si="10"/>
        <v>40705.926874999997</v>
      </c>
      <c r="T99" s="18">
        <f t="shared" si="11"/>
        <v>40735.926874999997</v>
      </c>
      <c r="U99" s="18">
        <v>40705.926874999997</v>
      </c>
      <c r="V99" s="16">
        <v>2011</v>
      </c>
      <c r="W99" s="17"/>
    </row>
    <row r="100" spans="1:23" ht="28.8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8">
        <f t="shared" si="10"/>
        <v>41214.586504629624</v>
      </c>
      <c r="T100" s="18">
        <f t="shared" si="11"/>
        <v>41250.770833333328</v>
      </c>
      <c r="U100" s="18">
        <v>41214.586504629624</v>
      </c>
      <c r="V100" s="16">
        <v>2012</v>
      </c>
      <c r="W100" s="17"/>
    </row>
    <row r="101" spans="1:23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8">
        <f t="shared" si="10"/>
        <v>41631.694432870368</v>
      </c>
      <c r="T101" s="18">
        <f t="shared" si="11"/>
        <v>41661.694432870368</v>
      </c>
      <c r="U101" s="18">
        <v>41631.694432870368</v>
      </c>
      <c r="V101" s="16">
        <v>2013</v>
      </c>
      <c r="W101" s="17"/>
    </row>
    <row r="102" spans="1:23" ht="28.8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8">
        <f t="shared" si="10"/>
        <v>41197.544976851852</v>
      </c>
      <c r="T102" s="18">
        <f t="shared" si="11"/>
        <v>41217.586643518516</v>
      </c>
      <c r="U102" s="18">
        <v>41197.544976851852</v>
      </c>
      <c r="V102" s="16">
        <v>2012</v>
      </c>
      <c r="W102" s="17"/>
    </row>
    <row r="103" spans="1:23" ht="28.8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8">
        <f t="shared" si="10"/>
        <v>41274.568402777775</v>
      </c>
      <c r="T103" s="18">
        <f t="shared" si="11"/>
        <v>41298.568402777775</v>
      </c>
      <c r="U103" s="18">
        <v>41274.568402777775</v>
      </c>
      <c r="V103" s="16">
        <v>2012</v>
      </c>
      <c r="W103" s="17"/>
    </row>
    <row r="104" spans="1:23" ht="28.8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8">
        <f t="shared" si="10"/>
        <v>40504.922835648147</v>
      </c>
      <c r="T104" s="18">
        <f t="shared" si="11"/>
        <v>40534.922835648147</v>
      </c>
      <c r="U104" s="18">
        <v>40504.922835648147</v>
      </c>
      <c r="V104" s="16">
        <v>2010</v>
      </c>
      <c r="W104" s="17"/>
    </row>
    <row r="105" spans="1:23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8">
        <f t="shared" si="10"/>
        <v>41682.597569444442</v>
      </c>
      <c r="T105" s="18">
        <f t="shared" si="11"/>
        <v>41705.597569444442</v>
      </c>
      <c r="U105" s="18">
        <v>41682.597569444442</v>
      </c>
      <c r="V105" s="16">
        <v>2014</v>
      </c>
      <c r="W105" s="17"/>
    </row>
    <row r="106" spans="1:23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8">
        <f t="shared" si="10"/>
        <v>40612.486874999995</v>
      </c>
      <c r="T106" s="18">
        <f t="shared" si="11"/>
        <v>40635.833333333328</v>
      </c>
      <c r="U106" s="18">
        <v>40612.486874999995</v>
      </c>
      <c r="V106" s="16">
        <v>2011</v>
      </c>
      <c r="W106" s="17"/>
    </row>
    <row r="107" spans="1:23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8">
        <f t="shared" si="10"/>
        <v>42485.516435185178</v>
      </c>
      <c r="T107" s="18">
        <f t="shared" si="11"/>
        <v>42503.791666666664</v>
      </c>
      <c r="U107" s="18">
        <v>42485.516435185178</v>
      </c>
      <c r="V107" s="16">
        <v>2016</v>
      </c>
      <c r="W107" s="17"/>
    </row>
    <row r="108" spans="1:23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8">
        <f t="shared" si="10"/>
        <v>40987.568298611113</v>
      </c>
      <c r="T108" s="18">
        <f t="shared" si="11"/>
        <v>41001.568298611113</v>
      </c>
      <c r="U108" s="18">
        <v>40987.568298611113</v>
      </c>
      <c r="V108" s="16">
        <v>2012</v>
      </c>
      <c r="W108" s="17"/>
    </row>
    <row r="109" spans="1:23" ht="28.8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8">
        <f t="shared" si="10"/>
        <v>40635.774155092593</v>
      </c>
      <c r="T109" s="18">
        <f t="shared" si="11"/>
        <v>40657.774155092593</v>
      </c>
      <c r="U109" s="18">
        <v>40635.774155092593</v>
      </c>
      <c r="V109" s="16">
        <v>2011</v>
      </c>
      <c r="W109" s="17"/>
    </row>
    <row r="110" spans="1:23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8">
        <f t="shared" si="10"/>
        <v>41365.404745370368</v>
      </c>
      <c r="T110" s="18">
        <f t="shared" si="11"/>
        <v>41425.404745370368</v>
      </c>
      <c r="U110" s="18">
        <v>41365.404745370368</v>
      </c>
      <c r="V110" s="16">
        <v>2013</v>
      </c>
      <c r="W110" s="17"/>
    </row>
    <row r="111" spans="1:23" ht="28.8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8">
        <f t="shared" si="10"/>
        <v>40569.817476851851</v>
      </c>
      <c r="T111" s="18">
        <f t="shared" si="11"/>
        <v>40599.817476851851</v>
      </c>
      <c r="U111" s="18">
        <v>40569.817476851851</v>
      </c>
      <c r="V111" s="16">
        <v>2011</v>
      </c>
      <c r="W111" s="17"/>
    </row>
    <row r="112" spans="1:23" ht="28.8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8">
        <f t="shared" si="10"/>
        <v>41557.741354166668</v>
      </c>
      <c r="T112" s="18">
        <f t="shared" si="11"/>
        <v>41592.040972222218</v>
      </c>
      <c r="U112" s="18">
        <v>41557.741354166668</v>
      </c>
      <c r="V112" s="16">
        <v>2013</v>
      </c>
      <c r="W112" s="17"/>
    </row>
    <row r="113" spans="1:23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8">
        <f t="shared" si="10"/>
        <v>42125.124849537031</v>
      </c>
      <c r="T113" s="18">
        <f t="shared" si="11"/>
        <v>42155.124849537031</v>
      </c>
      <c r="U113" s="18">
        <v>42125.124849537031</v>
      </c>
      <c r="V113" s="16">
        <v>2015</v>
      </c>
      <c r="W113" s="17"/>
    </row>
    <row r="114" spans="1:23" ht="28.8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8">
        <f t="shared" si="10"/>
        <v>41717.834699074068</v>
      </c>
      <c r="T114" s="18">
        <f t="shared" si="11"/>
        <v>41741.875</v>
      </c>
      <c r="U114" s="18">
        <v>41717.834699074068</v>
      </c>
      <c r="V114" s="16">
        <v>2014</v>
      </c>
      <c r="W114" s="17"/>
    </row>
    <row r="115" spans="1:23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8">
        <f t="shared" si="10"/>
        <v>40753.550092592588</v>
      </c>
      <c r="T115" s="18">
        <f t="shared" si="11"/>
        <v>40761.416666666664</v>
      </c>
      <c r="U115" s="18">
        <v>40753.550092592588</v>
      </c>
      <c r="V115" s="16">
        <v>2011</v>
      </c>
      <c r="W115" s="17"/>
    </row>
    <row r="116" spans="1:23" ht="28.8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8">
        <f t="shared" si="10"/>
        <v>40861.065833333334</v>
      </c>
      <c r="T116" s="18">
        <f t="shared" si="11"/>
        <v>40921.065833333334</v>
      </c>
      <c r="U116" s="18">
        <v>40861.065833333334</v>
      </c>
      <c r="V116" s="16">
        <v>2011</v>
      </c>
      <c r="W116" s="17"/>
    </row>
    <row r="117" spans="1:23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8">
        <f t="shared" si="10"/>
        <v>40918.530601851846</v>
      </c>
      <c r="T117" s="18">
        <f t="shared" si="11"/>
        <v>40943.530601851846</v>
      </c>
      <c r="U117" s="18">
        <v>40918.530601851846</v>
      </c>
      <c r="V117" s="16">
        <v>2012</v>
      </c>
      <c r="W117" s="17"/>
    </row>
    <row r="118" spans="1:23" ht="28.8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8">
        <f t="shared" si="10"/>
        <v>40595.288831018515</v>
      </c>
      <c r="T118" s="18">
        <f t="shared" si="11"/>
        <v>40641.247164351851</v>
      </c>
      <c r="U118" s="18">
        <v>40595.288831018515</v>
      </c>
      <c r="V118" s="16">
        <v>2011</v>
      </c>
      <c r="W118" s="17"/>
    </row>
    <row r="119" spans="1:23" ht="28.8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8">
        <f t="shared" si="10"/>
        <v>40248.626666666663</v>
      </c>
      <c r="T119" s="18">
        <f t="shared" si="11"/>
        <v>40338.583333333328</v>
      </c>
      <c r="U119" s="18">
        <v>40248.626666666663</v>
      </c>
      <c r="V119" s="16">
        <v>2010</v>
      </c>
      <c r="W119" s="17"/>
    </row>
    <row r="120" spans="1:23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8">
        <f t="shared" si="10"/>
        <v>40722.845324074071</v>
      </c>
      <c r="T120" s="18">
        <f t="shared" si="11"/>
        <v>40752.845324074071</v>
      </c>
      <c r="U120" s="18">
        <v>40722.845324074071</v>
      </c>
      <c r="V120" s="16">
        <v>2011</v>
      </c>
      <c r="W120" s="17"/>
    </row>
    <row r="121" spans="1:23" ht="28.8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8">
        <f t="shared" si="10"/>
        <v>40738.860949074071</v>
      </c>
      <c r="T121" s="18">
        <f t="shared" si="11"/>
        <v>40768.75</v>
      </c>
      <c r="U121" s="18">
        <v>40738.860949074071</v>
      </c>
      <c r="V121" s="16">
        <v>2011</v>
      </c>
      <c r="W121" s="17"/>
    </row>
    <row r="122" spans="1:23" ht="28.8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8">
        <f t="shared" si="10"/>
        <v>42615.841516203705</v>
      </c>
      <c r="T122" s="18">
        <f t="shared" si="11"/>
        <v>42645.841516203705</v>
      </c>
      <c r="U122" s="18">
        <v>42615.841516203705</v>
      </c>
      <c r="V122" s="16">
        <v>2016</v>
      </c>
      <c r="W122" s="17"/>
    </row>
    <row r="123" spans="1:23" ht="28.8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8">
        <f t="shared" si="10"/>
        <v>42096.496643518512</v>
      </c>
      <c r="T123" s="18">
        <f t="shared" si="11"/>
        <v>42112.219444444439</v>
      </c>
      <c r="U123" s="18">
        <v>42096.496643518512</v>
      </c>
      <c r="V123" s="16">
        <v>2015</v>
      </c>
      <c r="W123" s="17"/>
    </row>
    <row r="124" spans="1:23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8">
        <f t="shared" si="10"/>
        <v>42593.223460648143</v>
      </c>
      <c r="T124" s="18">
        <f t="shared" si="11"/>
        <v>42653.223460648143</v>
      </c>
      <c r="U124" s="18">
        <v>42593.223460648143</v>
      </c>
      <c r="V124" s="16">
        <v>2016</v>
      </c>
      <c r="W124" s="17"/>
    </row>
    <row r="125" spans="1:23" ht="28.8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8">
        <f t="shared" si="10"/>
        <v>41904.573657407404</v>
      </c>
      <c r="T125" s="18">
        <f t="shared" si="11"/>
        <v>41940.708333333328</v>
      </c>
      <c r="U125" s="18">
        <v>41904.573657407404</v>
      </c>
      <c r="V125" s="16">
        <v>2014</v>
      </c>
      <c r="W125" s="17"/>
    </row>
    <row r="126" spans="1:23" ht="28.8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8">
        <f t="shared" si="10"/>
        <v>42114.720393518517</v>
      </c>
      <c r="T126" s="18">
        <f t="shared" si="11"/>
        <v>42139.720393518517</v>
      </c>
      <c r="U126" s="18">
        <v>42114.720393518517</v>
      </c>
      <c r="V126" s="16">
        <v>2015</v>
      </c>
      <c r="W126" s="17"/>
    </row>
    <row r="127" spans="1:23" ht="28.8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8">
        <f t="shared" si="10"/>
        <v>42709.78564814815</v>
      </c>
      <c r="T127" s="18">
        <f t="shared" si="11"/>
        <v>42769.78564814815</v>
      </c>
      <c r="U127" s="18">
        <v>42709.78564814815</v>
      </c>
      <c r="V127" s="16">
        <v>2016</v>
      </c>
      <c r="W127" s="17"/>
    </row>
    <row r="128" spans="1:23" ht="28.8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8">
        <f t="shared" si="10"/>
        <v>42135.381215277775</v>
      </c>
      <c r="T128" s="18">
        <f t="shared" si="11"/>
        <v>42165.874999999993</v>
      </c>
      <c r="U128" s="18">
        <v>42135.381215277775</v>
      </c>
      <c r="V128" s="16">
        <v>2015</v>
      </c>
      <c r="W128" s="17"/>
    </row>
    <row r="129" spans="1:23" ht="28.8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8">
        <f t="shared" si="10"/>
        <v>42067.415983796294</v>
      </c>
      <c r="T129" s="18">
        <f t="shared" si="11"/>
        <v>42097.37431712963</v>
      </c>
      <c r="U129" s="18">
        <v>42067.415983796294</v>
      </c>
      <c r="V129" s="16">
        <v>2015</v>
      </c>
      <c r="W129" s="17"/>
    </row>
    <row r="130" spans="1:23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E130/D130</f>
        <v>1.8669999999999999E-2</v>
      </c>
      <c r="P130" s="7">
        <f t="shared" ref="P130:P193" si="13">E130/L130</f>
        <v>311.16666666666669</v>
      </c>
      <c r="Q130" t="str">
        <f t="shared" ref="Q130:Q193" si="14">LEFT(N130,FIND("/",N130)-1)</f>
        <v>film &amp; video</v>
      </c>
      <c r="R130" t="str">
        <f t="shared" ref="R130:R193" si="15">RIGHT(N130,LEN(N130)-FIND("/",N130))</f>
        <v>science fiction</v>
      </c>
      <c r="S130" s="18">
        <f t="shared" ref="S130:S193" si="16">(((J130/60)/60)/24)+DATE(1970,1,1)+(-5/24)</f>
        <v>42628.019594907404</v>
      </c>
      <c r="T130" s="18">
        <f t="shared" ref="T130:T193" si="17">(((I130/60)/60)/24)+DATE(1970,1,1)+(-5/24)</f>
        <v>42663.019594907404</v>
      </c>
      <c r="U130" s="18">
        <v>42628.019594907404</v>
      </c>
      <c r="V130" s="16">
        <v>2016</v>
      </c>
      <c r="W130" s="17"/>
    </row>
    <row r="131" spans="1:23" ht="28.8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7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8">
        <f t="shared" si="16"/>
        <v>41882.728969907403</v>
      </c>
      <c r="T131" s="18">
        <f t="shared" si="17"/>
        <v>41942.728969907403</v>
      </c>
      <c r="U131" s="18">
        <v>41882.728969907403</v>
      </c>
      <c r="V131" s="16">
        <v>2014</v>
      </c>
      <c r="W131" s="17"/>
    </row>
    <row r="132" spans="1:23" ht="28.8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8">
        <f t="shared" si="16"/>
        <v>41778.707083333327</v>
      </c>
      <c r="T132" s="18">
        <f t="shared" si="17"/>
        <v>41806.636111111111</v>
      </c>
      <c r="U132" s="18">
        <v>41778.707083333327</v>
      </c>
      <c r="V132" s="16">
        <v>2014</v>
      </c>
      <c r="W132" s="17"/>
    </row>
    <row r="133" spans="1:23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8">
        <f t="shared" si="16"/>
        <v>42541.629178240742</v>
      </c>
      <c r="T133" s="18">
        <f t="shared" si="17"/>
        <v>42556.791666666664</v>
      </c>
      <c r="U133" s="18">
        <v>42541.629178240742</v>
      </c>
      <c r="V133" s="16">
        <v>2016</v>
      </c>
      <c r="W133" s="17"/>
    </row>
    <row r="134" spans="1:23" ht="28.8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8">
        <f t="shared" si="16"/>
        <v>41905.60424768518</v>
      </c>
      <c r="T134" s="18">
        <f t="shared" si="17"/>
        <v>41950.645914351851</v>
      </c>
      <c r="U134" s="18">
        <v>41905.60424768518</v>
      </c>
      <c r="V134" s="16">
        <v>2014</v>
      </c>
      <c r="W134" s="17"/>
    </row>
    <row r="135" spans="1:23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8">
        <f t="shared" si="16"/>
        <v>42491.599351851844</v>
      </c>
      <c r="T135" s="18">
        <f t="shared" si="17"/>
        <v>42521.521527777775</v>
      </c>
      <c r="U135" s="18">
        <v>42491.599351851844</v>
      </c>
      <c r="V135" s="16">
        <v>2016</v>
      </c>
      <c r="W135" s="17"/>
    </row>
    <row r="136" spans="1:23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8">
        <f t="shared" si="16"/>
        <v>42221.701597222222</v>
      </c>
      <c r="T136" s="18">
        <f t="shared" si="17"/>
        <v>42251.499999999993</v>
      </c>
      <c r="U136" s="18">
        <v>42221.701597222222</v>
      </c>
      <c r="V136" s="16">
        <v>2015</v>
      </c>
      <c r="W136" s="17"/>
    </row>
    <row r="137" spans="1:23" ht="28.8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8">
        <f t="shared" si="16"/>
        <v>41788.173576388886</v>
      </c>
      <c r="T137" s="18">
        <f t="shared" si="17"/>
        <v>41821.583333333328</v>
      </c>
      <c r="U137" s="18">
        <v>41788.173576388886</v>
      </c>
      <c r="V137" s="16">
        <v>2014</v>
      </c>
      <c r="W137" s="17"/>
    </row>
    <row r="138" spans="1:23" ht="28.8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8">
        <f t="shared" si="16"/>
        <v>42096.201782407406</v>
      </c>
      <c r="T138" s="18">
        <f t="shared" si="17"/>
        <v>42140.219444444439</v>
      </c>
      <c r="U138" s="18">
        <v>42096.201782407406</v>
      </c>
      <c r="V138" s="16">
        <v>2015</v>
      </c>
      <c r="W138" s="17"/>
    </row>
    <row r="139" spans="1:23" ht="28.8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8">
        <f t="shared" si="16"/>
        <v>42239.365659722222</v>
      </c>
      <c r="T139" s="18">
        <f t="shared" si="17"/>
        <v>42289.365659722222</v>
      </c>
      <c r="U139" s="18">
        <v>42239.365659722222</v>
      </c>
      <c r="V139" s="16">
        <v>2015</v>
      </c>
      <c r="W139" s="17"/>
    </row>
    <row r="140" spans="1:23" ht="28.8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8">
        <f t="shared" si="16"/>
        <v>42186.049085648141</v>
      </c>
      <c r="T140" s="18">
        <f t="shared" si="17"/>
        <v>42216.999305555553</v>
      </c>
      <c r="U140" s="18">
        <v>42186.049085648141</v>
      </c>
      <c r="V140" s="16">
        <v>2015</v>
      </c>
      <c r="W140" s="17"/>
    </row>
    <row r="141" spans="1:23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8">
        <f t="shared" si="16"/>
        <v>42187.712638888886</v>
      </c>
      <c r="T141" s="18">
        <f t="shared" si="17"/>
        <v>42197.712638888886</v>
      </c>
      <c r="U141" s="18">
        <v>42187.712638888886</v>
      </c>
      <c r="V141" s="16">
        <v>2015</v>
      </c>
      <c r="W141" s="17"/>
    </row>
    <row r="142" spans="1:23" ht="28.8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8">
        <f t="shared" si="16"/>
        <v>42052.989953703705</v>
      </c>
      <c r="T142" s="18">
        <f t="shared" si="17"/>
        <v>42082.948287037034</v>
      </c>
      <c r="U142" s="18">
        <v>42052.989953703705</v>
      </c>
      <c r="V142" s="16">
        <v>2015</v>
      </c>
      <c r="W142" s="17"/>
    </row>
    <row r="143" spans="1:23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8">
        <f t="shared" si="16"/>
        <v>42109.944710648146</v>
      </c>
      <c r="T143" s="18">
        <f t="shared" si="17"/>
        <v>42154.944710648146</v>
      </c>
      <c r="U143" s="18">
        <v>42109.944710648146</v>
      </c>
      <c r="V143" s="16">
        <v>2015</v>
      </c>
      <c r="W143" s="17"/>
    </row>
    <row r="144" spans="1:23" ht="28.8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8">
        <f t="shared" si="16"/>
        <v>41938.684930555552</v>
      </c>
      <c r="T144" s="18">
        <f t="shared" si="17"/>
        <v>41959.726597222216</v>
      </c>
      <c r="U144" s="18">
        <v>41938.684930555552</v>
      </c>
      <c r="V144" s="16">
        <v>2014</v>
      </c>
      <c r="W144" s="17"/>
    </row>
    <row r="145" spans="1:23" ht="28.8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8">
        <f t="shared" si="16"/>
        <v>42558.855810185189</v>
      </c>
      <c r="T145" s="18">
        <f t="shared" si="17"/>
        <v>42616.038194444445</v>
      </c>
      <c r="U145" s="18">
        <v>42558.855810185189</v>
      </c>
      <c r="V145" s="16">
        <v>2016</v>
      </c>
      <c r="W145" s="17"/>
    </row>
    <row r="146" spans="1:23" ht="28.8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8">
        <f t="shared" si="16"/>
        <v>42047.554074074076</v>
      </c>
      <c r="T146" s="18">
        <f t="shared" si="17"/>
        <v>42107.512407407405</v>
      </c>
      <c r="U146" s="18">
        <v>42047.554074074076</v>
      </c>
      <c r="V146" s="16">
        <v>2015</v>
      </c>
      <c r="W146" s="17"/>
    </row>
    <row r="147" spans="1:23" ht="28.8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8">
        <f t="shared" si="16"/>
        <v>42200.333935185183</v>
      </c>
      <c r="T147" s="18">
        <f t="shared" si="17"/>
        <v>42227.333935185183</v>
      </c>
      <c r="U147" s="18">
        <v>42200.333935185183</v>
      </c>
      <c r="V147" s="16">
        <v>2015</v>
      </c>
      <c r="W147" s="17"/>
    </row>
    <row r="148" spans="1:23" ht="28.8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8">
        <f t="shared" si="16"/>
        <v>42692.807847222219</v>
      </c>
      <c r="T148" s="18">
        <f t="shared" si="17"/>
        <v>42752.807847222219</v>
      </c>
      <c r="U148" s="18">
        <v>42692.807847222219</v>
      </c>
      <c r="V148" s="16">
        <v>2016</v>
      </c>
      <c r="W148" s="17"/>
    </row>
    <row r="149" spans="1:23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8">
        <f t="shared" si="16"/>
        <v>41969.559490740743</v>
      </c>
      <c r="T149" s="18">
        <f t="shared" si="17"/>
        <v>42012.554166666661</v>
      </c>
      <c r="U149" s="18">
        <v>41969.559490740743</v>
      </c>
      <c r="V149" s="16">
        <v>2014</v>
      </c>
      <c r="W149" s="17"/>
    </row>
    <row r="150" spans="1:23" ht="28.8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8">
        <f t="shared" si="16"/>
        <v>42397.073333333326</v>
      </c>
      <c r="T150" s="18">
        <f t="shared" si="17"/>
        <v>42427.073333333326</v>
      </c>
      <c r="U150" s="18">
        <v>42397.073333333326</v>
      </c>
      <c r="V150" s="16">
        <v>2016</v>
      </c>
      <c r="W150" s="17"/>
    </row>
    <row r="151" spans="1:23" ht="28.8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8">
        <f t="shared" si="16"/>
        <v>41967.963773148142</v>
      </c>
      <c r="T151" s="18">
        <f t="shared" si="17"/>
        <v>41998.124999999993</v>
      </c>
      <c r="U151" s="18">
        <v>41967.963773148142</v>
      </c>
      <c r="V151" s="16">
        <v>2014</v>
      </c>
      <c r="W151" s="17"/>
    </row>
    <row r="152" spans="1:23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8">
        <f t="shared" si="16"/>
        <v>42089.95349537037</v>
      </c>
      <c r="T152" s="18">
        <f t="shared" si="17"/>
        <v>42149.95349537037</v>
      </c>
      <c r="U152" s="18">
        <v>42089.95349537037</v>
      </c>
      <c r="V152" s="16">
        <v>2015</v>
      </c>
      <c r="W152" s="17"/>
    </row>
    <row r="153" spans="1:23" ht="28.8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8">
        <f t="shared" si="16"/>
        <v>42113.342488425922</v>
      </c>
      <c r="T153" s="18">
        <f t="shared" si="17"/>
        <v>42173.342488425922</v>
      </c>
      <c r="U153" s="18">
        <v>42113.342488425922</v>
      </c>
      <c r="V153" s="16">
        <v>2015</v>
      </c>
      <c r="W153" s="17"/>
    </row>
    <row r="154" spans="1:23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8">
        <f t="shared" si="16"/>
        <v>41874.869212962964</v>
      </c>
      <c r="T154" s="18">
        <f t="shared" si="17"/>
        <v>41904.869212962964</v>
      </c>
      <c r="U154" s="18">
        <v>41874.869212962964</v>
      </c>
      <c r="V154" s="16">
        <v>2014</v>
      </c>
      <c r="W154" s="17"/>
    </row>
    <row r="155" spans="1:23" ht="28.8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8">
        <f t="shared" si="16"/>
        <v>41933.377824074072</v>
      </c>
      <c r="T155" s="18">
        <f t="shared" si="17"/>
        <v>41975.419490740744</v>
      </c>
      <c r="U155" s="18">
        <v>41933.377824074072</v>
      </c>
      <c r="V155" s="16">
        <v>2014</v>
      </c>
      <c r="W155" s="17"/>
    </row>
    <row r="156" spans="1:23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8">
        <f t="shared" si="16"/>
        <v>42115.339062499996</v>
      </c>
      <c r="T156" s="18">
        <f t="shared" si="17"/>
        <v>42158.339062499996</v>
      </c>
      <c r="U156" s="18">
        <v>42115.339062499996</v>
      </c>
      <c r="V156" s="16">
        <v>2015</v>
      </c>
      <c r="W156" s="17"/>
    </row>
    <row r="157" spans="1:23" ht="28.8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8">
        <f t="shared" si="16"/>
        <v>42168.351099537038</v>
      </c>
      <c r="T157" s="18">
        <f t="shared" si="17"/>
        <v>42208.351099537038</v>
      </c>
      <c r="U157" s="18">
        <v>42168.351099537038</v>
      </c>
      <c r="V157" s="16">
        <v>2015</v>
      </c>
      <c r="W157" s="17"/>
    </row>
    <row r="158" spans="1:23" ht="28.8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8">
        <f t="shared" si="16"/>
        <v>41793.916620370372</v>
      </c>
      <c r="T158" s="18">
        <f t="shared" si="17"/>
        <v>41853.916620370372</v>
      </c>
      <c r="U158" s="18">
        <v>41793.916620370372</v>
      </c>
      <c r="V158" s="16">
        <v>2014</v>
      </c>
      <c r="W158" s="17"/>
    </row>
    <row r="159" spans="1:23" ht="28.8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8">
        <f t="shared" si="16"/>
        <v>42396.703379629624</v>
      </c>
      <c r="T159" s="18">
        <f t="shared" si="17"/>
        <v>42426.703379629624</v>
      </c>
      <c r="U159" s="18">
        <v>42396.703379629624</v>
      </c>
      <c r="V159" s="16">
        <v>2016</v>
      </c>
      <c r="W159" s="17"/>
    </row>
    <row r="160" spans="1:23" ht="28.8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8">
        <f t="shared" si="16"/>
        <v>41903.868379629625</v>
      </c>
      <c r="T160" s="18">
        <f t="shared" si="17"/>
        <v>41933.868379629625</v>
      </c>
      <c r="U160" s="18">
        <v>41903.868379629625</v>
      </c>
      <c r="V160" s="16">
        <v>2014</v>
      </c>
      <c r="W160" s="17"/>
    </row>
    <row r="161" spans="1:23" ht="28.8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8">
        <f t="shared" si="16"/>
        <v>42514.226215277777</v>
      </c>
      <c r="T161" s="18">
        <f t="shared" si="17"/>
        <v>42554.226215277777</v>
      </c>
      <c r="U161" s="18">
        <v>42514.226215277777</v>
      </c>
      <c r="V161" s="16">
        <v>2016</v>
      </c>
      <c r="W161" s="17"/>
    </row>
    <row r="162" spans="1:23" ht="28.8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8">
        <f t="shared" si="16"/>
        <v>42171.704756944448</v>
      </c>
      <c r="T162" s="18">
        <f t="shared" si="17"/>
        <v>42231.704756944448</v>
      </c>
      <c r="U162" s="18">
        <v>42171.704756944448</v>
      </c>
      <c r="V162" s="16">
        <v>2015</v>
      </c>
      <c r="W162" s="17"/>
    </row>
    <row r="163" spans="1:23" ht="28.8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8">
        <f t="shared" si="16"/>
        <v>41792.479108796295</v>
      </c>
      <c r="T163" s="18">
        <f t="shared" si="17"/>
        <v>41822.479108796295</v>
      </c>
      <c r="U163" s="18">
        <v>41792.479108796295</v>
      </c>
      <c r="V163" s="16">
        <v>2014</v>
      </c>
      <c r="W163" s="17"/>
    </row>
    <row r="164" spans="1:23" ht="28.8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8">
        <f t="shared" si="16"/>
        <v>41834.91847222222</v>
      </c>
      <c r="T164" s="18">
        <f t="shared" si="17"/>
        <v>41867.779166666667</v>
      </c>
      <c r="U164" s="18">
        <v>41834.91847222222</v>
      </c>
      <c r="V164" s="16">
        <v>2014</v>
      </c>
      <c r="W164" s="17"/>
    </row>
    <row r="165" spans="1:23" ht="28.8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8">
        <f t="shared" si="16"/>
        <v>42243.752939814811</v>
      </c>
      <c r="T165" s="18">
        <f t="shared" si="17"/>
        <v>42277.791666666664</v>
      </c>
      <c r="U165" s="18">
        <v>42243.752939814811</v>
      </c>
      <c r="V165" s="16">
        <v>2015</v>
      </c>
      <c r="W165" s="17"/>
    </row>
    <row r="166" spans="1:23" ht="28.8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8">
        <f t="shared" si="16"/>
        <v>41841.554409722223</v>
      </c>
      <c r="T166" s="18">
        <f t="shared" si="17"/>
        <v>41901.554409722223</v>
      </c>
      <c r="U166" s="18">
        <v>41841.554409722223</v>
      </c>
      <c r="V166" s="16">
        <v>2014</v>
      </c>
      <c r="W166" s="17"/>
    </row>
    <row r="167" spans="1:23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8">
        <f t="shared" si="16"/>
        <v>42351.450509259252</v>
      </c>
      <c r="T167" s="18">
        <f t="shared" si="17"/>
        <v>42381.450509259252</v>
      </c>
      <c r="U167" s="18">
        <v>42351.450509259252</v>
      </c>
      <c r="V167" s="16">
        <v>2015</v>
      </c>
      <c r="W167" s="17"/>
    </row>
    <row r="168" spans="1:23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8">
        <f t="shared" si="16"/>
        <v>42720.867615740739</v>
      </c>
      <c r="T168" s="18">
        <f t="shared" si="17"/>
        <v>42750.867615740739</v>
      </c>
      <c r="U168" s="18">
        <v>42720.867615740739</v>
      </c>
      <c r="V168" s="16">
        <v>2016</v>
      </c>
      <c r="W168" s="17"/>
    </row>
    <row r="169" spans="1:23" ht="28.8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8">
        <f t="shared" si="16"/>
        <v>42160.719155092585</v>
      </c>
      <c r="T169" s="18">
        <f t="shared" si="17"/>
        <v>42220.719155092585</v>
      </c>
      <c r="U169" s="18">
        <v>42160.719155092585</v>
      </c>
      <c r="V169" s="16">
        <v>2015</v>
      </c>
      <c r="W169" s="17"/>
    </row>
    <row r="170" spans="1:23" ht="28.8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8">
        <f t="shared" si="16"/>
        <v>42052.626967592594</v>
      </c>
      <c r="T170" s="18">
        <f t="shared" si="17"/>
        <v>42082.585300925923</v>
      </c>
      <c r="U170" s="18">
        <v>42052.626967592594</v>
      </c>
      <c r="V170" s="16">
        <v>2015</v>
      </c>
      <c r="W170" s="17"/>
    </row>
    <row r="171" spans="1:23" ht="28.8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8">
        <f t="shared" si="16"/>
        <v>41900.296979166662</v>
      </c>
      <c r="T171" s="18">
        <f t="shared" si="17"/>
        <v>41930.296979166662</v>
      </c>
      <c r="U171" s="18">
        <v>41900.296979166662</v>
      </c>
      <c r="V171" s="16">
        <v>2014</v>
      </c>
      <c r="W171" s="17"/>
    </row>
    <row r="172" spans="1:23" ht="28.8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8">
        <f t="shared" si="16"/>
        <v>42216.769479166665</v>
      </c>
      <c r="T172" s="18">
        <f t="shared" si="17"/>
        <v>42246.019444444442</v>
      </c>
      <c r="U172" s="18">
        <v>42216.769479166665</v>
      </c>
      <c r="V172" s="16">
        <v>2015</v>
      </c>
      <c r="W172" s="17"/>
    </row>
    <row r="173" spans="1:23" ht="28.8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8">
        <f t="shared" si="16"/>
        <v>42533.972384259258</v>
      </c>
      <c r="T173" s="18">
        <f t="shared" si="17"/>
        <v>42593.972384259258</v>
      </c>
      <c r="U173" s="18">
        <v>42533.972384259258</v>
      </c>
      <c r="V173" s="16">
        <v>2016</v>
      </c>
      <c r="W173" s="17"/>
    </row>
    <row r="174" spans="1:23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8">
        <f t="shared" si="16"/>
        <v>42047.186608796292</v>
      </c>
      <c r="T174" s="18">
        <f t="shared" si="17"/>
        <v>42082.14494212962</v>
      </c>
      <c r="U174" s="18">
        <v>42047.186608796292</v>
      </c>
      <c r="V174" s="16">
        <v>2015</v>
      </c>
      <c r="W174" s="17"/>
    </row>
    <row r="175" spans="1:23" ht="28.8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8">
        <f t="shared" si="16"/>
        <v>42033.364675925921</v>
      </c>
      <c r="T175" s="18">
        <f t="shared" si="17"/>
        <v>42063.364675925921</v>
      </c>
      <c r="U175" s="18">
        <v>42033.364675925921</v>
      </c>
      <c r="V175" s="16">
        <v>2015</v>
      </c>
      <c r="W175" s="17"/>
    </row>
    <row r="176" spans="1:23" ht="28.8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8">
        <f t="shared" si="16"/>
        <v>42072.55064814815</v>
      </c>
      <c r="T176" s="18">
        <f t="shared" si="17"/>
        <v>42132.55064814815</v>
      </c>
      <c r="U176" s="18">
        <v>42072.55064814815</v>
      </c>
      <c r="V176" s="16">
        <v>2015</v>
      </c>
      <c r="W176" s="17"/>
    </row>
    <row r="177" spans="1:23" ht="28.8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8">
        <f t="shared" si="16"/>
        <v>41855.569571759253</v>
      </c>
      <c r="T177" s="18">
        <f t="shared" si="17"/>
        <v>41880.569571759253</v>
      </c>
      <c r="U177" s="18">
        <v>41855.569571759253</v>
      </c>
      <c r="V177" s="16">
        <v>2014</v>
      </c>
      <c r="W177" s="17"/>
    </row>
    <row r="178" spans="1:23" ht="28.8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8">
        <f t="shared" si="16"/>
        <v>42191.615729166668</v>
      </c>
      <c r="T178" s="18">
        <f t="shared" si="17"/>
        <v>42221.615729166668</v>
      </c>
      <c r="U178" s="18">
        <v>42191.615729166668</v>
      </c>
      <c r="V178" s="16">
        <v>2015</v>
      </c>
      <c r="W178" s="17"/>
    </row>
    <row r="179" spans="1:23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8">
        <f t="shared" si="16"/>
        <v>42069.839421296296</v>
      </c>
      <c r="T179" s="18">
        <f t="shared" si="17"/>
        <v>42086.797754629624</v>
      </c>
      <c r="U179" s="18">
        <v>42069.839421296296</v>
      </c>
      <c r="V179" s="16">
        <v>2015</v>
      </c>
      <c r="W179" s="17"/>
    </row>
    <row r="180" spans="1:23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8">
        <f t="shared" si="16"/>
        <v>42304.747048611105</v>
      </c>
      <c r="T180" s="18">
        <f t="shared" si="17"/>
        <v>42334.788715277777</v>
      </c>
      <c r="U180" s="18">
        <v>42304.747048611105</v>
      </c>
      <c r="V180" s="16">
        <v>2015</v>
      </c>
      <c r="W180" s="17"/>
    </row>
    <row r="181" spans="1:23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8">
        <f t="shared" si="16"/>
        <v>42402.872164351851</v>
      </c>
      <c r="T181" s="18">
        <f t="shared" si="17"/>
        <v>42432.872164351851</v>
      </c>
      <c r="U181" s="18">
        <v>42402.872164351851</v>
      </c>
      <c r="V181" s="16">
        <v>2016</v>
      </c>
      <c r="W181" s="17"/>
    </row>
    <row r="182" spans="1:23" ht="28.8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8">
        <f t="shared" si="16"/>
        <v>42067.782905092587</v>
      </c>
      <c r="T182" s="18">
        <f t="shared" si="17"/>
        <v>42107.583333333336</v>
      </c>
      <c r="U182" s="18">
        <v>42067.782905092587</v>
      </c>
      <c r="V182" s="16">
        <v>2015</v>
      </c>
      <c r="W182" s="17"/>
    </row>
    <row r="183" spans="1:23" ht="28.8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8">
        <f t="shared" si="16"/>
        <v>42147.533506944441</v>
      </c>
      <c r="T183" s="18">
        <f t="shared" si="17"/>
        <v>42177.533506944441</v>
      </c>
      <c r="U183" s="18">
        <v>42147.533506944441</v>
      </c>
      <c r="V183" s="16">
        <v>2015</v>
      </c>
      <c r="W183" s="17"/>
    </row>
    <row r="184" spans="1:23" ht="28.8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8">
        <f t="shared" si="16"/>
        <v>42711.803611111107</v>
      </c>
      <c r="T184" s="18">
        <f t="shared" si="17"/>
        <v>42741.803611111107</v>
      </c>
      <c r="U184" s="18">
        <v>42711.803611111107</v>
      </c>
      <c r="V184" s="16">
        <v>2016</v>
      </c>
      <c r="W184" s="17"/>
    </row>
    <row r="185" spans="1:23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8">
        <f t="shared" si="16"/>
        <v>41939.601967592593</v>
      </c>
      <c r="T185" s="18">
        <f t="shared" si="17"/>
        <v>41969.643634259257</v>
      </c>
      <c r="U185" s="18">
        <v>41939.601967592593</v>
      </c>
      <c r="V185" s="16">
        <v>2014</v>
      </c>
      <c r="W185" s="17"/>
    </row>
    <row r="186" spans="1:23" ht="28.8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8">
        <f t="shared" si="16"/>
        <v>41825.58289351852</v>
      </c>
      <c r="T186" s="18">
        <f t="shared" si="17"/>
        <v>41882.957638888889</v>
      </c>
      <c r="U186" s="18">
        <v>41825.58289351852</v>
      </c>
      <c r="V186" s="16">
        <v>2014</v>
      </c>
      <c r="W186" s="17"/>
    </row>
    <row r="187" spans="1:23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8">
        <f t="shared" si="16"/>
        <v>42570.702997685185</v>
      </c>
      <c r="T187" s="18">
        <f t="shared" si="17"/>
        <v>42600.702997685185</v>
      </c>
      <c r="U187" s="18">
        <v>42570.702997685185</v>
      </c>
      <c r="V187" s="16">
        <v>2016</v>
      </c>
      <c r="W187" s="17"/>
    </row>
    <row r="188" spans="1:23" ht="28.8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8">
        <f t="shared" si="16"/>
        <v>42767.604560185187</v>
      </c>
      <c r="T188" s="18">
        <f t="shared" si="17"/>
        <v>42797.624999999993</v>
      </c>
      <c r="U188" s="18">
        <v>42767.604560185187</v>
      </c>
      <c r="V188" s="16">
        <v>2017</v>
      </c>
      <c r="W188" s="17"/>
    </row>
    <row r="189" spans="1:23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8">
        <f t="shared" si="16"/>
        <v>42182.02612268518</v>
      </c>
      <c r="T189" s="18">
        <f t="shared" si="17"/>
        <v>42206.082638888889</v>
      </c>
      <c r="U189" s="18">
        <v>42182.02612268518</v>
      </c>
      <c r="V189" s="16">
        <v>2015</v>
      </c>
      <c r="W189" s="17"/>
    </row>
    <row r="190" spans="1:23" ht="28.8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8">
        <f t="shared" si="16"/>
        <v>41856.974710648145</v>
      </c>
      <c r="T190" s="18">
        <f t="shared" si="17"/>
        <v>41886.974710648145</v>
      </c>
      <c r="U190" s="18">
        <v>41856.974710648145</v>
      </c>
      <c r="V190" s="16">
        <v>2014</v>
      </c>
      <c r="W190" s="17"/>
    </row>
    <row r="191" spans="1:23" ht="28.8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8">
        <f t="shared" si="16"/>
        <v>42556.482372685183</v>
      </c>
      <c r="T191" s="18">
        <f t="shared" si="17"/>
        <v>42616.482372685183</v>
      </c>
      <c r="U191" s="18">
        <v>42556.482372685183</v>
      </c>
      <c r="V191" s="16">
        <v>2016</v>
      </c>
      <c r="W191" s="17"/>
    </row>
    <row r="192" spans="1:23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8">
        <f t="shared" si="16"/>
        <v>42527.442662037036</v>
      </c>
      <c r="T192" s="18">
        <f t="shared" si="17"/>
        <v>42537.442662037036</v>
      </c>
      <c r="U192" s="18">
        <v>42527.442662037036</v>
      </c>
      <c r="V192" s="16">
        <v>2016</v>
      </c>
      <c r="W192" s="17"/>
    </row>
    <row r="193" spans="1:23" ht="28.8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8">
        <f t="shared" si="16"/>
        <v>42239.233078703699</v>
      </c>
      <c r="T193" s="18">
        <f t="shared" si="17"/>
        <v>42279.233078703699</v>
      </c>
      <c r="U193" s="18">
        <v>42239.233078703699</v>
      </c>
      <c r="V193" s="16">
        <v>2015</v>
      </c>
      <c r="W193" s="17"/>
    </row>
    <row r="194" spans="1:23" ht="28.8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E194/D194</f>
        <v>1.7E-5</v>
      </c>
      <c r="P194" s="7">
        <f t="shared" ref="P194:P257" si="19">E194/L194</f>
        <v>5.666666666666667</v>
      </c>
      <c r="Q194" t="str">
        <f t="shared" ref="Q194:Q257" si="20">LEFT(N194,FIND("/",N194)-1)</f>
        <v>film &amp; video</v>
      </c>
      <c r="R194" t="str">
        <f t="shared" ref="R194:R257" si="21">RIGHT(N194,LEN(N194)-FIND("/",N194))</f>
        <v>drama</v>
      </c>
      <c r="S194" s="18">
        <f t="shared" ref="S194:S257" si="22">(((J194/60)/60)/24)+DATE(1970,1,1)+(-5/24)</f>
        <v>41899.583703703705</v>
      </c>
      <c r="T194" s="18">
        <f t="shared" ref="T194:T257" si="23">(((I194/60)/60)/24)+DATE(1970,1,1)+(-5/24)</f>
        <v>41929.583703703705</v>
      </c>
      <c r="U194" s="18">
        <v>41899.583703703705</v>
      </c>
      <c r="V194" s="16">
        <v>2014</v>
      </c>
      <c r="W194" s="17"/>
    </row>
    <row r="195" spans="1:23" ht="28.8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7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8">
        <f t="shared" si="22"/>
        <v>41911.726458333331</v>
      </c>
      <c r="T195" s="18">
        <f t="shared" si="23"/>
        <v>41971.768124999995</v>
      </c>
      <c r="U195" s="18">
        <v>41911.726458333331</v>
      </c>
      <c r="V195" s="16">
        <v>2014</v>
      </c>
      <c r="W195" s="17"/>
    </row>
    <row r="196" spans="1:23" ht="28.8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8">
        <f t="shared" si="22"/>
        <v>42375.788553240738</v>
      </c>
      <c r="T196" s="18">
        <f t="shared" si="23"/>
        <v>42435.788553240738</v>
      </c>
      <c r="U196" s="18">
        <v>42375.788553240738</v>
      </c>
      <c r="V196" s="16">
        <v>2016</v>
      </c>
      <c r="W196" s="17"/>
    </row>
    <row r="197" spans="1:23" ht="28.8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8">
        <f t="shared" si="22"/>
        <v>42135.462175925924</v>
      </c>
      <c r="T197" s="18">
        <f t="shared" si="23"/>
        <v>42195.462175925924</v>
      </c>
      <c r="U197" s="18">
        <v>42135.462175925924</v>
      </c>
      <c r="V197" s="16">
        <v>2015</v>
      </c>
      <c r="W197" s="17"/>
    </row>
    <row r="198" spans="1:23" ht="28.8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8">
        <f t="shared" si="22"/>
        <v>42259.334467592591</v>
      </c>
      <c r="T198" s="18">
        <f t="shared" si="23"/>
        <v>42287.666666666664</v>
      </c>
      <c r="U198" s="18">
        <v>42259.334467592591</v>
      </c>
      <c r="V198" s="16">
        <v>2015</v>
      </c>
      <c r="W198" s="17"/>
    </row>
    <row r="199" spans="1:23" ht="28.8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8">
        <f t="shared" si="22"/>
        <v>42741.640046296299</v>
      </c>
      <c r="T199" s="18">
        <f t="shared" si="23"/>
        <v>42783.666666666664</v>
      </c>
      <c r="U199" s="18">
        <v>42741.640046296299</v>
      </c>
      <c r="V199" s="16">
        <v>2017</v>
      </c>
      <c r="W199" s="17"/>
    </row>
    <row r="200" spans="1:23" ht="28.8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8">
        <f t="shared" si="22"/>
        <v>41887.175023148149</v>
      </c>
      <c r="T200" s="18">
        <f t="shared" si="23"/>
        <v>41917.175023148149</v>
      </c>
      <c r="U200" s="18">
        <v>41887.175023148149</v>
      </c>
      <c r="V200" s="16">
        <v>2014</v>
      </c>
      <c r="W200" s="17"/>
    </row>
    <row r="201" spans="1:23" ht="28.8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8">
        <f t="shared" si="22"/>
        <v>42583.915532407402</v>
      </c>
      <c r="T201" s="18">
        <f t="shared" si="23"/>
        <v>42613.915532407402</v>
      </c>
      <c r="U201" s="18">
        <v>42583.915532407402</v>
      </c>
      <c r="V201" s="16">
        <v>2016</v>
      </c>
      <c r="W201" s="17"/>
    </row>
    <row r="202" spans="1:23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8">
        <f t="shared" si="22"/>
        <v>41866.875034722223</v>
      </c>
      <c r="T202" s="18">
        <f t="shared" si="23"/>
        <v>41896.875034722223</v>
      </c>
      <c r="U202" s="18">
        <v>41866.875034722223</v>
      </c>
      <c r="V202" s="16">
        <v>2014</v>
      </c>
      <c r="W202" s="17"/>
    </row>
    <row r="203" spans="1:23" ht="28.8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8">
        <f t="shared" si="22"/>
        <v>42023.610289351847</v>
      </c>
      <c r="T203" s="18">
        <f t="shared" si="23"/>
        <v>42043.610289351847</v>
      </c>
      <c r="U203" s="18">
        <v>42023.610289351847</v>
      </c>
      <c r="V203" s="16">
        <v>2015</v>
      </c>
      <c r="W203" s="17"/>
    </row>
    <row r="204" spans="1:23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8">
        <f t="shared" si="22"/>
        <v>42255.719490740739</v>
      </c>
      <c r="T204" s="18">
        <f t="shared" si="23"/>
        <v>42285.665972222218</v>
      </c>
      <c r="U204" s="18">
        <v>42255.719490740739</v>
      </c>
      <c r="V204" s="16">
        <v>2015</v>
      </c>
      <c r="W204" s="17"/>
    </row>
    <row r="205" spans="1:23" ht="28.8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8">
        <f t="shared" si="22"/>
        <v>41973.639629629623</v>
      </c>
      <c r="T205" s="18">
        <f t="shared" si="23"/>
        <v>42033.639629629623</v>
      </c>
      <c r="U205" s="18">
        <v>41973.639629629623</v>
      </c>
      <c r="V205" s="16">
        <v>2014</v>
      </c>
      <c r="W205" s="17"/>
    </row>
    <row r="206" spans="1:23" ht="28.8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8">
        <f t="shared" si="22"/>
        <v>42556.375034722216</v>
      </c>
      <c r="T206" s="18">
        <f t="shared" si="23"/>
        <v>42586.375034722216</v>
      </c>
      <c r="U206" s="18">
        <v>42556.375034722216</v>
      </c>
      <c r="V206" s="16">
        <v>2016</v>
      </c>
      <c r="W206" s="17"/>
    </row>
    <row r="207" spans="1:23" ht="28.8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8">
        <f t="shared" si="22"/>
        <v>42248.423865740733</v>
      </c>
      <c r="T207" s="18">
        <f t="shared" si="23"/>
        <v>42283.423865740733</v>
      </c>
      <c r="U207" s="18">
        <v>42248.423865740733</v>
      </c>
      <c r="V207" s="16">
        <v>2015</v>
      </c>
      <c r="W207" s="17"/>
    </row>
    <row r="208" spans="1:23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8">
        <f t="shared" si="22"/>
        <v>42566.79609953703</v>
      </c>
      <c r="T208" s="18">
        <f t="shared" si="23"/>
        <v>42587.79609953703</v>
      </c>
      <c r="U208" s="18">
        <v>42566.79609953703</v>
      </c>
      <c r="V208" s="16">
        <v>2016</v>
      </c>
      <c r="W208" s="17"/>
    </row>
    <row r="209" spans="1:23" ht="28.8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8">
        <f t="shared" si="22"/>
        <v>41977.988865740735</v>
      </c>
      <c r="T209" s="18">
        <f t="shared" si="23"/>
        <v>42007.988865740735</v>
      </c>
      <c r="U209" s="18">
        <v>41977.988865740735</v>
      </c>
      <c r="V209" s="16">
        <v>2014</v>
      </c>
      <c r="W209" s="17"/>
    </row>
    <row r="210" spans="1:23" ht="28.8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8">
        <f t="shared" si="22"/>
        <v>41959.16165509259</v>
      </c>
      <c r="T210" s="18">
        <f t="shared" si="23"/>
        <v>41989.16165509259</v>
      </c>
      <c r="U210" s="18">
        <v>41959.16165509259</v>
      </c>
      <c r="V210" s="16">
        <v>2014</v>
      </c>
      <c r="W210" s="17"/>
    </row>
    <row r="211" spans="1:23" ht="28.8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8">
        <f t="shared" si="22"/>
        <v>42165.714525462965</v>
      </c>
      <c r="T211" s="18">
        <f t="shared" si="23"/>
        <v>42195.714525462965</v>
      </c>
      <c r="U211" s="18">
        <v>42165.714525462965</v>
      </c>
      <c r="V211" s="16">
        <v>2015</v>
      </c>
      <c r="W211" s="17"/>
    </row>
    <row r="212" spans="1:23" ht="28.8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8">
        <f t="shared" si="22"/>
        <v>42248.856388888882</v>
      </c>
      <c r="T212" s="18">
        <f t="shared" si="23"/>
        <v>42277.999999999993</v>
      </c>
      <c r="U212" s="18">
        <v>42248.856388888882</v>
      </c>
      <c r="V212" s="16">
        <v>2015</v>
      </c>
      <c r="W212" s="17"/>
    </row>
    <row r="213" spans="1:23" ht="28.8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8">
        <f t="shared" si="22"/>
        <v>42235.951585648152</v>
      </c>
      <c r="T213" s="18">
        <f t="shared" si="23"/>
        <v>42265.951585648152</v>
      </c>
      <c r="U213" s="18">
        <v>42235.951585648152</v>
      </c>
      <c r="V213" s="16">
        <v>2015</v>
      </c>
      <c r="W213" s="17"/>
    </row>
    <row r="214" spans="1:23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8">
        <f t="shared" si="22"/>
        <v>42416.672685185178</v>
      </c>
      <c r="T214" s="18">
        <f t="shared" si="23"/>
        <v>42476.631018518521</v>
      </c>
      <c r="U214" s="18">
        <v>42416.672685185178</v>
      </c>
      <c r="V214" s="16">
        <v>2016</v>
      </c>
      <c r="W214" s="17"/>
    </row>
    <row r="215" spans="1:23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8">
        <f t="shared" si="22"/>
        <v>42202.385960648149</v>
      </c>
      <c r="T215" s="18">
        <f t="shared" si="23"/>
        <v>42232.379641203697</v>
      </c>
      <c r="U215" s="18">
        <v>42202.385960648149</v>
      </c>
      <c r="V215" s="16">
        <v>2015</v>
      </c>
      <c r="W215" s="17"/>
    </row>
    <row r="216" spans="1:23" ht="28.8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8">
        <f t="shared" si="22"/>
        <v>42009.432280092595</v>
      </c>
      <c r="T216" s="18">
        <f t="shared" si="23"/>
        <v>42069.432280092595</v>
      </c>
      <c r="U216" s="18">
        <v>42009.432280092595</v>
      </c>
      <c r="V216" s="16">
        <v>2015</v>
      </c>
      <c r="W216" s="17"/>
    </row>
    <row r="217" spans="1:23" ht="28.8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8">
        <f t="shared" si="22"/>
        <v>42375.021782407406</v>
      </c>
      <c r="T217" s="18">
        <f t="shared" si="23"/>
        <v>42417.790972222218</v>
      </c>
      <c r="U217" s="18">
        <v>42375.021782407406</v>
      </c>
      <c r="V217" s="16">
        <v>2016</v>
      </c>
      <c r="W217" s="17"/>
    </row>
    <row r="218" spans="1:23" ht="28.8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8">
        <f t="shared" si="22"/>
        <v>42066.750428240739</v>
      </c>
      <c r="T218" s="18">
        <f t="shared" si="23"/>
        <v>42116.708761574067</v>
      </c>
      <c r="U218" s="18">
        <v>42066.750428240739</v>
      </c>
      <c r="V218" s="16">
        <v>2015</v>
      </c>
      <c r="W218" s="17"/>
    </row>
    <row r="219" spans="1:23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8">
        <f t="shared" si="22"/>
        <v>41970.432280092595</v>
      </c>
      <c r="T219" s="18">
        <f t="shared" si="23"/>
        <v>42001.432280092595</v>
      </c>
      <c r="U219" s="18">
        <v>41970.432280092595</v>
      </c>
      <c r="V219" s="16">
        <v>2014</v>
      </c>
      <c r="W219" s="17"/>
    </row>
    <row r="220" spans="1:23" ht="28.8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8">
        <f t="shared" si="22"/>
        <v>42079.420011574075</v>
      </c>
      <c r="T220" s="18">
        <f t="shared" si="23"/>
        <v>42139.420011574075</v>
      </c>
      <c r="U220" s="18">
        <v>42079.420011574075</v>
      </c>
      <c r="V220" s="16">
        <v>2015</v>
      </c>
      <c r="W220" s="17"/>
    </row>
    <row r="221" spans="1:23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8">
        <f t="shared" si="22"/>
        <v>42429.118344907409</v>
      </c>
      <c r="T221" s="18">
        <f t="shared" si="23"/>
        <v>42461.082638888889</v>
      </c>
      <c r="U221" s="18">
        <v>42429.118344907409</v>
      </c>
      <c r="V221" s="16">
        <v>2016</v>
      </c>
      <c r="W221" s="17"/>
    </row>
    <row r="222" spans="1:23" ht="28.8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8">
        <f t="shared" si="22"/>
        <v>42195.435532407406</v>
      </c>
      <c r="T222" s="18">
        <f t="shared" si="23"/>
        <v>42236.629166666658</v>
      </c>
      <c r="U222" s="18">
        <v>42195.435532407406</v>
      </c>
      <c r="V222" s="16">
        <v>2015</v>
      </c>
      <c r="W222" s="17"/>
    </row>
    <row r="223" spans="1:23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8">
        <f t="shared" si="22"/>
        <v>42031.629212962966</v>
      </c>
      <c r="T223" s="18">
        <f t="shared" si="23"/>
        <v>42091.587546296294</v>
      </c>
      <c r="U223" s="18">
        <v>42031.629212962966</v>
      </c>
      <c r="V223" s="16">
        <v>2015</v>
      </c>
      <c r="W223" s="17"/>
    </row>
    <row r="224" spans="1:23" ht="28.8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8">
        <f t="shared" si="22"/>
        <v>42031.561550925922</v>
      </c>
      <c r="T224" s="18">
        <f t="shared" si="23"/>
        <v>42089.902083333327</v>
      </c>
      <c r="U224" s="18">
        <v>42031.561550925922</v>
      </c>
      <c r="V224" s="16">
        <v>2015</v>
      </c>
      <c r="W224" s="17"/>
    </row>
    <row r="225" spans="1:23" ht="28.8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8">
        <f t="shared" si="22"/>
        <v>42481.839699074073</v>
      </c>
      <c r="T225" s="18">
        <f t="shared" si="23"/>
        <v>42511.836805555555</v>
      </c>
      <c r="U225" s="18">
        <v>42481.839699074073</v>
      </c>
      <c r="V225" s="16">
        <v>2016</v>
      </c>
      <c r="W225" s="17"/>
    </row>
    <row r="226" spans="1:23" ht="28.8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8">
        <f t="shared" si="22"/>
        <v>42135.026921296296</v>
      </c>
      <c r="T226" s="18">
        <f t="shared" si="23"/>
        <v>42195.026921296296</v>
      </c>
      <c r="U226" s="18">
        <v>42135.026921296296</v>
      </c>
      <c r="V226" s="16">
        <v>2015</v>
      </c>
      <c r="W226" s="17"/>
    </row>
    <row r="227" spans="1:23" ht="28.8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8">
        <f t="shared" si="22"/>
        <v>42438.752939814811</v>
      </c>
      <c r="T227" s="18">
        <f t="shared" si="23"/>
        <v>42468.711273148147</v>
      </c>
      <c r="U227" s="18">
        <v>42438.752939814811</v>
      </c>
      <c r="V227" s="16">
        <v>2016</v>
      </c>
      <c r="W227" s="17"/>
    </row>
    <row r="228" spans="1:23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8">
        <f t="shared" si="22"/>
        <v>42106.457685185182</v>
      </c>
      <c r="T228" s="18">
        <f t="shared" si="23"/>
        <v>42155.186805555553</v>
      </c>
      <c r="U228" s="18">
        <v>42106.457685185182</v>
      </c>
      <c r="V228" s="16">
        <v>2015</v>
      </c>
      <c r="W228" s="17"/>
    </row>
    <row r="229" spans="1:23" ht="28.8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8">
        <f t="shared" si="22"/>
        <v>42164.685659722221</v>
      </c>
      <c r="T229" s="18">
        <f t="shared" si="23"/>
        <v>42194.685659722221</v>
      </c>
      <c r="U229" s="18">
        <v>42164.685659722221</v>
      </c>
      <c r="V229" s="16">
        <v>2015</v>
      </c>
      <c r="W229" s="17"/>
    </row>
    <row r="230" spans="1:23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8">
        <f t="shared" si="22"/>
        <v>42096.478067129625</v>
      </c>
      <c r="T230" s="18">
        <f t="shared" si="23"/>
        <v>42156.478067129625</v>
      </c>
      <c r="U230" s="18">
        <v>42096.478067129625</v>
      </c>
      <c r="V230" s="16">
        <v>2015</v>
      </c>
      <c r="W230" s="17"/>
    </row>
    <row r="231" spans="1:23" ht="28.8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8">
        <f t="shared" si="22"/>
        <v>42383.725659722222</v>
      </c>
      <c r="T231" s="18">
        <f t="shared" si="23"/>
        <v>42413.725659722222</v>
      </c>
      <c r="U231" s="18">
        <v>42383.725659722222</v>
      </c>
      <c r="V231" s="16">
        <v>2016</v>
      </c>
      <c r="W231" s="17"/>
    </row>
    <row r="232" spans="1:23" ht="28.8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8">
        <f t="shared" si="22"/>
        <v>42129.568877314807</v>
      </c>
      <c r="T232" s="18">
        <f t="shared" si="23"/>
        <v>42159.568877314807</v>
      </c>
      <c r="U232" s="18">
        <v>42129.568877314807</v>
      </c>
      <c r="V232" s="16">
        <v>2015</v>
      </c>
      <c r="W232" s="17"/>
    </row>
    <row r="233" spans="1:23" ht="28.8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8">
        <f t="shared" si="22"/>
        <v>42341.750590277778</v>
      </c>
      <c r="T233" s="18">
        <f t="shared" si="23"/>
        <v>42371.750590277778</v>
      </c>
      <c r="U233" s="18">
        <v>42341.750590277778</v>
      </c>
      <c r="V233" s="16">
        <v>2015</v>
      </c>
      <c r="W233" s="17"/>
    </row>
    <row r="234" spans="1:23" ht="28.8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8">
        <f t="shared" si="22"/>
        <v>42032.617430555554</v>
      </c>
      <c r="T234" s="18">
        <f t="shared" si="23"/>
        <v>42062.617430555554</v>
      </c>
      <c r="U234" s="18">
        <v>42032.617430555554</v>
      </c>
      <c r="V234" s="16">
        <v>2015</v>
      </c>
      <c r="W234" s="17"/>
    </row>
    <row r="235" spans="1:23" ht="28.8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8">
        <f t="shared" si="22"/>
        <v>42612.703379629624</v>
      </c>
      <c r="T235" s="18">
        <f t="shared" si="23"/>
        <v>42642.703379629624</v>
      </c>
      <c r="U235" s="18">
        <v>42612.703379629624</v>
      </c>
      <c r="V235" s="16">
        <v>2016</v>
      </c>
      <c r="W235" s="17"/>
    </row>
    <row r="236" spans="1:23" ht="28.8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8">
        <f t="shared" si="22"/>
        <v>42135.82707175926</v>
      </c>
      <c r="T236" s="18">
        <f t="shared" si="23"/>
        <v>42175.82707175926</v>
      </c>
      <c r="U236" s="18">
        <v>42135.82707175926</v>
      </c>
      <c r="V236" s="16">
        <v>2015</v>
      </c>
      <c r="W236" s="17"/>
    </row>
    <row r="237" spans="1:23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8">
        <f t="shared" si="22"/>
        <v>42164.700196759259</v>
      </c>
      <c r="T237" s="18">
        <f t="shared" si="23"/>
        <v>42194.700196759259</v>
      </c>
      <c r="U237" s="18">
        <v>42164.700196759259</v>
      </c>
      <c r="V237" s="16">
        <v>2015</v>
      </c>
      <c r="W237" s="17"/>
    </row>
    <row r="238" spans="1:23" ht="28.8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8">
        <f t="shared" si="22"/>
        <v>42320.876145833325</v>
      </c>
      <c r="T238" s="18">
        <f t="shared" si="23"/>
        <v>42373.791666666664</v>
      </c>
      <c r="U238" s="18">
        <v>42320.876145833325</v>
      </c>
      <c r="V238" s="16">
        <v>2015</v>
      </c>
      <c r="W238" s="17"/>
    </row>
    <row r="239" spans="1:23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8">
        <f t="shared" si="22"/>
        <v>42377.368854166663</v>
      </c>
      <c r="T239" s="18">
        <f t="shared" si="23"/>
        <v>42437.368854166663</v>
      </c>
      <c r="U239" s="18">
        <v>42377.368854166663</v>
      </c>
      <c r="V239" s="16">
        <v>2016</v>
      </c>
      <c r="W239" s="17"/>
    </row>
    <row r="240" spans="1:23" ht="28.8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8">
        <f t="shared" si="22"/>
        <v>42713.754166666658</v>
      </c>
      <c r="T240" s="18">
        <f t="shared" si="23"/>
        <v>42734.166666666664</v>
      </c>
      <c r="U240" s="18">
        <v>42713.754166666658</v>
      </c>
      <c r="V240" s="16">
        <v>2016</v>
      </c>
      <c r="W240" s="17"/>
    </row>
    <row r="241" spans="1:23" ht="28.8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8">
        <f t="shared" si="22"/>
        <v>42296.901967592588</v>
      </c>
      <c r="T241" s="18">
        <f t="shared" si="23"/>
        <v>42316.291666666664</v>
      </c>
      <c r="U241" s="18">
        <v>42296.901967592588</v>
      </c>
      <c r="V241" s="16">
        <v>2015</v>
      </c>
      <c r="W241" s="17"/>
    </row>
    <row r="242" spans="1:23" ht="28.8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8">
        <f t="shared" si="22"/>
        <v>41354.500127314815</v>
      </c>
      <c r="T242" s="18">
        <f t="shared" si="23"/>
        <v>41399.500127314815</v>
      </c>
      <c r="U242" s="18">
        <v>41354.500127314815</v>
      </c>
      <c r="V242" s="16">
        <v>2013</v>
      </c>
      <c r="W242" s="17"/>
    </row>
    <row r="243" spans="1:23" ht="28.8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8">
        <f t="shared" si="22"/>
        <v>41949.489629629628</v>
      </c>
      <c r="T243" s="18">
        <f t="shared" si="23"/>
        <v>41994.489629629628</v>
      </c>
      <c r="U243" s="18">
        <v>41949.489629629628</v>
      </c>
      <c r="V243" s="16">
        <v>2014</v>
      </c>
      <c r="W243" s="17"/>
    </row>
    <row r="244" spans="1:23" ht="28.8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8">
        <f t="shared" si="22"/>
        <v>40862.28460648148</v>
      </c>
      <c r="T244" s="18">
        <f t="shared" si="23"/>
        <v>40897.28460648148</v>
      </c>
      <c r="U244" s="18">
        <v>40862.28460648148</v>
      </c>
      <c r="V244" s="16">
        <v>2011</v>
      </c>
      <c r="W244" s="17"/>
    </row>
    <row r="245" spans="1:23" ht="28.8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8">
        <f t="shared" si="22"/>
        <v>41661.839166666665</v>
      </c>
      <c r="T245" s="18">
        <f t="shared" si="23"/>
        <v>41691.839166666665</v>
      </c>
      <c r="U245" s="18">
        <v>41661.839166666665</v>
      </c>
      <c r="V245" s="16">
        <v>2014</v>
      </c>
      <c r="W245" s="17"/>
    </row>
    <row r="246" spans="1:23" ht="28.8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8">
        <f t="shared" si="22"/>
        <v>40213.115266203698</v>
      </c>
      <c r="T246" s="18">
        <f t="shared" si="23"/>
        <v>40253.087499999994</v>
      </c>
      <c r="U246" s="18">
        <v>40213.115266203698</v>
      </c>
      <c r="V246" s="16">
        <v>2010</v>
      </c>
      <c r="W246" s="17"/>
    </row>
    <row r="247" spans="1:23" ht="28.8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8">
        <f t="shared" si="22"/>
        <v>41106.844733796293</v>
      </c>
      <c r="T247" s="18">
        <f t="shared" si="23"/>
        <v>41136.844733796293</v>
      </c>
      <c r="U247" s="18">
        <v>41106.844733796293</v>
      </c>
      <c r="V247" s="16">
        <v>2012</v>
      </c>
      <c r="W247" s="17"/>
    </row>
    <row r="248" spans="1:23" ht="28.8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8">
        <f t="shared" si="22"/>
        <v>40480.155150462961</v>
      </c>
      <c r="T248" s="18">
        <f t="shared" si="23"/>
        <v>40530.196817129625</v>
      </c>
      <c r="U248" s="18">
        <v>40480.155150462961</v>
      </c>
      <c r="V248" s="16">
        <v>2010</v>
      </c>
      <c r="W248" s="17"/>
    </row>
    <row r="249" spans="1:23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8">
        <f t="shared" si="22"/>
        <v>40430.395995370367</v>
      </c>
      <c r="T249" s="18">
        <f t="shared" si="23"/>
        <v>40466.943749999999</v>
      </c>
      <c r="U249" s="18">
        <v>40430.395995370367</v>
      </c>
      <c r="V249" s="16">
        <v>2010</v>
      </c>
      <c r="W249" s="17"/>
    </row>
    <row r="250" spans="1:23" ht="28.8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8">
        <f t="shared" si="22"/>
        <v>40870.566076388888</v>
      </c>
      <c r="T250" s="18">
        <f t="shared" si="23"/>
        <v>40915.566076388888</v>
      </c>
      <c r="U250" s="18">
        <v>40870.566076388888</v>
      </c>
      <c r="V250" s="16">
        <v>2011</v>
      </c>
      <c r="W250" s="17"/>
    </row>
    <row r="251" spans="1:23" ht="28.8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8">
        <f t="shared" si="22"/>
        <v>40332.715509259258</v>
      </c>
      <c r="T251" s="18">
        <f t="shared" si="23"/>
        <v>40412.527777777774</v>
      </c>
      <c r="U251" s="18">
        <v>40332.715509259258</v>
      </c>
      <c r="V251" s="16">
        <v>2010</v>
      </c>
      <c r="W251" s="17"/>
    </row>
    <row r="252" spans="1:23" ht="28.8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8">
        <f t="shared" si="22"/>
        <v>41401.357534722221</v>
      </c>
      <c r="T252" s="18">
        <f t="shared" si="23"/>
        <v>41431.357534722221</v>
      </c>
      <c r="U252" s="18">
        <v>41401.357534722221</v>
      </c>
      <c r="V252" s="16">
        <v>2013</v>
      </c>
      <c r="W252" s="17"/>
    </row>
    <row r="253" spans="1:23" ht="28.8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8">
        <f t="shared" si="22"/>
        <v>41013.579236111109</v>
      </c>
      <c r="T253" s="18">
        <f t="shared" si="23"/>
        <v>41045.583333333328</v>
      </c>
      <c r="U253" s="18">
        <v>41013.579236111109</v>
      </c>
      <c r="V253" s="16">
        <v>2012</v>
      </c>
      <c r="W253" s="17"/>
    </row>
    <row r="254" spans="1:23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8">
        <f t="shared" si="22"/>
        <v>40266.454375000001</v>
      </c>
      <c r="T254" s="18">
        <f t="shared" si="23"/>
        <v>40329.957638888889</v>
      </c>
      <c r="U254" s="18">
        <v>40266.454375000001</v>
      </c>
      <c r="V254" s="16">
        <v>2010</v>
      </c>
      <c r="W254" s="17"/>
    </row>
    <row r="255" spans="1:23" ht="28.8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8">
        <f t="shared" si="22"/>
        <v>40924.44253472222</v>
      </c>
      <c r="T255" s="18">
        <f t="shared" si="23"/>
        <v>40954.44253472222</v>
      </c>
      <c r="U255" s="18">
        <v>40924.44253472222</v>
      </c>
      <c r="V255" s="16">
        <v>2012</v>
      </c>
      <c r="W255" s="17"/>
    </row>
    <row r="256" spans="1:23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8">
        <f t="shared" si="22"/>
        <v>42263.744328703695</v>
      </c>
      <c r="T256" s="18">
        <f t="shared" si="23"/>
        <v>42293.874999999993</v>
      </c>
      <c r="U256" s="18">
        <v>42263.744328703695</v>
      </c>
      <c r="V256" s="16">
        <v>2015</v>
      </c>
      <c r="W256" s="17"/>
    </row>
    <row r="257" spans="1:23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8">
        <f t="shared" si="22"/>
        <v>40588.318078703705</v>
      </c>
      <c r="T257" s="18">
        <f t="shared" si="23"/>
        <v>40618.276412037034</v>
      </c>
      <c r="U257" s="18">
        <v>40588.318078703705</v>
      </c>
      <c r="V257" s="16">
        <v>2011</v>
      </c>
      <c r="W257" s="17"/>
    </row>
    <row r="258" spans="1:23" ht="28.8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E258/D258</f>
        <v>1.391</v>
      </c>
      <c r="P258" s="7">
        <f t="shared" ref="P258:P321" si="25">E258/L258</f>
        <v>65.756363636363631</v>
      </c>
      <c r="Q258" t="str">
        <f t="shared" ref="Q258:Q321" si="26">LEFT(N258,FIND("/",N258)-1)</f>
        <v>film &amp; video</v>
      </c>
      <c r="R258" t="str">
        <f t="shared" ref="R258:R321" si="27">RIGHT(N258,LEN(N258)-FIND("/",N258))</f>
        <v>documentary</v>
      </c>
      <c r="S258" s="18">
        <f t="shared" ref="S258:S321" si="28">(((J258/60)/60)/24)+DATE(1970,1,1)+(-5/24)</f>
        <v>41319.560960648145</v>
      </c>
      <c r="T258" s="18">
        <f t="shared" ref="T258:T321" si="29">(((I258/60)/60)/24)+DATE(1970,1,1)+(-5/24)</f>
        <v>41349.560960648145</v>
      </c>
      <c r="U258" s="18">
        <v>41319.560960648145</v>
      </c>
      <c r="V258" s="16">
        <v>2013</v>
      </c>
      <c r="W258" s="17"/>
    </row>
    <row r="259" spans="1:23" ht="28.8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1.0672648571428571</v>
      </c>
      <c r="P259" s="7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8">
        <f t="shared" si="28"/>
        <v>42479.418541666666</v>
      </c>
      <c r="T259" s="18">
        <f t="shared" si="29"/>
        <v>42509.418541666666</v>
      </c>
      <c r="U259" s="18">
        <v>42479.418541666666</v>
      </c>
      <c r="V259" s="16">
        <v>2016</v>
      </c>
      <c r="W259" s="17"/>
    </row>
    <row r="260" spans="1:23" ht="28.8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8">
        <f t="shared" si="28"/>
        <v>40681.843356481477</v>
      </c>
      <c r="T260" s="18">
        <f t="shared" si="29"/>
        <v>40711.843356481477</v>
      </c>
      <c r="U260" s="18">
        <v>40681.843356481477</v>
      </c>
      <c r="V260" s="16">
        <v>2011</v>
      </c>
      <c r="W260" s="17"/>
    </row>
    <row r="261" spans="1:23" ht="28.8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8">
        <f t="shared" si="28"/>
        <v>42072.529733796291</v>
      </c>
      <c r="T261" s="18">
        <f t="shared" si="29"/>
        <v>42102.529733796291</v>
      </c>
      <c r="U261" s="18">
        <v>42072.529733796291</v>
      </c>
      <c r="V261" s="16">
        <v>2015</v>
      </c>
      <c r="W261" s="17"/>
    </row>
    <row r="262" spans="1:23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8">
        <f t="shared" si="28"/>
        <v>40330.547210648147</v>
      </c>
      <c r="T262" s="18">
        <f t="shared" si="29"/>
        <v>40376.207638888889</v>
      </c>
      <c r="U262" s="18">
        <v>40330.547210648147</v>
      </c>
      <c r="V262" s="16">
        <v>2010</v>
      </c>
      <c r="W262" s="17"/>
    </row>
    <row r="263" spans="1:23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8">
        <f t="shared" si="28"/>
        <v>41017.677129629628</v>
      </c>
      <c r="T263" s="18">
        <f t="shared" si="29"/>
        <v>41067.413194444445</v>
      </c>
      <c r="U263" s="18">
        <v>41017.677129629628</v>
      </c>
      <c r="V263" s="16">
        <v>2012</v>
      </c>
      <c r="W263" s="17"/>
    </row>
    <row r="264" spans="1:23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8">
        <f t="shared" si="28"/>
        <v>40555.039675925924</v>
      </c>
      <c r="T264" s="18">
        <f t="shared" si="29"/>
        <v>40600.039675925924</v>
      </c>
      <c r="U264" s="18">
        <v>40555.039675925924</v>
      </c>
      <c r="V264" s="16">
        <v>2011</v>
      </c>
      <c r="W264" s="17"/>
    </row>
    <row r="265" spans="1:23" ht="28.8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8">
        <f t="shared" si="28"/>
        <v>41149.746458333328</v>
      </c>
      <c r="T265" s="18">
        <f t="shared" si="29"/>
        <v>41179.746458333328</v>
      </c>
      <c r="U265" s="18">
        <v>41149.746458333328</v>
      </c>
      <c r="V265" s="16">
        <v>2012</v>
      </c>
      <c r="W265" s="17"/>
    </row>
    <row r="266" spans="1:23" ht="28.8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8">
        <f t="shared" si="28"/>
        <v>41010.411979166667</v>
      </c>
      <c r="T266" s="18">
        <f t="shared" si="29"/>
        <v>41040.411979166667</v>
      </c>
      <c r="U266" s="18">
        <v>41010.411979166667</v>
      </c>
      <c r="V266" s="16">
        <v>2012</v>
      </c>
      <c r="W266" s="17"/>
    </row>
    <row r="267" spans="1:23" ht="28.8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8">
        <f t="shared" si="28"/>
        <v>40267.037384259253</v>
      </c>
      <c r="T267" s="18">
        <f t="shared" si="29"/>
        <v>40308.636111111111</v>
      </c>
      <c r="U267" s="18">
        <v>40267.037384259253</v>
      </c>
      <c r="V267" s="16">
        <v>2010</v>
      </c>
      <c r="W267" s="17"/>
    </row>
    <row r="268" spans="1:23" ht="28.8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8">
        <f t="shared" si="28"/>
        <v>40204.966516203705</v>
      </c>
      <c r="T268" s="18">
        <f t="shared" si="29"/>
        <v>40290.95208333333</v>
      </c>
      <c r="U268" s="18">
        <v>40204.966516203705</v>
      </c>
      <c r="V268" s="16">
        <v>2010</v>
      </c>
      <c r="W268" s="17"/>
    </row>
    <row r="269" spans="1:23" ht="28.8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8">
        <f t="shared" si="28"/>
        <v>41785.244201388887</v>
      </c>
      <c r="T269" s="18">
        <f t="shared" si="29"/>
        <v>41815.244201388887</v>
      </c>
      <c r="U269" s="18">
        <v>41785.244201388887</v>
      </c>
      <c r="V269" s="16">
        <v>2014</v>
      </c>
      <c r="W269" s="17"/>
    </row>
    <row r="270" spans="1:23" ht="28.8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8">
        <f t="shared" si="28"/>
        <v>40808.944189814814</v>
      </c>
      <c r="T270" s="18">
        <f t="shared" si="29"/>
        <v>40853.985856481479</v>
      </c>
      <c r="U270" s="18">
        <v>40808.944189814814</v>
      </c>
      <c r="V270" s="16">
        <v>2011</v>
      </c>
      <c r="W270" s="17"/>
    </row>
    <row r="271" spans="1:23" ht="28.8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8">
        <f t="shared" si="28"/>
        <v>42757.988680555551</v>
      </c>
      <c r="T271" s="18">
        <f t="shared" si="29"/>
        <v>42787.988680555551</v>
      </c>
      <c r="U271" s="18">
        <v>42757.988680555551</v>
      </c>
      <c r="V271" s="16">
        <v>2017</v>
      </c>
      <c r="W271" s="17"/>
    </row>
    <row r="272" spans="1:23" ht="28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8">
        <f t="shared" si="28"/>
        <v>40637.658217592587</v>
      </c>
      <c r="T272" s="18">
        <f t="shared" si="29"/>
        <v>40687.958333333328</v>
      </c>
      <c r="U272" s="18">
        <v>40637.658217592587</v>
      </c>
      <c r="V272" s="16">
        <v>2011</v>
      </c>
      <c r="W272" s="17"/>
    </row>
    <row r="273" spans="1:23" ht="28.8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8">
        <f t="shared" si="28"/>
        <v>41611.891909722224</v>
      </c>
      <c r="T273" s="18">
        <f t="shared" si="29"/>
        <v>41641.125</v>
      </c>
      <c r="U273" s="18">
        <v>41611.891909722224</v>
      </c>
      <c r="V273" s="16">
        <v>2013</v>
      </c>
      <c r="W273" s="17"/>
    </row>
    <row r="274" spans="1:23" ht="28.8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8">
        <f t="shared" si="28"/>
        <v>40235.692025462959</v>
      </c>
      <c r="T274" s="18">
        <f t="shared" si="29"/>
        <v>40296.575694444444</v>
      </c>
      <c r="U274" s="18">
        <v>40235.692025462959</v>
      </c>
      <c r="V274" s="16">
        <v>2010</v>
      </c>
      <c r="W274" s="17"/>
    </row>
    <row r="275" spans="1:23" ht="28.8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8">
        <f t="shared" si="28"/>
        <v>40697.29011574074</v>
      </c>
      <c r="T275" s="18">
        <f t="shared" si="29"/>
        <v>40727.29011574074</v>
      </c>
      <c r="U275" s="18">
        <v>40697.29011574074</v>
      </c>
      <c r="V275" s="16">
        <v>2011</v>
      </c>
      <c r="W275" s="17"/>
    </row>
    <row r="276" spans="1:23" ht="28.8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8">
        <f t="shared" si="28"/>
        <v>40969.704039351847</v>
      </c>
      <c r="T276" s="18">
        <f t="shared" si="29"/>
        <v>41004.082638888889</v>
      </c>
      <c r="U276" s="18">
        <v>40969.704039351847</v>
      </c>
      <c r="V276" s="16">
        <v>2012</v>
      </c>
      <c r="W276" s="17"/>
    </row>
    <row r="277" spans="1:23" ht="28.8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8">
        <f t="shared" si="28"/>
        <v>41192.823680555557</v>
      </c>
      <c r="T277" s="18">
        <f t="shared" si="29"/>
        <v>41222.865347222221</v>
      </c>
      <c r="U277" s="18">
        <v>41192.823680555557</v>
      </c>
      <c r="V277" s="16">
        <v>2012</v>
      </c>
      <c r="W277" s="17"/>
    </row>
    <row r="278" spans="1:23" ht="28.8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8">
        <f t="shared" si="28"/>
        <v>40966.87354166666</v>
      </c>
      <c r="T278" s="18">
        <f t="shared" si="29"/>
        <v>41026.831874999996</v>
      </c>
      <c r="U278" s="18">
        <v>40966.87354166666</v>
      </c>
      <c r="V278" s="16">
        <v>2012</v>
      </c>
      <c r="W278" s="17"/>
    </row>
    <row r="279" spans="1:23" ht="28.8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8">
        <f t="shared" si="28"/>
        <v>42117.68309027778</v>
      </c>
      <c r="T279" s="18">
        <f t="shared" si="29"/>
        <v>42147.68309027778</v>
      </c>
      <c r="U279" s="18">
        <v>42117.68309027778</v>
      </c>
      <c r="V279" s="16">
        <v>2015</v>
      </c>
      <c r="W279" s="17"/>
    </row>
    <row r="280" spans="1:23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8">
        <f t="shared" si="28"/>
        <v>41163.832627314812</v>
      </c>
      <c r="T280" s="18">
        <f t="shared" si="29"/>
        <v>41193.832627314812</v>
      </c>
      <c r="U280" s="18">
        <v>41163.832627314812</v>
      </c>
      <c r="V280" s="16">
        <v>2012</v>
      </c>
      <c r="W280" s="17"/>
    </row>
    <row r="281" spans="1:23" ht="28.8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8">
        <f t="shared" si="28"/>
        <v>42759.035833333335</v>
      </c>
      <c r="T281" s="18">
        <f t="shared" si="29"/>
        <v>42792.875694444439</v>
      </c>
      <c r="U281" s="18">
        <v>42759.035833333335</v>
      </c>
      <c r="V281" s="16">
        <v>2017</v>
      </c>
      <c r="W281" s="17"/>
    </row>
    <row r="282" spans="1:23" ht="28.8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8">
        <f t="shared" si="28"/>
        <v>41744.382349537031</v>
      </c>
      <c r="T282" s="18">
        <f t="shared" si="29"/>
        <v>41789.382349537031</v>
      </c>
      <c r="U282" s="18">
        <v>41744.382349537031</v>
      </c>
      <c r="V282" s="16">
        <v>2014</v>
      </c>
      <c r="W282" s="17"/>
    </row>
    <row r="283" spans="1:23" ht="28.8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8">
        <f t="shared" si="28"/>
        <v>39949.955011574071</v>
      </c>
      <c r="T283" s="18">
        <f t="shared" si="29"/>
        <v>40035.601388888885</v>
      </c>
      <c r="U283" s="18">
        <v>39949.955011574071</v>
      </c>
      <c r="V283" s="16">
        <v>2009</v>
      </c>
      <c r="W283" s="17"/>
    </row>
    <row r="284" spans="1:23" ht="28.8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8">
        <f t="shared" si="28"/>
        <v>40194.711712962962</v>
      </c>
      <c r="T284" s="18">
        <f t="shared" si="29"/>
        <v>40231.708333333328</v>
      </c>
      <c r="U284" s="18">
        <v>40194.711712962962</v>
      </c>
      <c r="V284" s="16">
        <v>2010</v>
      </c>
      <c r="W284" s="17"/>
    </row>
    <row r="285" spans="1:23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8">
        <f t="shared" si="28"/>
        <v>40675.501666666663</v>
      </c>
      <c r="T285" s="18">
        <f t="shared" si="29"/>
        <v>40694.999305555553</v>
      </c>
      <c r="U285" s="18">
        <v>40675.501666666663</v>
      </c>
      <c r="V285" s="16">
        <v>2011</v>
      </c>
      <c r="W285" s="17"/>
    </row>
    <row r="286" spans="1:23" ht="28.8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8">
        <f t="shared" si="28"/>
        <v>40904.529861111107</v>
      </c>
      <c r="T286" s="18">
        <f t="shared" si="29"/>
        <v>40929.529861111107</v>
      </c>
      <c r="U286" s="18">
        <v>40904.529861111107</v>
      </c>
      <c r="V286" s="16">
        <v>2011</v>
      </c>
      <c r="W286" s="17"/>
    </row>
    <row r="287" spans="1:23" ht="28.8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8">
        <f t="shared" si="28"/>
        <v>41506.547777777778</v>
      </c>
      <c r="T287" s="18">
        <f t="shared" si="29"/>
        <v>41536.547777777778</v>
      </c>
      <c r="U287" s="18">
        <v>41506.547777777778</v>
      </c>
      <c r="V287" s="16">
        <v>2013</v>
      </c>
      <c r="W287" s="17"/>
    </row>
    <row r="288" spans="1:23" ht="28.8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8">
        <f t="shared" si="28"/>
        <v>41313.60791666666</v>
      </c>
      <c r="T288" s="18">
        <f t="shared" si="29"/>
        <v>41358.566249999996</v>
      </c>
      <c r="U288" s="18">
        <v>41313.60791666666</v>
      </c>
      <c r="V288" s="16">
        <v>2013</v>
      </c>
      <c r="W288" s="17"/>
    </row>
    <row r="289" spans="1:23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8">
        <f t="shared" si="28"/>
        <v>41184.069652777776</v>
      </c>
      <c r="T289" s="18">
        <f t="shared" si="29"/>
        <v>41214.958333333328</v>
      </c>
      <c r="U289" s="18">
        <v>41184.069652777776</v>
      </c>
      <c r="V289" s="16">
        <v>2012</v>
      </c>
      <c r="W289" s="17"/>
    </row>
    <row r="290" spans="1:23" ht="28.8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8">
        <f t="shared" si="28"/>
        <v>41050.960567129623</v>
      </c>
      <c r="T290" s="18">
        <f t="shared" si="29"/>
        <v>41085.960567129623</v>
      </c>
      <c r="U290" s="18">
        <v>41050.960567129623</v>
      </c>
      <c r="V290" s="16">
        <v>2012</v>
      </c>
      <c r="W290" s="17"/>
    </row>
    <row r="291" spans="1:23" ht="28.8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8">
        <f t="shared" si="28"/>
        <v>41550.248078703698</v>
      </c>
      <c r="T291" s="18">
        <f t="shared" si="29"/>
        <v>41580.248078703698</v>
      </c>
      <c r="U291" s="18">
        <v>41550.248078703698</v>
      </c>
      <c r="V291" s="16">
        <v>2013</v>
      </c>
      <c r="W291" s="17"/>
    </row>
    <row r="292" spans="1:23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8">
        <f t="shared" si="28"/>
        <v>40526.160844907405</v>
      </c>
      <c r="T292" s="18">
        <f t="shared" si="29"/>
        <v>40576.124305555553</v>
      </c>
      <c r="U292" s="18">
        <v>40526.160844907405</v>
      </c>
      <c r="V292" s="16">
        <v>2010</v>
      </c>
      <c r="W292" s="17"/>
    </row>
    <row r="293" spans="1:23" ht="28.8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8">
        <f t="shared" si="28"/>
        <v>41376.560717592591</v>
      </c>
      <c r="T293" s="18">
        <f t="shared" si="29"/>
        <v>41394.792361111111</v>
      </c>
      <c r="U293" s="18">
        <v>41376.560717592591</v>
      </c>
      <c r="V293" s="16">
        <v>2013</v>
      </c>
      <c r="W293" s="17"/>
    </row>
    <row r="294" spans="1:23" ht="28.8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8">
        <f t="shared" si="28"/>
        <v>40812.594895833332</v>
      </c>
      <c r="T294" s="18">
        <f t="shared" si="29"/>
        <v>40844.957638888889</v>
      </c>
      <c r="U294" s="18">
        <v>40812.594895833332</v>
      </c>
      <c r="V294" s="16">
        <v>2011</v>
      </c>
      <c r="W294" s="17"/>
    </row>
    <row r="295" spans="1:23" ht="28.8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8">
        <f t="shared" si="28"/>
        <v>41719.459652777776</v>
      </c>
      <c r="T295" s="18">
        <f t="shared" si="29"/>
        <v>41749.459652777776</v>
      </c>
      <c r="U295" s="18">
        <v>41719.459652777776</v>
      </c>
      <c r="V295" s="16">
        <v>2014</v>
      </c>
      <c r="W295" s="17"/>
    </row>
    <row r="296" spans="1:23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8">
        <f t="shared" si="28"/>
        <v>40342.876087962963</v>
      </c>
      <c r="T296" s="18">
        <f t="shared" si="29"/>
        <v>40378.458333333328</v>
      </c>
      <c r="U296" s="18">
        <v>40342.876087962963</v>
      </c>
      <c r="V296" s="16">
        <v>2010</v>
      </c>
      <c r="W296" s="17"/>
    </row>
    <row r="297" spans="1:23" ht="28.8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8">
        <f t="shared" si="28"/>
        <v>41518.796400462961</v>
      </c>
      <c r="T297" s="18">
        <f t="shared" si="29"/>
        <v>41578.791666666664</v>
      </c>
      <c r="U297" s="18">
        <v>41518.796400462961</v>
      </c>
      <c r="V297" s="16">
        <v>2013</v>
      </c>
      <c r="W297" s="17"/>
    </row>
    <row r="298" spans="1:23" ht="28.8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8">
        <f t="shared" si="28"/>
        <v>41134.267164351848</v>
      </c>
      <c r="T298" s="18">
        <f t="shared" si="29"/>
        <v>41159.267164351848</v>
      </c>
      <c r="U298" s="18">
        <v>41134.267164351848</v>
      </c>
      <c r="V298" s="16">
        <v>2012</v>
      </c>
      <c r="W298" s="17"/>
    </row>
    <row r="299" spans="1:23" ht="28.8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8">
        <f t="shared" si="28"/>
        <v>42089.519687500004</v>
      </c>
      <c r="T299" s="18">
        <f t="shared" si="29"/>
        <v>42124.957638888889</v>
      </c>
      <c r="U299" s="18">
        <v>42089.519687500004</v>
      </c>
      <c r="V299" s="16">
        <v>2015</v>
      </c>
      <c r="W299" s="17"/>
    </row>
    <row r="300" spans="1:23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8">
        <f t="shared" si="28"/>
        <v>41709.255185185182</v>
      </c>
      <c r="T300" s="18">
        <f t="shared" si="29"/>
        <v>41768.666666666664</v>
      </c>
      <c r="U300" s="18">
        <v>41709.255185185182</v>
      </c>
      <c r="V300" s="16">
        <v>2014</v>
      </c>
      <c r="W300" s="17"/>
    </row>
    <row r="301" spans="1:23" ht="28.8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8">
        <f t="shared" si="28"/>
        <v>40469.016898148147</v>
      </c>
      <c r="T301" s="18">
        <f t="shared" si="29"/>
        <v>40499.058564814812</v>
      </c>
      <c r="U301" s="18">
        <v>40469.016898148147</v>
      </c>
      <c r="V301" s="16">
        <v>2010</v>
      </c>
      <c r="W301" s="17"/>
    </row>
    <row r="302" spans="1:23" ht="28.8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8">
        <f t="shared" si="28"/>
        <v>40626.751597222217</v>
      </c>
      <c r="T302" s="18">
        <f t="shared" si="29"/>
        <v>40657.751597222217</v>
      </c>
      <c r="U302" s="18">
        <v>40626.751597222217</v>
      </c>
      <c r="V302" s="16">
        <v>2011</v>
      </c>
      <c r="W302" s="17"/>
    </row>
    <row r="303" spans="1:23" ht="28.8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8">
        <f t="shared" si="28"/>
        <v>41312.529340277775</v>
      </c>
      <c r="T303" s="18">
        <f t="shared" si="29"/>
        <v>41352.487673611111</v>
      </c>
      <c r="U303" s="18">
        <v>41312.529340277775</v>
      </c>
      <c r="V303" s="16">
        <v>2013</v>
      </c>
      <c r="W303" s="17"/>
    </row>
    <row r="304" spans="1:23" ht="28.8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8">
        <f t="shared" si="28"/>
        <v>40933.648587962962</v>
      </c>
      <c r="T304" s="18">
        <f t="shared" si="29"/>
        <v>40963.648587962962</v>
      </c>
      <c r="U304" s="18">
        <v>40933.648587962962</v>
      </c>
      <c r="V304" s="16">
        <v>2012</v>
      </c>
      <c r="W304" s="17"/>
    </row>
    <row r="305" spans="1:23" ht="28.8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8">
        <f t="shared" si="28"/>
        <v>41031.862800925926</v>
      </c>
      <c r="T305" s="18">
        <f t="shared" si="29"/>
        <v>41061.862800925926</v>
      </c>
      <c r="U305" s="18">
        <v>41031.862800925926</v>
      </c>
      <c r="V305" s="16">
        <v>2012</v>
      </c>
      <c r="W305" s="17"/>
    </row>
    <row r="306" spans="1:23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8">
        <f t="shared" si="28"/>
        <v>41113.88653935185</v>
      </c>
      <c r="T306" s="18">
        <f t="shared" si="29"/>
        <v>41152.875</v>
      </c>
      <c r="U306" s="18">
        <v>41113.88653935185</v>
      </c>
      <c r="V306" s="16">
        <v>2012</v>
      </c>
      <c r="W306" s="17"/>
    </row>
    <row r="307" spans="1:23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8">
        <f t="shared" si="28"/>
        <v>40948.421863425923</v>
      </c>
      <c r="T307" s="18">
        <f t="shared" si="29"/>
        <v>40978.421863425923</v>
      </c>
      <c r="U307" s="18">
        <v>40948.421863425923</v>
      </c>
      <c r="V307" s="16">
        <v>2012</v>
      </c>
      <c r="W307" s="17"/>
    </row>
    <row r="308" spans="1:23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8">
        <f t="shared" si="28"/>
        <v>41333.628854166665</v>
      </c>
      <c r="T308" s="18">
        <f t="shared" si="29"/>
        <v>41353.587187500001</v>
      </c>
      <c r="U308" s="18">
        <v>41333.628854166665</v>
      </c>
      <c r="V308" s="16">
        <v>2013</v>
      </c>
      <c r="W308" s="17"/>
    </row>
    <row r="309" spans="1:23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8">
        <f t="shared" si="28"/>
        <v>41282.736122685179</v>
      </c>
      <c r="T309" s="18">
        <f t="shared" si="29"/>
        <v>41312.736122685179</v>
      </c>
      <c r="U309" s="18">
        <v>41282.736122685179</v>
      </c>
      <c r="V309" s="16">
        <v>2013</v>
      </c>
      <c r="W309" s="17"/>
    </row>
    <row r="310" spans="1:23" ht="28.8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8">
        <f t="shared" si="28"/>
        <v>40567.486226851848</v>
      </c>
      <c r="T310" s="18">
        <f t="shared" si="29"/>
        <v>40612.486226851848</v>
      </c>
      <c r="U310" s="18">
        <v>40567.486226851848</v>
      </c>
      <c r="V310" s="16">
        <v>2011</v>
      </c>
      <c r="W310" s="17"/>
    </row>
    <row r="311" spans="1:23" ht="28.8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8">
        <f t="shared" si="28"/>
        <v>41134.543217592589</v>
      </c>
      <c r="T311" s="18">
        <f t="shared" si="29"/>
        <v>41155.543217592589</v>
      </c>
      <c r="U311" s="18">
        <v>41134.543217592589</v>
      </c>
      <c r="V311" s="16">
        <v>2012</v>
      </c>
      <c r="W311" s="17"/>
    </row>
    <row r="312" spans="1:23" ht="28.8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8">
        <f t="shared" si="28"/>
        <v>40820.974803240737</v>
      </c>
      <c r="T312" s="18">
        <f t="shared" si="29"/>
        <v>40835.875</v>
      </c>
      <c r="U312" s="18">
        <v>40820.974803240737</v>
      </c>
      <c r="V312" s="16">
        <v>2011</v>
      </c>
      <c r="W312" s="17"/>
    </row>
    <row r="313" spans="1:23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8">
        <f t="shared" si="28"/>
        <v>40868.011481481481</v>
      </c>
      <c r="T313" s="18">
        <f t="shared" si="29"/>
        <v>40909.124305555553</v>
      </c>
      <c r="U313" s="18">
        <v>40868.011481481481</v>
      </c>
      <c r="V313" s="16">
        <v>2011</v>
      </c>
      <c r="W313" s="17"/>
    </row>
    <row r="314" spans="1:23" ht="28.8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8">
        <f t="shared" si="28"/>
        <v>41348.669351851851</v>
      </c>
      <c r="T314" s="18">
        <f t="shared" si="29"/>
        <v>41378.669351851851</v>
      </c>
      <c r="U314" s="18">
        <v>41348.669351851851</v>
      </c>
      <c r="V314" s="16">
        <v>2013</v>
      </c>
      <c r="W314" s="17"/>
    </row>
    <row r="315" spans="1:23" ht="28.8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8">
        <f t="shared" si="28"/>
        <v>40357.019606481481</v>
      </c>
      <c r="T315" s="18">
        <f t="shared" si="29"/>
        <v>40401.457638888889</v>
      </c>
      <c r="U315" s="18">
        <v>40357.019606481481</v>
      </c>
      <c r="V315" s="16">
        <v>2010</v>
      </c>
      <c r="W315" s="17"/>
    </row>
    <row r="316" spans="1:23" ht="28.8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8">
        <f t="shared" si="28"/>
        <v>41304.624861111108</v>
      </c>
      <c r="T316" s="18">
        <f t="shared" si="29"/>
        <v>41334.624861111108</v>
      </c>
      <c r="U316" s="18">
        <v>41304.624861111108</v>
      </c>
      <c r="V316" s="16">
        <v>2013</v>
      </c>
      <c r="W316" s="17"/>
    </row>
    <row r="317" spans="1:23" ht="28.8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8">
        <f t="shared" si="28"/>
        <v>41113.564050925925</v>
      </c>
      <c r="T317" s="18">
        <f t="shared" si="29"/>
        <v>41143.564050925925</v>
      </c>
      <c r="U317" s="18">
        <v>41113.564050925925</v>
      </c>
      <c r="V317" s="16">
        <v>2012</v>
      </c>
      <c r="W317" s="17"/>
    </row>
    <row r="318" spans="1:23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8">
        <f t="shared" si="28"/>
        <v>41950.715243055551</v>
      </c>
      <c r="T318" s="18">
        <f t="shared" si="29"/>
        <v>41983.999305555553</v>
      </c>
      <c r="U318" s="18">
        <v>41950.715243055551</v>
      </c>
      <c r="V318" s="16">
        <v>2014</v>
      </c>
      <c r="W318" s="17"/>
    </row>
    <row r="319" spans="1:23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8">
        <f t="shared" si="28"/>
        <v>41589.468553240738</v>
      </c>
      <c r="T319" s="18">
        <f t="shared" si="29"/>
        <v>41619.468553240738</v>
      </c>
      <c r="U319" s="18">
        <v>41589.468553240738</v>
      </c>
      <c r="V319" s="16">
        <v>2013</v>
      </c>
      <c r="W319" s="17"/>
    </row>
    <row r="320" spans="1:23" ht="28.8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8">
        <f t="shared" si="28"/>
        <v>41329.830451388887</v>
      </c>
      <c r="T320" s="18">
        <f t="shared" si="29"/>
        <v>41359.788784722223</v>
      </c>
      <c r="U320" s="18">
        <v>41329.830451388887</v>
      </c>
      <c r="V320" s="16">
        <v>2013</v>
      </c>
      <c r="W320" s="17"/>
    </row>
    <row r="321" spans="1:23" ht="28.8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8">
        <f t="shared" si="28"/>
        <v>40123.629965277774</v>
      </c>
      <c r="T321" s="18">
        <f t="shared" si="29"/>
        <v>40211.124305555553</v>
      </c>
      <c r="U321" s="18">
        <v>40123.629965277774</v>
      </c>
      <c r="V321" s="16">
        <v>2009</v>
      </c>
      <c r="W321" s="17"/>
    </row>
    <row r="322" spans="1:23" ht="28.8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E322/D322</f>
        <v>1.0658000000000001</v>
      </c>
      <c r="P322" s="7">
        <f t="shared" ref="P322:P385" si="31">E322/L322</f>
        <v>134.91139240506328</v>
      </c>
      <c r="Q322" t="str">
        <f t="shared" ref="Q322:Q385" si="32">LEFT(N322,FIND("/",N322)-1)</f>
        <v>film &amp; video</v>
      </c>
      <c r="R322" t="str">
        <f t="shared" ref="R322:R385" si="33">RIGHT(N322,LEN(N322)-FIND("/",N322))</f>
        <v>documentary</v>
      </c>
      <c r="S322" s="18">
        <f t="shared" ref="S322:S385" si="34">(((J322/60)/60)/24)+DATE(1970,1,1)+(-5/24)</f>
        <v>42331.34297453703</v>
      </c>
      <c r="T322" s="18">
        <f t="shared" ref="T322:T385" si="35">(((I322/60)/60)/24)+DATE(1970,1,1)+(-5/24)</f>
        <v>42360.749999999993</v>
      </c>
      <c r="U322" s="18">
        <v>42331.34297453703</v>
      </c>
      <c r="V322" s="16">
        <v>2015</v>
      </c>
      <c r="W322" s="17"/>
    </row>
    <row r="323" spans="1:23" ht="28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1.0266285714285714</v>
      </c>
      <c r="P323" s="7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8">
        <f t="shared" si="34"/>
        <v>42647.238263888888</v>
      </c>
      <c r="T323" s="18">
        <f t="shared" si="35"/>
        <v>42682.27993055556</v>
      </c>
      <c r="U323" s="18">
        <v>42647.238263888888</v>
      </c>
      <c r="V323" s="16">
        <v>2016</v>
      </c>
      <c r="W323" s="17"/>
    </row>
    <row r="324" spans="1:23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8">
        <f t="shared" si="34"/>
        <v>42473.361666666664</v>
      </c>
      <c r="T324" s="18">
        <f t="shared" si="35"/>
        <v>42503.361666666664</v>
      </c>
      <c r="U324" s="18">
        <v>42473.361666666664</v>
      </c>
      <c r="V324" s="16">
        <v>2016</v>
      </c>
      <c r="W324" s="17"/>
    </row>
    <row r="325" spans="1:23" ht="28.8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8">
        <f t="shared" si="34"/>
        <v>42697.113032407404</v>
      </c>
      <c r="T325" s="18">
        <f t="shared" si="35"/>
        <v>42725.124305555553</v>
      </c>
      <c r="U325" s="18">
        <v>42697.113032407404</v>
      </c>
      <c r="V325" s="16">
        <v>2016</v>
      </c>
      <c r="W325" s="17"/>
    </row>
    <row r="326" spans="1:23" ht="28.8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8">
        <f t="shared" si="34"/>
        <v>42184.417916666665</v>
      </c>
      <c r="T326" s="18">
        <f t="shared" si="35"/>
        <v>42217.417916666665</v>
      </c>
      <c r="U326" s="18">
        <v>42184.417916666665</v>
      </c>
      <c r="V326" s="16">
        <v>2015</v>
      </c>
      <c r="W326" s="17"/>
    </row>
    <row r="327" spans="1:23" ht="28.8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8">
        <f t="shared" si="34"/>
        <v>42688.979548611103</v>
      </c>
      <c r="T327" s="18">
        <f t="shared" si="35"/>
        <v>42723.979548611103</v>
      </c>
      <c r="U327" s="18">
        <v>42688.979548611103</v>
      </c>
      <c r="V327" s="16">
        <v>2016</v>
      </c>
      <c r="W327" s="17"/>
    </row>
    <row r="328" spans="1:23" ht="28.8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8">
        <f t="shared" si="34"/>
        <v>42775.106550925928</v>
      </c>
      <c r="T328" s="18">
        <f t="shared" si="35"/>
        <v>42808.747916666667</v>
      </c>
      <c r="U328" s="18">
        <v>42775.106550925928</v>
      </c>
      <c r="V328" s="16">
        <v>2017</v>
      </c>
      <c r="W328" s="17"/>
    </row>
    <row r="329" spans="1:23" ht="28.8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8">
        <f t="shared" si="34"/>
        <v>42058.026956018519</v>
      </c>
      <c r="T329" s="18">
        <f t="shared" si="35"/>
        <v>42085.124999999993</v>
      </c>
      <c r="U329" s="18">
        <v>42058.026956018519</v>
      </c>
      <c r="V329" s="16">
        <v>2015</v>
      </c>
      <c r="W329" s="17"/>
    </row>
    <row r="330" spans="1:23" ht="28.8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8">
        <f t="shared" si="34"/>
        <v>42278.738287037035</v>
      </c>
      <c r="T330" s="18">
        <f t="shared" si="35"/>
        <v>42308.958333333336</v>
      </c>
      <c r="U330" s="18">
        <v>42278.738287037035</v>
      </c>
      <c r="V330" s="16">
        <v>2015</v>
      </c>
      <c r="W330" s="17"/>
    </row>
    <row r="331" spans="1:23" ht="28.8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8">
        <f t="shared" si="34"/>
        <v>42291.258414351854</v>
      </c>
      <c r="T331" s="18">
        <f t="shared" si="35"/>
        <v>42314.958333333336</v>
      </c>
      <c r="U331" s="18">
        <v>42291.258414351854</v>
      </c>
      <c r="V331" s="16">
        <v>2015</v>
      </c>
      <c r="W331" s="17"/>
    </row>
    <row r="332" spans="1:23" ht="28.8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8">
        <f t="shared" si="34"/>
        <v>41379.307442129626</v>
      </c>
      <c r="T332" s="18">
        <f t="shared" si="35"/>
        <v>41410.957638888889</v>
      </c>
      <c r="U332" s="18">
        <v>41379.307442129626</v>
      </c>
      <c r="V332" s="16">
        <v>2013</v>
      </c>
      <c r="W332" s="17"/>
    </row>
    <row r="333" spans="1:23" ht="28.8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8">
        <f t="shared" si="34"/>
        <v>42507.373078703698</v>
      </c>
      <c r="T333" s="18">
        <f t="shared" si="35"/>
        <v>42538.373078703698</v>
      </c>
      <c r="U333" s="18">
        <v>42507.373078703698</v>
      </c>
      <c r="V333" s="16">
        <v>2016</v>
      </c>
      <c r="W333" s="17"/>
    </row>
    <row r="334" spans="1:23" ht="28.8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8">
        <f t="shared" si="34"/>
        <v>42263.471956018511</v>
      </c>
      <c r="T334" s="18">
        <f t="shared" si="35"/>
        <v>42305.124999999993</v>
      </c>
      <c r="U334" s="18">
        <v>42263.471956018511</v>
      </c>
      <c r="V334" s="16">
        <v>2015</v>
      </c>
      <c r="W334" s="17"/>
    </row>
    <row r="335" spans="1:23" ht="28.8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8">
        <f t="shared" si="34"/>
        <v>42437.428136574068</v>
      </c>
      <c r="T335" s="18">
        <f t="shared" si="35"/>
        <v>42467.386469907404</v>
      </c>
      <c r="U335" s="18">
        <v>42437.428136574068</v>
      </c>
      <c r="V335" s="16">
        <v>2016</v>
      </c>
      <c r="W335" s="17"/>
    </row>
    <row r="336" spans="1:23" ht="28.8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8">
        <f t="shared" si="34"/>
        <v>42101.474039351851</v>
      </c>
      <c r="T336" s="18">
        <f t="shared" si="35"/>
        <v>42139.583333333336</v>
      </c>
      <c r="U336" s="18">
        <v>42101.474039351851</v>
      </c>
      <c r="V336" s="16">
        <v>2015</v>
      </c>
      <c r="W336" s="17"/>
    </row>
    <row r="337" spans="1:23" ht="28.8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8">
        <f t="shared" si="34"/>
        <v>42101.529108796291</v>
      </c>
      <c r="T337" s="18">
        <f t="shared" si="35"/>
        <v>42132.708333333336</v>
      </c>
      <c r="U337" s="18">
        <v>42101.529108796291</v>
      </c>
      <c r="V337" s="16">
        <v>2015</v>
      </c>
      <c r="W337" s="17"/>
    </row>
    <row r="338" spans="1:23" ht="28.8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8">
        <f t="shared" si="34"/>
        <v>42291.387939814813</v>
      </c>
      <c r="T338" s="18">
        <f t="shared" si="35"/>
        <v>42321.429606481477</v>
      </c>
      <c r="U338" s="18">
        <v>42291.387939814813</v>
      </c>
      <c r="V338" s="16">
        <v>2015</v>
      </c>
      <c r="W338" s="17"/>
    </row>
    <row r="339" spans="1:23" ht="28.8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8">
        <f t="shared" si="34"/>
        <v>42046.920231481483</v>
      </c>
      <c r="T339" s="18">
        <f t="shared" si="35"/>
        <v>42076.878564814811</v>
      </c>
      <c r="U339" s="18">
        <v>42046.920231481483</v>
      </c>
      <c r="V339" s="16">
        <v>2015</v>
      </c>
      <c r="W339" s="17"/>
    </row>
    <row r="340" spans="1:23" ht="28.8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8">
        <f t="shared" si="34"/>
        <v>42559.547337962962</v>
      </c>
      <c r="T340" s="18">
        <f t="shared" si="35"/>
        <v>42615.833333333336</v>
      </c>
      <c r="U340" s="18">
        <v>42559.547337962962</v>
      </c>
      <c r="V340" s="16">
        <v>2016</v>
      </c>
      <c r="W340" s="17"/>
    </row>
    <row r="341" spans="1:23" ht="28.8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8">
        <f t="shared" si="34"/>
        <v>42093.551712962959</v>
      </c>
      <c r="T341" s="18">
        <f t="shared" si="35"/>
        <v>42123.551712962959</v>
      </c>
      <c r="U341" s="18">
        <v>42093.551712962959</v>
      </c>
      <c r="V341" s="16">
        <v>2015</v>
      </c>
      <c r="W341" s="17"/>
    </row>
    <row r="342" spans="1:23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8">
        <f t="shared" si="34"/>
        <v>42772.460729166669</v>
      </c>
      <c r="T342" s="18">
        <f t="shared" si="35"/>
        <v>42802.666666666664</v>
      </c>
      <c r="U342" s="18">
        <v>42772.460729166669</v>
      </c>
      <c r="V342" s="16">
        <v>2017</v>
      </c>
      <c r="W342" s="17"/>
    </row>
    <row r="343" spans="1:23" ht="28.8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8">
        <f t="shared" si="34"/>
        <v>41894.671273148146</v>
      </c>
      <c r="T343" s="18">
        <f t="shared" si="35"/>
        <v>41912.957638888889</v>
      </c>
      <c r="U343" s="18">
        <v>41894.671273148146</v>
      </c>
      <c r="V343" s="16">
        <v>2014</v>
      </c>
      <c r="W343" s="17"/>
    </row>
    <row r="344" spans="1:23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8">
        <f t="shared" si="34"/>
        <v>42459.572511574072</v>
      </c>
      <c r="T344" s="18">
        <f t="shared" si="35"/>
        <v>42489.572511574072</v>
      </c>
      <c r="U344" s="18">
        <v>42459.572511574072</v>
      </c>
      <c r="V344" s="16">
        <v>2016</v>
      </c>
      <c r="W344" s="17"/>
    </row>
    <row r="345" spans="1:23" ht="28.8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8">
        <f t="shared" si="34"/>
        <v>41926.529456018514</v>
      </c>
      <c r="T345" s="18">
        <f t="shared" si="35"/>
        <v>41956.916666666664</v>
      </c>
      <c r="U345" s="18">
        <v>41926.529456018514</v>
      </c>
      <c r="V345" s="16">
        <v>2014</v>
      </c>
      <c r="W345" s="17"/>
    </row>
    <row r="346" spans="1:23" ht="28.8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8">
        <f t="shared" si="34"/>
        <v>42111.762662037036</v>
      </c>
      <c r="T346" s="18">
        <f t="shared" si="35"/>
        <v>42155.888888888883</v>
      </c>
      <c r="U346" s="18">
        <v>42111.762662037036</v>
      </c>
      <c r="V346" s="16">
        <v>2015</v>
      </c>
      <c r="W346" s="17"/>
    </row>
    <row r="347" spans="1:23" ht="28.8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8">
        <f t="shared" si="34"/>
        <v>42114.735995370364</v>
      </c>
      <c r="T347" s="18">
        <f t="shared" si="35"/>
        <v>42144.735995370364</v>
      </c>
      <c r="U347" s="18">
        <v>42114.735995370364</v>
      </c>
      <c r="V347" s="16">
        <v>2015</v>
      </c>
      <c r="W347" s="17"/>
    </row>
    <row r="348" spans="1:23" ht="28.8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8">
        <f t="shared" si="34"/>
        <v>42261.291909722226</v>
      </c>
      <c r="T348" s="18">
        <f t="shared" si="35"/>
        <v>42291.291909722226</v>
      </c>
      <c r="U348" s="18">
        <v>42261.291909722226</v>
      </c>
      <c r="V348" s="16">
        <v>2015</v>
      </c>
      <c r="W348" s="17"/>
    </row>
    <row r="349" spans="1:23" ht="28.8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8">
        <f t="shared" si="34"/>
        <v>42292.287141203698</v>
      </c>
      <c r="T349" s="18">
        <f t="shared" si="35"/>
        <v>42322.32880787037</v>
      </c>
      <c r="U349" s="18">
        <v>42292.287141203698</v>
      </c>
      <c r="V349" s="16">
        <v>2015</v>
      </c>
      <c r="W349" s="17"/>
    </row>
    <row r="350" spans="1:23" ht="28.8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8">
        <f t="shared" si="34"/>
        <v>42207.378657407404</v>
      </c>
      <c r="T350" s="18">
        <f t="shared" si="35"/>
        <v>42237.378657407404</v>
      </c>
      <c r="U350" s="18">
        <v>42207.378657407404</v>
      </c>
      <c r="V350" s="16">
        <v>2015</v>
      </c>
      <c r="W350" s="17"/>
    </row>
    <row r="351" spans="1:23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8">
        <f t="shared" si="34"/>
        <v>42760.290601851848</v>
      </c>
      <c r="T351" s="18">
        <f t="shared" si="35"/>
        <v>42790.290601851848</v>
      </c>
      <c r="U351" s="18">
        <v>42760.290601851848</v>
      </c>
      <c r="V351" s="16">
        <v>2017</v>
      </c>
      <c r="W351" s="17"/>
    </row>
    <row r="352" spans="1:23" ht="28.8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8">
        <f t="shared" si="34"/>
        <v>42585.857743055552</v>
      </c>
      <c r="T352" s="18">
        <f t="shared" si="35"/>
        <v>42623.957638888889</v>
      </c>
      <c r="U352" s="18">
        <v>42585.857743055552</v>
      </c>
      <c r="V352" s="16">
        <v>2016</v>
      </c>
      <c r="W352" s="17"/>
    </row>
    <row r="353" spans="1:23" ht="28.8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8">
        <f t="shared" si="34"/>
        <v>42427.75641203703</v>
      </c>
      <c r="T353" s="18">
        <f t="shared" si="35"/>
        <v>42467.714745370373</v>
      </c>
      <c r="U353" s="18">
        <v>42427.75641203703</v>
      </c>
      <c r="V353" s="16">
        <v>2016</v>
      </c>
      <c r="W353" s="17"/>
    </row>
    <row r="354" spans="1:23" ht="28.8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8">
        <f t="shared" si="34"/>
        <v>41889.959120370368</v>
      </c>
      <c r="T354" s="18">
        <f t="shared" si="35"/>
        <v>41919.959120370368</v>
      </c>
      <c r="U354" s="18">
        <v>41889.959120370368</v>
      </c>
      <c r="V354" s="16">
        <v>2014</v>
      </c>
      <c r="W354" s="17"/>
    </row>
    <row r="355" spans="1:23" ht="28.8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8">
        <f t="shared" si="34"/>
        <v>42297.583553240744</v>
      </c>
      <c r="T355" s="18">
        <f t="shared" si="35"/>
        <v>42327.625219907401</v>
      </c>
      <c r="U355" s="18">
        <v>42297.583553240744</v>
      </c>
      <c r="V355" s="16">
        <v>2015</v>
      </c>
      <c r="W355" s="17"/>
    </row>
    <row r="356" spans="1:23" ht="28.8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8">
        <f t="shared" si="34"/>
        <v>42438.619456018518</v>
      </c>
      <c r="T356" s="18">
        <f t="shared" si="35"/>
        <v>42468.577789351846</v>
      </c>
      <c r="U356" s="18">
        <v>42438.619456018518</v>
      </c>
      <c r="V356" s="16">
        <v>2016</v>
      </c>
      <c r="W356" s="17"/>
    </row>
    <row r="357" spans="1:23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8">
        <f t="shared" si="34"/>
        <v>41943.0855787037</v>
      </c>
      <c r="T357" s="18">
        <f t="shared" si="35"/>
        <v>41974.127245370364</v>
      </c>
      <c r="U357" s="18">
        <v>41943.0855787037</v>
      </c>
      <c r="V357" s="16">
        <v>2014</v>
      </c>
      <c r="W357" s="17"/>
    </row>
    <row r="358" spans="1:23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8">
        <f t="shared" si="34"/>
        <v>42415.594826388886</v>
      </c>
      <c r="T358" s="18">
        <f t="shared" si="35"/>
        <v>42445.553159722222</v>
      </c>
      <c r="U358" s="18">
        <v>42415.594826388886</v>
      </c>
      <c r="V358" s="16">
        <v>2016</v>
      </c>
      <c r="W358" s="17"/>
    </row>
    <row r="359" spans="1:23" ht="28.8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8">
        <f t="shared" si="34"/>
        <v>42078.01385416666</v>
      </c>
      <c r="T359" s="18">
        <f t="shared" si="35"/>
        <v>42118.01385416666</v>
      </c>
      <c r="U359" s="18">
        <v>42078.01385416666</v>
      </c>
      <c r="V359" s="16">
        <v>2015</v>
      </c>
      <c r="W359" s="17"/>
    </row>
    <row r="360" spans="1:23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8">
        <f t="shared" si="34"/>
        <v>42507.651863425919</v>
      </c>
      <c r="T360" s="18">
        <f t="shared" si="35"/>
        <v>42536.416666666664</v>
      </c>
      <c r="U360" s="18">
        <v>42507.651863425919</v>
      </c>
      <c r="V360" s="16">
        <v>2016</v>
      </c>
      <c r="W360" s="17"/>
    </row>
    <row r="361" spans="1:23" ht="28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8">
        <f t="shared" si="34"/>
        <v>41934.862152777772</v>
      </c>
      <c r="T361" s="18">
        <f t="shared" si="35"/>
        <v>41957.008333333331</v>
      </c>
      <c r="U361" s="18">
        <v>41934.862152777772</v>
      </c>
      <c r="V361" s="16">
        <v>2014</v>
      </c>
      <c r="W361" s="17"/>
    </row>
    <row r="362" spans="1:23" ht="28.8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8">
        <f t="shared" si="34"/>
        <v>42163.689583333333</v>
      </c>
      <c r="T362" s="18">
        <f t="shared" si="35"/>
        <v>42207.924305555549</v>
      </c>
      <c r="U362" s="18">
        <v>42163.689583333333</v>
      </c>
      <c r="V362" s="16">
        <v>2015</v>
      </c>
      <c r="W362" s="17"/>
    </row>
    <row r="363" spans="1:23" ht="28.8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8">
        <f t="shared" si="34"/>
        <v>41935.792893518512</v>
      </c>
      <c r="T363" s="18">
        <f t="shared" si="35"/>
        <v>41965.834560185183</v>
      </c>
      <c r="U363" s="18">
        <v>41935.792893518512</v>
      </c>
      <c r="V363" s="16">
        <v>2014</v>
      </c>
      <c r="W363" s="17"/>
    </row>
    <row r="364" spans="1:23" ht="28.8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8">
        <f t="shared" si="34"/>
        <v>41837.002210648148</v>
      </c>
      <c r="T364" s="18">
        <f t="shared" si="35"/>
        <v>41858.791666666664</v>
      </c>
      <c r="U364" s="18">
        <v>41837.002210648148</v>
      </c>
      <c r="V364" s="16">
        <v>2014</v>
      </c>
      <c r="W364" s="17"/>
    </row>
    <row r="365" spans="1:23" ht="28.8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8">
        <f t="shared" si="34"/>
        <v>40255.53629629629</v>
      </c>
      <c r="T365" s="18">
        <f t="shared" si="35"/>
        <v>40300.598611111105</v>
      </c>
      <c r="U365" s="18">
        <v>40255.53629629629</v>
      </c>
      <c r="V365" s="16">
        <v>2010</v>
      </c>
      <c r="W365" s="17"/>
    </row>
    <row r="366" spans="1:23" ht="28.8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8">
        <f t="shared" si="34"/>
        <v>41780.651296296295</v>
      </c>
      <c r="T366" s="18">
        <f t="shared" si="35"/>
        <v>41810.957638888889</v>
      </c>
      <c r="U366" s="18">
        <v>41780.651296296295</v>
      </c>
      <c r="V366" s="16">
        <v>2014</v>
      </c>
      <c r="W366" s="17"/>
    </row>
    <row r="367" spans="1:23" ht="28.8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8">
        <f t="shared" si="34"/>
        <v>41668.398136574069</v>
      </c>
      <c r="T367" s="18">
        <f t="shared" si="35"/>
        <v>41698.398136574069</v>
      </c>
      <c r="U367" s="18">
        <v>41668.398136574069</v>
      </c>
      <c r="V367" s="16">
        <v>2014</v>
      </c>
      <c r="W367" s="17"/>
    </row>
    <row r="368" spans="1:23" ht="28.8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8">
        <f t="shared" si="34"/>
        <v>41019.584699074068</v>
      </c>
      <c r="T368" s="18">
        <f t="shared" si="35"/>
        <v>41049.584699074068</v>
      </c>
      <c r="U368" s="18">
        <v>41019.584699074068</v>
      </c>
      <c r="V368" s="16">
        <v>2012</v>
      </c>
      <c r="W368" s="17"/>
    </row>
    <row r="369" spans="1:23" ht="28.8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8">
        <f t="shared" si="34"/>
        <v>41355.368958333333</v>
      </c>
      <c r="T369" s="18">
        <f t="shared" si="35"/>
        <v>41394.999305555553</v>
      </c>
      <c r="U369" s="18">
        <v>41355.368958333333</v>
      </c>
      <c r="V369" s="16">
        <v>2013</v>
      </c>
      <c r="W369" s="17"/>
    </row>
    <row r="370" spans="1:23" ht="28.8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8">
        <f t="shared" si="34"/>
        <v>42043.397245370368</v>
      </c>
      <c r="T370" s="18">
        <f t="shared" si="35"/>
        <v>42078.355578703697</v>
      </c>
      <c r="U370" s="18">
        <v>42043.397245370368</v>
      </c>
      <c r="V370" s="16">
        <v>2015</v>
      </c>
      <c r="W370" s="17"/>
    </row>
    <row r="371" spans="1:23" ht="28.8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8">
        <f t="shared" si="34"/>
        <v>40893.3433912037</v>
      </c>
      <c r="T371" s="18">
        <f t="shared" si="35"/>
        <v>40923.3433912037</v>
      </c>
      <c r="U371" s="18">
        <v>40893.3433912037</v>
      </c>
      <c r="V371" s="16">
        <v>2011</v>
      </c>
      <c r="W371" s="17"/>
    </row>
    <row r="372" spans="1:23" ht="28.8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8">
        <f t="shared" si="34"/>
        <v>42711.586805555555</v>
      </c>
      <c r="T372" s="18">
        <f t="shared" si="35"/>
        <v>42741.586805555555</v>
      </c>
      <c r="U372" s="18">
        <v>42711.586805555555</v>
      </c>
      <c r="V372" s="16">
        <v>2016</v>
      </c>
      <c r="W372" s="17"/>
    </row>
    <row r="373" spans="1:23" ht="28.8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8">
        <f t="shared" si="34"/>
        <v>41261.559479166666</v>
      </c>
      <c r="T373" s="18">
        <f t="shared" si="35"/>
        <v>41306.559479166666</v>
      </c>
      <c r="U373" s="18">
        <v>41261.559479166666</v>
      </c>
      <c r="V373" s="16">
        <v>2012</v>
      </c>
      <c r="W373" s="17"/>
    </row>
    <row r="374" spans="1:23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8">
        <f t="shared" si="34"/>
        <v>42425.368564814817</v>
      </c>
      <c r="T374" s="18">
        <f t="shared" si="35"/>
        <v>42465.458333333336</v>
      </c>
      <c r="U374" s="18">
        <v>42425.368564814817</v>
      </c>
      <c r="V374" s="16">
        <v>2016</v>
      </c>
      <c r="W374" s="17"/>
    </row>
    <row r="375" spans="1:23" ht="28.8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8">
        <f t="shared" si="34"/>
        <v>41078.703680555554</v>
      </c>
      <c r="T375" s="18">
        <f t="shared" si="35"/>
        <v>41108.703680555554</v>
      </c>
      <c r="U375" s="18">
        <v>41078.703680555554</v>
      </c>
      <c r="V375" s="16">
        <v>2012</v>
      </c>
      <c r="W375" s="17"/>
    </row>
    <row r="376" spans="1:23" ht="28.8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8">
        <f t="shared" si="34"/>
        <v>40757.680914351848</v>
      </c>
      <c r="T376" s="18">
        <f t="shared" si="35"/>
        <v>40802.680914351848</v>
      </c>
      <c r="U376" s="18">
        <v>40757.680914351848</v>
      </c>
      <c r="V376" s="16">
        <v>2011</v>
      </c>
      <c r="W376" s="17"/>
    </row>
    <row r="377" spans="1:23" ht="28.8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8">
        <f t="shared" si="34"/>
        <v>41657.77674768518</v>
      </c>
      <c r="T377" s="18">
        <f t="shared" si="35"/>
        <v>41699.512499999997</v>
      </c>
      <c r="U377" s="18">
        <v>41657.77674768518</v>
      </c>
      <c r="V377" s="16">
        <v>2014</v>
      </c>
      <c r="W377" s="17"/>
    </row>
    <row r="378" spans="1:23" ht="28.8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8">
        <f t="shared" si="34"/>
        <v>42576.244398148141</v>
      </c>
      <c r="T378" s="18">
        <f t="shared" si="35"/>
        <v>42607.244398148141</v>
      </c>
      <c r="U378" s="18">
        <v>42576.244398148141</v>
      </c>
      <c r="V378" s="16">
        <v>2016</v>
      </c>
      <c r="W378" s="17"/>
    </row>
    <row r="379" spans="1:23" ht="28.8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8">
        <f t="shared" si="34"/>
        <v>42292.042453703696</v>
      </c>
      <c r="T379" s="18">
        <f t="shared" si="35"/>
        <v>42322.084027777775</v>
      </c>
      <c r="U379" s="18">
        <v>42292.042453703696</v>
      </c>
      <c r="V379" s="16">
        <v>2015</v>
      </c>
      <c r="W379" s="17"/>
    </row>
    <row r="380" spans="1:23" ht="28.8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8">
        <f t="shared" si="34"/>
        <v>42370.363518518519</v>
      </c>
      <c r="T380" s="18">
        <f t="shared" si="35"/>
        <v>42394.786111111105</v>
      </c>
      <c r="U380" s="18">
        <v>42370.363518518519</v>
      </c>
      <c r="V380" s="16">
        <v>2016</v>
      </c>
      <c r="W380" s="17"/>
    </row>
    <row r="381" spans="1:23" ht="28.8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8">
        <f t="shared" si="34"/>
        <v>40987.479999999996</v>
      </c>
      <c r="T381" s="18">
        <f t="shared" si="35"/>
        <v>41032.479999999996</v>
      </c>
      <c r="U381" s="18">
        <v>40987.479999999996</v>
      </c>
      <c r="V381" s="16">
        <v>2012</v>
      </c>
      <c r="W381" s="17"/>
    </row>
    <row r="382" spans="1:23" ht="28.8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8">
        <f t="shared" si="34"/>
        <v>42367.511481481481</v>
      </c>
      <c r="T382" s="18">
        <f t="shared" si="35"/>
        <v>42392.511481481481</v>
      </c>
      <c r="U382" s="18">
        <v>42367.511481481481</v>
      </c>
      <c r="V382" s="16">
        <v>2015</v>
      </c>
      <c r="W382" s="17"/>
    </row>
    <row r="383" spans="1:23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8">
        <f t="shared" si="34"/>
        <v>41085.48978009259</v>
      </c>
      <c r="T383" s="18">
        <f t="shared" si="35"/>
        <v>41120</v>
      </c>
      <c r="U383" s="18">
        <v>41085.48978009259</v>
      </c>
      <c r="V383" s="16">
        <v>2012</v>
      </c>
      <c r="W383" s="17"/>
    </row>
    <row r="384" spans="1:23" ht="28.8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8">
        <f t="shared" si="34"/>
        <v>41144.501157407409</v>
      </c>
      <c r="T384" s="18">
        <f t="shared" si="35"/>
        <v>41158.501157407409</v>
      </c>
      <c r="U384" s="18">
        <v>41144.501157407409</v>
      </c>
      <c r="V384" s="16">
        <v>2012</v>
      </c>
      <c r="W384" s="17"/>
    </row>
    <row r="385" spans="1:23" ht="28.8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8">
        <f t="shared" si="34"/>
        <v>41754.90924768518</v>
      </c>
      <c r="T385" s="18">
        <f t="shared" si="35"/>
        <v>41777.90924768518</v>
      </c>
      <c r="U385" s="18">
        <v>41754.90924768518</v>
      </c>
      <c r="V385" s="16">
        <v>2014</v>
      </c>
      <c r="W385" s="17"/>
    </row>
    <row r="386" spans="1:23" ht="28.8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E386/D386</f>
        <v>1.1210500000000001</v>
      </c>
      <c r="P386" s="7">
        <f t="shared" ref="P386:P449" si="37">E386/L386</f>
        <v>58.540469973890339</v>
      </c>
      <c r="Q386" t="str">
        <f t="shared" ref="Q386:Q449" si="38">LEFT(N386,FIND("/",N386)-1)</f>
        <v>film &amp; video</v>
      </c>
      <c r="R386" t="str">
        <f t="shared" ref="R386:R449" si="39">RIGHT(N386,LEN(N386)-FIND("/",N386))</f>
        <v>documentary</v>
      </c>
      <c r="S386" s="18">
        <f t="shared" ref="S386:S449" si="40">(((J386/60)/60)/24)+DATE(1970,1,1)+(-5/24)</f>
        <v>41980.573460648149</v>
      </c>
      <c r="T386" s="18">
        <f t="shared" ref="T386:T449" si="41">(((I386/60)/60)/24)+DATE(1970,1,1)+(-5/24)</f>
        <v>42010.573460648149</v>
      </c>
      <c r="U386" s="18">
        <v>41980.573460648149</v>
      </c>
      <c r="V386" s="16">
        <v>2014</v>
      </c>
      <c r="W386" s="17"/>
    </row>
    <row r="387" spans="1:23" ht="28.8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1.05982</v>
      </c>
      <c r="P387" s="7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8">
        <f t="shared" si="40"/>
        <v>41934.376168981478</v>
      </c>
      <c r="T387" s="18">
        <f t="shared" si="41"/>
        <v>41964.41783564815</v>
      </c>
      <c r="U387" s="18">
        <v>41934.376168981478</v>
      </c>
      <c r="V387" s="16">
        <v>2014</v>
      </c>
      <c r="W387" s="17"/>
    </row>
    <row r="388" spans="1:23" ht="28.8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8">
        <f t="shared" si="40"/>
        <v>42211.742951388886</v>
      </c>
      <c r="T388" s="18">
        <f t="shared" si="41"/>
        <v>42226.742951388886</v>
      </c>
      <c r="U388" s="18">
        <v>42211.742951388886</v>
      </c>
      <c r="V388" s="16">
        <v>2015</v>
      </c>
      <c r="W388" s="17"/>
    </row>
    <row r="389" spans="1:23" ht="28.8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8">
        <f t="shared" si="40"/>
        <v>42200.468263888884</v>
      </c>
      <c r="T389" s="18">
        <f t="shared" si="41"/>
        <v>42231.041666666664</v>
      </c>
      <c r="U389" s="18">
        <v>42200.468263888884</v>
      </c>
      <c r="V389" s="16">
        <v>2015</v>
      </c>
      <c r="W389" s="17"/>
    </row>
    <row r="390" spans="1:23" ht="28.8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8">
        <f t="shared" si="40"/>
        <v>42548.867824074077</v>
      </c>
      <c r="T390" s="18">
        <f t="shared" si="41"/>
        <v>42578.867824074077</v>
      </c>
      <c r="U390" s="18">
        <v>42548.867824074077</v>
      </c>
      <c r="V390" s="16">
        <v>2016</v>
      </c>
      <c r="W390" s="17"/>
    </row>
    <row r="391" spans="1:23" ht="28.8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8">
        <f t="shared" si="40"/>
        <v>41673.854745370365</v>
      </c>
      <c r="T391" s="18">
        <f t="shared" si="41"/>
        <v>41705.749305555553</v>
      </c>
      <c r="U391" s="18">
        <v>41673.854745370365</v>
      </c>
      <c r="V391" s="16">
        <v>2014</v>
      </c>
      <c r="W391" s="17"/>
    </row>
    <row r="392" spans="1:23" ht="28.8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8">
        <f t="shared" si="40"/>
        <v>42111.828379629624</v>
      </c>
      <c r="T392" s="18">
        <f t="shared" si="41"/>
        <v>42131.828379629624</v>
      </c>
      <c r="U392" s="18">
        <v>42111.828379629624</v>
      </c>
      <c r="V392" s="16">
        <v>2015</v>
      </c>
      <c r="W392" s="17"/>
    </row>
    <row r="393" spans="1:23" ht="28.8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8">
        <f t="shared" si="40"/>
        <v>40864.833923611113</v>
      </c>
      <c r="T393" s="18">
        <f t="shared" si="41"/>
        <v>40894.832638888889</v>
      </c>
      <c r="U393" s="18">
        <v>40864.833923611113</v>
      </c>
      <c r="V393" s="16">
        <v>2011</v>
      </c>
      <c r="W393" s="17"/>
    </row>
    <row r="394" spans="1:23" ht="28.8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8">
        <f t="shared" si="40"/>
        <v>40763.508923611109</v>
      </c>
      <c r="T394" s="18">
        <f t="shared" si="41"/>
        <v>40793.916666666664</v>
      </c>
      <c r="U394" s="18">
        <v>40763.508923611109</v>
      </c>
      <c r="V394" s="16">
        <v>2011</v>
      </c>
      <c r="W394" s="17"/>
    </row>
    <row r="395" spans="1:23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8">
        <f t="shared" si="40"/>
        <v>41526.500601851847</v>
      </c>
      <c r="T395" s="18">
        <f t="shared" si="41"/>
        <v>41557.500601851847</v>
      </c>
      <c r="U395" s="18">
        <v>41526.500601851847</v>
      </c>
      <c r="V395" s="16">
        <v>2013</v>
      </c>
      <c r="W395" s="17"/>
    </row>
    <row r="396" spans="1:23" ht="28.8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8">
        <f t="shared" si="40"/>
        <v>42417.60974537037</v>
      </c>
      <c r="T396" s="18">
        <f t="shared" si="41"/>
        <v>42477.568078703705</v>
      </c>
      <c r="U396" s="18">
        <v>42417.60974537037</v>
      </c>
      <c r="V396" s="16">
        <v>2016</v>
      </c>
      <c r="W396" s="17"/>
    </row>
    <row r="397" spans="1:23" ht="28.8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8">
        <f t="shared" si="40"/>
        <v>40990.700925925921</v>
      </c>
      <c r="T397" s="18">
        <f t="shared" si="41"/>
        <v>41026.688888888886</v>
      </c>
      <c r="U397" s="18">
        <v>40990.700925925921</v>
      </c>
      <c r="V397" s="16">
        <v>2012</v>
      </c>
      <c r="W397" s="17"/>
    </row>
    <row r="398" spans="1:23" ht="28.8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8">
        <f t="shared" si="40"/>
        <v>41082.356550925921</v>
      </c>
      <c r="T398" s="18">
        <f t="shared" si="41"/>
        <v>41097.356550925921</v>
      </c>
      <c r="U398" s="18">
        <v>41082.356550925921</v>
      </c>
      <c r="V398" s="16">
        <v>2012</v>
      </c>
      <c r="W398" s="17"/>
    </row>
    <row r="399" spans="1:23" ht="28.8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8">
        <f t="shared" si="40"/>
        <v>40379.568101851852</v>
      </c>
      <c r="T399" s="18">
        <f t="shared" si="41"/>
        <v>40421.947222222218</v>
      </c>
      <c r="U399" s="18">
        <v>40379.568101851852</v>
      </c>
      <c r="V399" s="16">
        <v>2010</v>
      </c>
      <c r="W399" s="17"/>
    </row>
    <row r="400" spans="1:23" ht="28.8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8">
        <f t="shared" si="40"/>
        <v>42078.584791666661</v>
      </c>
      <c r="T400" s="18">
        <f t="shared" si="41"/>
        <v>42123.584791666661</v>
      </c>
      <c r="U400" s="18">
        <v>42078.584791666661</v>
      </c>
      <c r="V400" s="16">
        <v>2015</v>
      </c>
      <c r="W400" s="17"/>
    </row>
    <row r="401" spans="1:23" ht="28.8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8">
        <f t="shared" si="40"/>
        <v>42687.667442129627</v>
      </c>
      <c r="T401" s="18">
        <f t="shared" si="41"/>
        <v>42718.291666666664</v>
      </c>
      <c r="U401" s="18">
        <v>42687.667442129627</v>
      </c>
      <c r="V401" s="16">
        <v>2016</v>
      </c>
      <c r="W401" s="17"/>
    </row>
    <row r="402" spans="1:23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8">
        <f t="shared" si="40"/>
        <v>41745.427627314813</v>
      </c>
      <c r="T402" s="18">
        <f t="shared" si="41"/>
        <v>41775.9375</v>
      </c>
      <c r="U402" s="18">
        <v>41745.427627314813</v>
      </c>
      <c r="V402" s="16">
        <v>2014</v>
      </c>
      <c r="W402" s="17"/>
    </row>
    <row r="403" spans="1:23" ht="28.8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8">
        <f t="shared" si="40"/>
        <v>40732.633912037032</v>
      </c>
      <c r="T403" s="18">
        <f t="shared" si="41"/>
        <v>40762.633912037032</v>
      </c>
      <c r="U403" s="18">
        <v>40732.633912037032</v>
      </c>
      <c r="V403" s="16">
        <v>2011</v>
      </c>
      <c r="W403" s="17"/>
    </row>
    <row r="404" spans="1:23" ht="28.8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8">
        <f t="shared" si="40"/>
        <v>42292.331215277773</v>
      </c>
      <c r="T404" s="18">
        <f t="shared" si="41"/>
        <v>42313.372881944444</v>
      </c>
      <c r="U404" s="18">
        <v>42292.331215277773</v>
      </c>
      <c r="V404" s="16">
        <v>2015</v>
      </c>
      <c r="W404" s="17"/>
    </row>
    <row r="405" spans="1:23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8">
        <f t="shared" si="40"/>
        <v>40718.102326388886</v>
      </c>
      <c r="T405" s="18">
        <f t="shared" si="41"/>
        <v>40765.088888888888</v>
      </c>
      <c r="U405" s="18">
        <v>40718.102326388886</v>
      </c>
      <c r="V405" s="16">
        <v>2011</v>
      </c>
      <c r="W405" s="17"/>
    </row>
    <row r="406" spans="1:23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8">
        <f t="shared" si="40"/>
        <v>41646.419699074075</v>
      </c>
      <c r="T406" s="18">
        <f t="shared" si="41"/>
        <v>41675.752777777772</v>
      </c>
      <c r="U406" s="18">
        <v>41646.419699074075</v>
      </c>
      <c r="V406" s="16">
        <v>2014</v>
      </c>
      <c r="W406" s="17"/>
    </row>
    <row r="407" spans="1:23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8">
        <f t="shared" si="40"/>
        <v>41673.876608796294</v>
      </c>
      <c r="T407" s="18">
        <f t="shared" si="41"/>
        <v>41703.876608796294</v>
      </c>
      <c r="U407" s="18">
        <v>41673.876608796294</v>
      </c>
      <c r="V407" s="16">
        <v>2014</v>
      </c>
      <c r="W407" s="17"/>
    </row>
    <row r="408" spans="1:23" ht="28.8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8">
        <f t="shared" si="40"/>
        <v>40637.95413194444</v>
      </c>
      <c r="T408" s="18">
        <f t="shared" si="41"/>
        <v>40672.040972222218</v>
      </c>
      <c r="U408" s="18">
        <v>40637.95413194444</v>
      </c>
      <c r="V408" s="16">
        <v>2011</v>
      </c>
      <c r="W408" s="17"/>
    </row>
    <row r="409" spans="1:23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8">
        <f t="shared" si="40"/>
        <v>40806.662615740737</v>
      </c>
      <c r="T409" s="18">
        <f t="shared" si="41"/>
        <v>40866.704282407409</v>
      </c>
      <c r="U409" s="18">
        <v>40806.662615740737</v>
      </c>
      <c r="V409" s="16">
        <v>2011</v>
      </c>
      <c r="W409" s="17"/>
    </row>
    <row r="410" spans="1:23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8">
        <f t="shared" si="40"/>
        <v>41543.527662037035</v>
      </c>
      <c r="T410" s="18">
        <f t="shared" si="41"/>
        <v>41583.569328703699</v>
      </c>
      <c r="U410" s="18">
        <v>41543.527662037035</v>
      </c>
      <c r="V410" s="16">
        <v>2013</v>
      </c>
      <c r="W410" s="17"/>
    </row>
    <row r="411" spans="1:23" ht="28.8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8">
        <f t="shared" si="40"/>
        <v>42543.654444444437</v>
      </c>
      <c r="T411" s="18">
        <f t="shared" si="41"/>
        <v>42573.654444444437</v>
      </c>
      <c r="U411" s="18">
        <v>42543.654444444437</v>
      </c>
      <c r="V411" s="16">
        <v>2016</v>
      </c>
      <c r="W411" s="17"/>
    </row>
    <row r="412" spans="1:23" ht="28.8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8">
        <f t="shared" si="40"/>
        <v>42113.77311342593</v>
      </c>
      <c r="T412" s="18">
        <f t="shared" si="41"/>
        <v>42173.77311342593</v>
      </c>
      <c r="U412" s="18">
        <v>42113.77311342593</v>
      </c>
      <c r="V412" s="16">
        <v>2015</v>
      </c>
      <c r="W412" s="17"/>
    </row>
    <row r="413" spans="1:23" ht="28.8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8">
        <f t="shared" si="40"/>
        <v>41597.967638888884</v>
      </c>
      <c r="T413" s="18">
        <f t="shared" si="41"/>
        <v>41630</v>
      </c>
      <c r="U413" s="18">
        <v>41597.967638888884</v>
      </c>
      <c r="V413" s="16">
        <v>2013</v>
      </c>
      <c r="W413" s="17"/>
    </row>
    <row r="414" spans="1:23" ht="28.8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8">
        <f t="shared" si="40"/>
        <v>41099.534467592588</v>
      </c>
      <c r="T414" s="18">
        <f t="shared" si="41"/>
        <v>41115.534467592588</v>
      </c>
      <c r="U414" s="18">
        <v>41099.534467592588</v>
      </c>
      <c r="V414" s="16">
        <v>2012</v>
      </c>
      <c r="W414" s="17"/>
    </row>
    <row r="415" spans="1:23" ht="28.8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8">
        <f t="shared" si="40"/>
        <v>41079.66910879629</v>
      </c>
      <c r="T415" s="18">
        <f t="shared" si="41"/>
        <v>41109.66910879629</v>
      </c>
      <c r="U415" s="18">
        <v>41079.66910879629</v>
      </c>
      <c r="V415" s="16">
        <v>2012</v>
      </c>
      <c r="W415" s="17"/>
    </row>
    <row r="416" spans="1:23" ht="28.8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8">
        <f t="shared" si="40"/>
        <v>41528.85491898148</v>
      </c>
      <c r="T416" s="18">
        <f t="shared" si="41"/>
        <v>41558.85491898148</v>
      </c>
      <c r="U416" s="18">
        <v>41528.85491898148</v>
      </c>
      <c r="V416" s="16">
        <v>2013</v>
      </c>
      <c r="W416" s="17"/>
    </row>
    <row r="417" spans="1:23" ht="28.8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8">
        <f t="shared" si="40"/>
        <v>41904.643541666665</v>
      </c>
      <c r="T417" s="18">
        <f t="shared" si="41"/>
        <v>41929.291666666664</v>
      </c>
      <c r="U417" s="18">
        <v>41904.643541666665</v>
      </c>
      <c r="V417" s="16">
        <v>2014</v>
      </c>
      <c r="W417" s="17"/>
    </row>
    <row r="418" spans="1:23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8">
        <f t="shared" si="40"/>
        <v>41648.187858796293</v>
      </c>
      <c r="T418" s="18">
        <f t="shared" si="41"/>
        <v>41678.187858796293</v>
      </c>
      <c r="U418" s="18">
        <v>41648.187858796293</v>
      </c>
      <c r="V418" s="16">
        <v>2014</v>
      </c>
      <c r="W418" s="17"/>
    </row>
    <row r="419" spans="1:23" ht="28.8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8">
        <f t="shared" si="40"/>
        <v>41360.76226851852</v>
      </c>
      <c r="T419" s="18">
        <f t="shared" si="41"/>
        <v>41371.981249999997</v>
      </c>
      <c r="U419" s="18">
        <v>41360.76226851852</v>
      </c>
      <c r="V419" s="16">
        <v>2013</v>
      </c>
      <c r="W419" s="17"/>
    </row>
    <row r="420" spans="1:23" ht="28.8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8">
        <f t="shared" si="40"/>
        <v>42178.07403935185</v>
      </c>
      <c r="T420" s="18">
        <f t="shared" si="41"/>
        <v>42208.07403935185</v>
      </c>
      <c r="U420" s="18">
        <v>42178.07403935185</v>
      </c>
      <c r="V420" s="16">
        <v>2015</v>
      </c>
      <c r="W420" s="17"/>
    </row>
    <row r="421" spans="1:23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8">
        <f t="shared" si="40"/>
        <v>41394.634108796294</v>
      </c>
      <c r="T421" s="18">
        <f t="shared" si="41"/>
        <v>41454.634108796294</v>
      </c>
      <c r="U421" s="18">
        <v>41394.634108796294</v>
      </c>
      <c r="V421" s="16">
        <v>2013</v>
      </c>
      <c r="W421" s="17"/>
    </row>
    <row r="422" spans="1:23" ht="28.8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8">
        <f t="shared" si="40"/>
        <v>41682.028136574074</v>
      </c>
      <c r="T422" s="18">
        <f t="shared" si="41"/>
        <v>41711.986469907402</v>
      </c>
      <c r="U422" s="18">
        <v>41682.028136574074</v>
      </c>
      <c r="V422" s="16">
        <v>2014</v>
      </c>
      <c r="W422" s="17"/>
    </row>
    <row r="423" spans="1:23" ht="28.8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8">
        <f t="shared" si="40"/>
        <v>42177.283055555548</v>
      </c>
      <c r="T423" s="18">
        <f t="shared" si="41"/>
        <v>42237.283055555548</v>
      </c>
      <c r="U423" s="18">
        <v>42177.283055555548</v>
      </c>
      <c r="V423" s="16">
        <v>2015</v>
      </c>
      <c r="W423" s="17"/>
    </row>
    <row r="424" spans="1:23" ht="28.8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8">
        <f t="shared" si="40"/>
        <v>41863.052048611105</v>
      </c>
      <c r="T424" s="18">
        <f t="shared" si="41"/>
        <v>41893.052048611105</v>
      </c>
      <c r="U424" s="18">
        <v>41863.052048611105</v>
      </c>
      <c r="V424" s="16">
        <v>2014</v>
      </c>
      <c r="W424" s="17"/>
    </row>
    <row r="425" spans="1:23" ht="28.8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8">
        <f t="shared" si="40"/>
        <v>41400.717939814815</v>
      </c>
      <c r="T425" s="18">
        <f t="shared" si="41"/>
        <v>41430.717939814815</v>
      </c>
      <c r="U425" s="18">
        <v>41400.717939814815</v>
      </c>
      <c r="V425" s="16">
        <v>2013</v>
      </c>
      <c r="W425" s="17"/>
    </row>
    <row r="426" spans="1:23" ht="28.8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8">
        <f t="shared" si="40"/>
        <v>40934.167812499996</v>
      </c>
      <c r="T426" s="18">
        <f t="shared" si="41"/>
        <v>40994.126145833332</v>
      </c>
      <c r="U426" s="18">
        <v>40934.167812499996</v>
      </c>
      <c r="V426" s="16">
        <v>2012</v>
      </c>
      <c r="W426" s="17"/>
    </row>
    <row r="427" spans="1:23" ht="28.8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8">
        <f t="shared" si="40"/>
        <v>42275.652824074066</v>
      </c>
      <c r="T427" s="18">
        <f t="shared" si="41"/>
        <v>42335.694490740738</v>
      </c>
      <c r="U427" s="18">
        <v>42275.652824074066</v>
      </c>
      <c r="V427" s="16">
        <v>2015</v>
      </c>
      <c r="W427" s="17"/>
    </row>
    <row r="428" spans="1:23" ht="28.8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8">
        <f t="shared" si="40"/>
        <v>42400.503634259258</v>
      </c>
      <c r="T428" s="18">
        <f t="shared" si="41"/>
        <v>42430.503634259258</v>
      </c>
      <c r="U428" s="18">
        <v>42400.503634259258</v>
      </c>
      <c r="V428" s="16">
        <v>2016</v>
      </c>
      <c r="W428" s="17"/>
    </row>
    <row r="429" spans="1:23" ht="28.8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8">
        <f t="shared" si="40"/>
        <v>42285.700694444437</v>
      </c>
      <c r="T429" s="18">
        <f t="shared" si="41"/>
        <v>42299.582638888889</v>
      </c>
      <c r="U429" s="18">
        <v>42285.700694444437</v>
      </c>
      <c r="V429" s="16">
        <v>2015</v>
      </c>
      <c r="W429" s="17"/>
    </row>
    <row r="430" spans="1:23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8">
        <f t="shared" si="40"/>
        <v>41778.558391203704</v>
      </c>
      <c r="T430" s="18">
        <f t="shared" si="41"/>
        <v>41806.708333333328</v>
      </c>
      <c r="U430" s="18">
        <v>41778.558391203704</v>
      </c>
      <c r="V430" s="16">
        <v>2014</v>
      </c>
      <c r="W430" s="17"/>
    </row>
    <row r="431" spans="1:23" ht="28.8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8">
        <f t="shared" si="40"/>
        <v>40070.693078703705</v>
      </c>
      <c r="T431" s="18">
        <f t="shared" si="41"/>
        <v>40143.999305555553</v>
      </c>
      <c r="U431" s="18">
        <v>40070.693078703705</v>
      </c>
      <c r="V431" s="16">
        <v>2009</v>
      </c>
      <c r="W431" s="17"/>
    </row>
    <row r="432" spans="1:23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8">
        <f t="shared" si="40"/>
        <v>41512.898923611108</v>
      </c>
      <c r="T432" s="18">
        <f t="shared" si="41"/>
        <v>41527.898923611108</v>
      </c>
      <c r="U432" s="18">
        <v>41512.898923611108</v>
      </c>
      <c r="V432" s="16">
        <v>2013</v>
      </c>
      <c r="W432" s="17"/>
    </row>
    <row r="433" spans="1:23" ht="28.8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8">
        <f t="shared" si="40"/>
        <v>42526.662997685176</v>
      </c>
      <c r="T433" s="18">
        <f t="shared" si="41"/>
        <v>42556.662997685176</v>
      </c>
      <c r="U433" s="18">
        <v>42526.662997685176</v>
      </c>
      <c r="V433" s="16">
        <v>2016</v>
      </c>
      <c r="W433" s="17"/>
    </row>
    <row r="434" spans="1:23" ht="28.8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8">
        <f t="shared" si="40"/>
        <v>42238.51829861111</v>
      </c>
      <c r="T434" s="18">
        <f t="shared" si="41"/>
        <v>42298.51829861111</v>
      </c>
      <c r="U434" s="18">
        <v>42238.51829861111</v>
      </c>
      <c r="V434" s="16">
        <v>2015</v>
      </c>
      <c r="W434" s="17"/>
    </row>
    <row r="435" spans="1:23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8">
        <f t="shared" si="40"/>
        <v>42228.42155092593</v>
      </c>
      <c r="T435" s="18">
        <f t="shared" si="41"/>
        <v>42288.42155092593</v>
      </c>
      <c r="U435" s="18">
        <v>42228.42155092593</v>
      </c>
      <c r="V435" s="16">
        <v>2015</v>
      </c>
      <c r="W435" s="17"/>
    </row>
    <row r="436" spans="1:23" ht="28.8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8">
        <f t="shared" si="40"/>
        <v>41576.626180555555</v>
      </c>
      <c r="T436" s="18">
        <f t="shared" si="41"/>
        <v>41609.667847222219</v>
      </c>
      <c r="U436" s="18">
        <v>41576.626180555555</v>
      </c>
      <c r="V436" s="16">
        <v>2013</v>
      </c>
      <c r="W436" s="17"/>
    </row>
    <row r="437" spans="1:23" ht="28.8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8">
        <f t="shared" si="40"/>
        <v>41500.539120370369</v>
      </c>
      <c r="T437" s="18">
        <f t="shared" si="41"/>
        <v>41530.539120370369</v>
      </c>
      <c r="U437" s="18">
        <v>41500.539120370369</v>
      </c>
      <c r="V437" s="16">
        <v>2013</v>
      </c>
      <c r="W437" s="17"/>
    </row>
    <row r="438" spans="1:23" ht="28.8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8">
        <f t="shared" si="40"/>
        <v>41456.154085648144</v>
      </c>
      <c r="T438" s="18">
        <f t="shared" si="41"/>
        <v>41486.154085648144</v>
      </c>
      <c r="U438" s="18">
        <v>41456.154085648144</v>
      </c>
      <c r="V438" s="16">
        <v>2013</v>
      </c>
      <c r="W438" s="17"/>
    </row>
    <row r="439" spans="1:23" ht="28.8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8">
        <f t="shared" si="40"/>
        <v>42591.110254629624</v>
      </c>
      <c r="T439" s="18">
        <f t="shared" si="41"/>
        <v>42651.110254629624</v>
      </c>
      <c r="U439" s="18">
        <v>42591.110254629624</v>
      </c>
      <c r="V439" s="16">
        <v>2016</v>
      </c>
      <c r="W439" s="17"/>
    </row>
    <row r="440" spans="1:23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8">
        <f t="shared" si="40"/>
        <v>42296.052754629629</v>
      </c>
      <c r="T440" s="18">
        <f t="shared" si="41"/>
        <v>42326.094421296293</v>
      </c>
      <c r="U440" s="18">
        <v>42296.052754629629</v>
      </c>
      <c r="V440" s="16">
        <v>2015</v>
      </c>
      <c r="W440" s="17"/>
    </row>
    <row r="441" spans="1:23" ht="28.8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8">
        <f t="shared" si="40"/>
        <v>41919.553449074068</v>
      </c>
      <c r="T441" s="18">
        <f t="shared" si="41"/>
        <v>41929.553449074068</v>
      </c>
      <c r="U441" s="18">
        <v>41919.553449074068</v>
      </c>
      <c r="V441" s="16">
        <v>2014</v>
      </c>
      <c r="W441" s="17"/>
    </row>
    <row r="442" spans="1:23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8">
        <f t="shared" si="40"/>
        <v>42423.777233796289</v>
      </c>
      <c r="T442" s="18">
        <f t="shared" si="41"/>
        <v>42453.735567129632</v>
      </c>
      <c r="U442" s="18">
        <v>42423.777233796289</v>
      </c>
      <c r="V442" s="16">
        <v>2016</v>
      </c>
      <c r="W442" s="17"/>
    </row>
    <row r="443" spans="1:23" ht="28.8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8">
        <f t="shared" si="40"/>
        <v>41550.585601851846</v>
      </c>
      <c r="T443" s="18">
        <f t="shared" si="41"/>
        <v>41580.585601851846</v>
      </c>
      <c r="U443" s="18">
        <v>41550.585601851846</v>
      </c>
      <c r="V443" s="16">
        <v>2013</v>
      </c>
      <c r="W443" s="17"/>
    </row>
    <row r="444" spans="1:23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8">
        <f t="shared" si="40"/>
        <v>42024.680358796293</v>
      </c>
      <c r="T444" s="18">
        <f t="shared" si="41"/>
        <v>42054.680358796293</v>
      </c>
      <c r="U444" s="18">
        <v>42024.680358796293</v>
      </c>
      <c r="V444" s="16">
        <v>2015</v>
      </c>
      <c r="W444" s="17"/>
    </row>
    <row r="445" spans="1:23" ht="28.8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8">
        <f t="shared" si="40"/>
        <v>41649.806724537033</v>
      </c>
      <c r="T445" s="18">
        <f t="shared" si="41"/>
        <v>41679.806724537033</v>
      </c>
      <c r="U445" s="18">
        <v>41649.806724537033</v>
      </c>
      <c r="V445" s="16">
        <v>2014</v>
      </c>
      <c r="W445" s="17"/>
    </row>
    <row r="446" spans="1:23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8">
        <f t="shared" si="40"/>
        <v>40894.69862268518</v>
      </c>
      <c r="T446" s="18">
        <f t="shared" si="41"/>
        <v>40954.69862268518</v>
      </c>
      <c r="U446" s="18">
        <v>40894.69862268518</v>
      </c>
      <c r="V446" s="16">
        <v>2011</v>
      </c>
      <c r="W446" s="17"/>
    </row>
    <row r="447" spans="1:23" ht="28.8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8">
        <f t="shared" si="40"/>
        <v>42130.127025462956</v>
      </c>
      <c r="T447" s="18">
        <f t="shared" si="41"/>
        <v>42145.127025462956</v>
      </c>
      <c r="U447" s="18">
        <v>42130.127025462956</v>
      </c>
      <c r="V447" s="16">
        <v>2015</v>
      </c>
      <c r="W447" s="17"/>
    </row>
    <row r="448" spans="1:23" ht="28.8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8">
        <f t="shared" si="40"/>
        <v>42036.875231481477</v>
      </c>
      <c r="T448" s="18">
        <f t="shared" si="41"/>
        <v>42066.875231481477</v>
      </c>
      <c r="U448" s="18">
        <v>42036.875231481477</v>
      </c>
      <c r="V448" s="16">
        <v>2015</v>
      </c>
      <c r="W448" s="17"/>
    </row>
    <row r="449" spans="1:23" ht="28.8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8">
        <f t="shared" si="40"/>
        <v>41331.34679398148</v>
      </c>
      <c r="T449" s="18">
        <f t="shared" si="41"/>
        <v>41356.305127314808</v>
      </c>
      <c r="U449" s="18">
        <v>41331.34679398148</v>
      </c>
      <c r="V449" s="16">
        <v>2013</v>
      </c>
      <c r="W449" s="17"/>
    </row>
    <row r="450" spans="1:23" ht="28.8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E450/D450</f>
        <v>3.2804E-2</v>
      </c>
      <c r="P450" s="7">
        <f t="shared" ref="P450:P513" si="43">E450/L450</f>
        <v>20.502500000000001</v>
      </c>
      <c r="Q450" t="str">
        <f t="shared" ref="Q450:Q513" si="44">LEFT(N450,FIND("/",N450)-1)</f>
        <v>film &amp; video</v>
      </c>
      <c r="R450" t="str">
        <f t="shared" ref="R450:R513" si="45">RIGHT(N450,LEN(N450)-FIND("/",N450))</f>
        <v>animation</v>
      </c>
      <c r="S450" s="18">
        <f t="shared" ref="S450:S513" si="46">(((J450/60)/60)/24)+DATE(1970,1,1)+(-5/24)</f>
        <v>41753.549710648142</v>
      </c>
      <c r="T450" s="18">
        <f t="shared" ref="T450:T513" si="47">(((I450/60)/60)/24)+DATE(1970,1,1)+(-5/24)</f>
        <v>41773.549710648142</v>
      </c>
      <c r="U450" s="18">
        <v>41753.549710648142</v>
      </c>
      <c r="V450" s="16">
        <v>2014</v>
      </c>
      <c r="W450" s="17"/>
    </row>
    <row r="451" spans="1:23" ht="28.8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2.2499999999999999E-2</v>
      </c>
      <c r="P451" s="7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8">
        <f t="shared" si="46"/>
        <v>41534.359780092593</v>
      </c>
      <c r="T451" s="18">
        <f t="shared" si="47"/>
        <v>41564.359780092593</v>
      </c>
      <c r="U451" s="18">
        <v>41534.359780092593</v>
      </c>
      <c r="V451" s="16">
        <v>2013</v>
      </c>
      <c r="W451" s="17"/>
    </row>
    <row r="452" spans="1:23" ht="28.8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8">
        <f t="shared" si="46"/>
        <v>41654.73842592592</v>
      </c>
      <c r="T452" s="18">
        <f t="shared" si="47"/>
        <v>41684.73842592592</v>
      </c>
      <c r="U452" s="18">
        <v>41654.73842592592</v>
      </c>
      <c r="V452" s="16">
        <v>2014</v>
      </c>
      <c r="W452" s="17"/>
    </row>
    <row r="453" spans="1:23" ht="28.8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8">
        <f t="shared" si="46"/>
        <v>41634.506840277776</v>
      </c>
      <c r="T453" s="18">
        <f t="shared" si="47"/>
        <v>41664.506840277776</v>
      </c>
      <c r="U453" s="18">
        <v>41634.506840277776</v>
      </c>
      <c r="V453" s="16">
        <v>2013</v>
      </c>
      <c r="W453" s="17"/>
    </row>
    <row r="454" spans="1:23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8">
        <f t="shared" si="46"/>
        <v>42107.495543981473</v>
      </c>
      <c r="T454" s="18">
        <f t="shared" si="47"/>
        <v>42137.495543981473</v>
      </c>
      <c r="U454" s="18">
        <v>42107.495543981473</v>
      </c>
      <c r="V454" s="16">
        <v>2015</v>
      </c>
      <c r="W454" s="17"/>
    </row>
    <row r="455" spans="1:23" ht="28.8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8">
        <f t="shared" si="46"/>
        <v>42038.616655092592</v>
      </c>
      <c r="T455" s="18">
        <f t="shared" si="47"/>
        <v>42054.616655092592</v>
      </c>
      <c r="U455" s="18">
        <v>42038.616655092592</v>
      </c>
      <c r="V455" s="16">
        <v>2015</v>
      </c>
      <c r="W455" s="17"/>
    </row>
    <row r="456" spans="1:23" ht="28.8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8">
        <f t="shared" si="46"/>
        <v>41938.508923611109</v>
      </c>
      <c r="T456" s="18">
        <f t="shared" si="47"/>
        <v>41969.343055555553</v>
      </c>
      <c r="U456" s="18">
        <v>41938.508923611109</v>
      </c>
      <c r="V456" s="16">
        <v>2014</v>
      </c>
      <c r="W456" s="17"/>
    </row>
    <row r="457" spans="1:23" ht="28.8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8">
        <f t="shared" si="46"/>
        <v>40970.794236111105</v>
      </c>
      <c r="T457" s="18">
        <f t="shared" si="47"/>
        <v>41015.813194444439</v>
      </c>
      <c r="U457" s="18">
        <v>40970.794236111105</v>
      </c>
      <c r="V457" s="16">
        <v>2012</v>
      </c>
      <c r="W457" s="17"/>
    </row>
    <row r="458" spans="1:23" ht="28.8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8">
        <f t="shared" si="46"/>
        <v>41547.486122685179</v>
      </c>
      <c r="T458" s="18">
        <f t="shared" si="47"/>
        <v>41568.957638888889</v>
      </c>
      <c r="U458" s="18">
        <v>41547.486122685179</v>
      </c>
      <c r="V458" s="16">
        <v>2013</v>
      </c>
      <c r="W458" s="17"/>
    </row>
    <row r="459" spans="1:23" ht="28.8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8">
        <f t="shared" si="46"/>
        <v>41837.559166666666</v>
      </c>
      <c r="T459" s="18">
        <f t="shared" si="47"/>
        <v>41867.559166666666</v>
      </c>
      <c r="U459" s="18">
        <v>41837.559166666666</v>
      </c>
      <c r="V459" s="16">
        <v>2014</v>
      </c>
      <c r="W459" s="17"/>
    </row>
    <row r="460" spans="1:23" ht="28.8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8">
        <f t="shared" si="46"/>
        <v>41378.491435185184</v>
      </c>
      <c r="T460" s="18">
        <f t="shared" si="47"/>
        <v>41408.491435185184</v>
      </c>
      <c r="U460" s="18">
        <v>41378.491435185184</v>
      </c>
      <c r="V460" s="16">
        <v>2013</v>
      </c>
      <c r="W460" s="17"/>
    </row>
    <row r="461" spans="1:23" ht="28.8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8">
        <f t="shared" si="46"/>
        <v>40800.432025462964</v>
      </c>
      <c r="T461" s="18">
        <f t="shared" si="47"/>
        <v>40860.473692129628</v>
      </c>
      <c r="U461" s="18">
        <v>40800.432025462964</v>
      </c>
      <c r="V461" s="16">
        <v>2011</v>
      </c>
      <c r="W461" s="17"/>
    </row>
    <row r="462" spans="1:23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8">
        <f t="shared" si="46"/>
        <v>41759.334201388883</v>
      </c>
      <c r="T462" s="18">
        <f t="shared" si="47"/>
        <v>41790.958333333328</v>
      </c>
      <c r="U462" s="18">
        <v>41759.334201388883</v>
      </c>
      <c r="V462" s="16">
        <v>2014</v>
      </c>
      <c r="W462" s="17"/>
    </row>
    <row r="463" spans="1:23" ht="28.8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8">
        <f t="shared" si="46"/>
        <v>41407.638506944444</v>
      </c>
      <c r="T463" s="18">
        <f t="shared" si="47"/>
        <v>41427.638506944444</v>
      </c>
      <c r="U463" s="18">
        <v>41407.638506944444</v>
      </c>
      <c r="V463" s="16">
        <v>2013</v>
      </c>
      <c r="W463" s="17"/>
    </row>
    <row r="464" spans="1:23" ht="28.8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8">
        <f t="shared" si="46"/>
        <v>40704.918298611112</v>
      </c>
      <c r="T464" s="18">
        <f t="shared" si="47"/>
        <v>40764.918298611112</v>
      </c>
      <c r="U464" s="18">
        <v>40704.918298611112</v>
      </c>
      <c r="V464" s="16">
        <v>2011</v>
      </c>
      <c r="W464" s="17"/>
    </row>
    <row r="465" spans="1:23" ht="28.8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8">
        <f t="shared" si="46"/>
        <v>40750.501770833333</v>
      </c>
      <c r="T465" s="18">
        <f t="shared" si="47"/>
        <v>40810.501770833333</v>
      </c>
      <c r="U465" s="18">
        <v>40750.501770833333</v>
      </c>
      <c r="V465" s="16">
        <v>2011</v>
      </c>
      <c r="W465" s="17"/>
    </row>
    <row r="466" spans="1:23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8">
        <f t="shared" si="46"/>
        <v>42488.640451388892</v>
      </c>
      <c r="T466" s="18">
        <f t="shared" si="47"/>
        <v>42508.640451388892</v>
      </c>
      <c r="U466" s="18">
        <v>42488.640451388892</v>
      </c>
      <c r="V466" s="16">
        <v>2016</v>
      </c>
      <c r="W466" s="17"/>
    </row>
    <row r="467" spans="1:23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8">
        <f t="shared" si="46"/>
        <v>41800.911736111106</v>
      </c>
      <c r="T467" s="18">
        <f t="shared" si="47"/>
        <v>41816.911736111106</v>
      </c>
      <c r="U467" s="18">
        <v>41800.911736111106</v>
      </c>
      <c r="V467" s="16">
        <v>2014</v>
      </c>
      <c r="W467" s="17"/>
    </row>
    <row r="468" spans="1:23" ht="28.8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8">
        <f t="shared" si="46"/>
        <v>41129.734537037039</v>
      </c>
      <c r="T468" s="18">
        <f t="shared" si="47"/>
        <v>41159.734537037039</v>
      </c>
      <c r="U468" s="18">
        <v>41129.734537037039</v>
      </c>
      <c r="V468" s="16">
        <v>2012</v>
      </c>
      <c r="W468" s="17"/>
    </row>
    <row r="469" spans="1:23" ht="28.8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8">
        <f t="shared" si="46"/>
        <v>41135.471458333333</v>
      </c>
      <c r="T469" s="18">
        <f t="shared" si="47"/>
        <v>41180.471458333333</v>
      </c>
      <c r="U469" s="18">
        <v>41135.471458333333</v>
      </c>
      <c r="V469" s="16">
        <v>2012</v>
      </c>
      <c r="W469" s="17"/>
    </row>
    <row r="470" spans="1:23" ht="28.8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8">
        <f t="shared" si="46"/>
        <v>41040.959293981476</v>
      </c>
      <c r="T470" s="18">
        <f t="shared" si="47"/>
        <v>41100.952141203699</v>
      </c>
      <c r="U470" s="18">
        <v>41040.959293981476</v>
      </c>
      <c r="V470" s="16">
        <v>2012</v>
      </c>
      <c r="W470" s="17"/>
    </row>
    <row r="471" spans="1:23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8">
        <f t="shared" si="46"/>
        <v>41827.781527777777</v>
      </c>
      <c r="T471" s="18">
        <f t="shared" si="47"/>
        <v>41887.781527777777</v>
      </c>
      <c r="U471" s="18">
        <v>41827.781527777777</v>
      </c>
      <c r="V471" s="16">
        <v>2014</v>
      </c>
      <c r="W471" s="17"/>
    </row>
    <row r="472" spans="1:23" ht="28.8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8">
        <f t="shared" si="46"/>
        <v>41604.959363425922</v>
      </c>
      <c r="T472" s="18">
        <f t="shared" si="47"/>
        <v>41654.958333333328</v>
      </c>
      <c r="U472" s="18">
        <v>41604.959363425922</v>
      </c>
      <c r="V472" s="16">
        <v>2013</v>
      </c>
      <c r="W472" s="17"/>
    </row>
    <row r="473" spans="1:23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8">
        <f t="shared" si="46"/>
        <v>41703.513645833329</v>
      </c>
      <c r="T473" s="18">
        <f t="shared" si="47"/>
        <v>41748.471979166665</v>
      </c>
      <c r="U473" s="18">
        <v>41703.513645833329</v>
      </c>
      <c r="V473" s="16">
        <v>2014</v>
      </c>
      <c r="W473" s="17"/>
    </row>
    <row r="474" spans="1:23" ht="28.8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8">
        <f t="shared" si="46"/>
        <v>41844.714328703703</v>
      </c>
      <c r="T474" s="18">
        <f t="shared" si="47"/>
        <v>41874.714328703703</v>
      </c>
      <c r="U474" s="18">
        <v>41844.714328703703</v>
      </c>
      <c r="V474" s="16">
        <v>2014</v>
      </c>
      <c r="W474" s="17"/>
    </row>
    <row r="475" spans="1:23" ht="28.8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8">
        <f t="shared" si="46"/>
        <v>41869.489803240736</v>
      </c>
      <c r="T475" s="18">
        <f t="shared" si="47"/>
        <v>41899.489803240736</v>
      </c>
      <c r="U475" s="18">
        <v>41869.489803240736</v>
      </c>
      <c r="V475" s="16">
        <v>2014</v>
      </c>
      <c r="W475" s="17"/>
    </row>
    <row r="476" spans="1:23" ht="28.8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8">
        <f t="shared" si="46"/>
        <v>42753.120706018519</v>
      </c>
      <c r="T476" s="18">
        <f t="shared" si="47"/>
        <v>42783.120706018519</v>
      </c>
      <c r="U476" s="18">
        <v>42753.120706018519</v>
      </c>
      <c r="V476" s="16">
        <v>2017</v>
      </c>
      <c r="W476" s="17"/>
    </row>
    <row r="477" spans="1:23" ht="28.8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8">
        <f t="shared" si="46"/>
        <v>42099.877812500003</v>
      </c>
      <c r="T477" s="18">
        <f t="shared" si="47"/>
        <v>42129.877812500003</v>
      </c>
      <c r="U477" s="18">
        <v>42099.877812500003</v>
      </c>
      <c r="V477" s="16">
        <v>2015</v>
      </c>
      <c r="W477" s="17"/>
    </row>
    <row r="478" spans="1:23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8">
        <f t="shared" si="46"/>
        <v>41757.76667824074</v>
      </c>
      <c r="T478" s="18">
        <f t="shared" si="47"/>
        <v>41792.957638888889</v>
      </c>
      <c r="U478" s="18">
        <v>41757.76667824074</v>
      </c>
      <c r="V478" s="16">
        <v>2014</v>
      </c>
      <c r="W478" s="17"/>
    </row>
    <row r="479" spans="1:23" ht="28.8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8">
        <f t="shared" si="46"/>
        <v>40987.626550925925</v>
      </c>
      <c r="T479" s="18">
        <f t="shared" si="47"/>
        <v>41047.626550925925</v>
      </c>
      <c r="U479" s="18">
        <v>40987.626550925925</v>
      </c>
      <c r="V479" s="16">
        <v>2012</v>
      </c>
      <c r="W479" s="17"/>
    </row>
    <row r="480" spans="1:23" ht="28.8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8">
        <f t="shared" si="46"/>
        <v>42065.702650462961</v>
      </c>
      <c r="T480" s="18">
        <f t="shared" si="47"/>
        <v>42095.660983796297</v>
      </c>
      <c r="U480" s="18">
        <v>42065.702650462961</v>
      </c>
      <c r="V480" s="16">
        <v>2015</v>
      </c>
      <c r="W480" s="17"/>
    </row>
    <row r="481" spans="1:23" ht="28.8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8">
        <f t="shared" si="46"/>
        <v>41904.199479166666</v>
      </c>
      <c r="T481" s="18">
        <f t="shared" si="47"/>
        <v>41964.24114583333</v>
      </c>
      <c r="U481" s="18">
        <v>41904.199479166666</v>
      </c>
      <c r="V481" s="16">
        <v>2014</v>
      </c>
      <c r="W481" s="17"/>
    </row>
    <row r="482" spans="1:23" ht="28.8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8">
        <f t="shared" si="46"/>
        <v>41465.291840277772</v>
      </c>
      <c r="T482" s="18">
        <f t="shared" si="47"/>
        <v>41495.291840277772</v>
      </c>
      <c r="U482" s="18">
        <v>41465.291840277772</v>
      </c>
      <c r="V482" s="16">
        <v>2013</v>
      </c>
      <c r="W482" s="17"/>
    </row>
    <row r="483" spans="1:23" ht="28.8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8">
        <f t="shared" si="46"/>
        <v>41162.46399305555</v>
      </c>
      <c r="T483" s="18">
        <f t="shared" si="47"/>
        <v>41192.46399305555</v>
      </c>
      <c r="U483" s="18">
        <v>41162.46399305555</v>
      </c>
      <c r="V483" s="16">
        <v>2012</v>
      </c>
      <c r="W483" s="17"/>
    </row>
    <row r="484" spans="1:23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8">
        <f t="shared" si="46"/>
        <v>42447.68854166667</v>
      </c>
      <c r="T484" s="18">
        <f t="shared" si="47"/>
        <v>42474.398611111108</v>
      </c>
      <c r="U484" s="18">
        <v>42447.68854166667</v>
      </c>
      <c r="V484" s="16">
        <v>2016</v>
      </c>
      <c r="W484" s="17"/>
    </row>
    <row r="485" spans="1:23" ht="28.8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8">
        <f t="shared" si="46"/>
        <v>41242.989259259259</v>
      </c>
      <c r="T485" s="18">
        <f t="shared" si="47"/>
        <v>41302.989259259259</v>
      </c>
      <c r="U485" s="18">
        <v>41242.989259259259</v>
      </c>
      <c r="V485" s="16">
        <v>2012</v>
      </c>
      <c r="W485" s="17"/>
    </row>
    <row r="486" spans="1:23" ht="28.8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8">
        <f t="shared" si="46"/>
        <v>42272.731157407405</v>
      </c>
      <c r="T486" s="18">
        <f t="shared" si="47"/>
        <v>42313.772824074076</v>
      </c>
      <c r="U486" s="18">
        <v>42272.731157407405</v>
      </c>
      <c r="V486" s="16">
        <v>2015</v>
      </c>
      <c r="W486" s="17"/>
    </row>
    <row r="487" spans="1:23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8">
        <f t="shared" si="46"/>
        <v>41381.297442129624</v>
      </c>
      <c r="T487" s="18">
        <f t="shared" si="47"/>
        <v>41411.297442129624</v>
      </c>
      <c r="U487" s="18">
        <v>41381.297442129624</v>
      </c>
      <c r="V487" s="16">
        <v>2013</v>
      </c>
      <c r="W487" s="17"/>
    </row>
    <row r="488" spans="1:23" ht="28.8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8">
        <f t="shared" si="46"/>
        <v>41761.734247685185</v>
      </c>
      <c r="T488" s="18">
        <f t="shared" si="47"/>
        <v>41791.734247685185</v>
      </c>
      <c r="U488" s="18">
        <v>41761.734247685185</v>
      </c>
      <c r="V488" s="16">
        <v>2014</v>
      </c>
      <c r="W488" s="17"/>
    </row>
    <row r="489" spans="1:23" ht="28.8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8">
        <f t="shared" si="46"/>
        <v>42669.386504629627</v>
      </c>
      <c r="T489" s="18">
        <f t="shared" si="47"/>
        <v>42729.428171296291</v>
      </c>
      <c r="U489" s="18">
        <v>42669.386504629627</v>
      </c>
      <c r="V489" s="16">
        <v>2016</v>
      </c>
      <c r="W489" s="17"/>
    </row>
    <row r="490" spans="1:23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8">
        <f t="shared" si="46"/>
        <v>42713.84606481481</v>
      </c>
      <c r="T490" s="18">
        <f t="shared" si="47"/>
        <v>42743.84606481481</v>
      </c>
      <c r="U490" s="18">
        <v>42713.84606481481</v>
      </c>
      <c r="V490" s="16">
        <v>2016</v>
      </c>
      <c r="W490" s="17"/>
    </row>
    <row r="491" spans="1:23" ht="28.8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8">
        <f t="shared" si="46"/>
        <v>40882.273333333331</v>
      </c>
      <c r="T491" s="18">
        <f t="shared" si="47"/>
        <v>40913.272916666661</v>
      </c>
      <c r="U491" s="18">
        <v>40882.273333333331</v>
      </c>
      <c r="V491" s="16">
        <v>2011</v>
      </c>
      <c r="W491" s="17"/>
    </row>
    <row r="492" spans="1:23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8">
        <f t="shared" si="46"/>
        <v>41113.760243055556</v>
      </c>
      <c r="T492" s="18">
        <f t="shared" si="47"/>
        <v>41143.760243055556</v>
      </c>
      <c r="U492" s="18">
        <v>41113.760243055556</v>
      </c>
      <c r="V492" s="16">
        <v>2012</v>
      </c>
      <c r="W492" s="17"/>
    </row>
    <row r="493" spans="1:23" ht="28.8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8">
        <f t="shared" si="46"/>
        <v>42366.774293981485</v>
      </c>
      <c r="T493" s="18">
        <f t="shared" si="47"/>
        <v>42396.774293981485</v>
      </c>
      <c r="U493" s="18">
        <v>42366.774293981485</v>
      </c>
      <c r="V493" s="16">
        <v>2015</v>
      </c>
      <c r="W493" s="17"/>
    </row>
    <row r="494" spans="1:23" ht="28.8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8">
        <f t="shared" si="46"/>
        <v>42595.826736111114</v>
      </c>
      <c r="T494" s="18">
        <f t="shared" si="47"/>
        <v>42655.826736111114</v>
      </c>
      <c r="U494" s="18">
        <v>42595.826736111114</v>
      </c>
      <c r="V494" s="16">
        <v>2016</v>
      </c>
      <c r="W494" s="17"/>
    </row>
    <row r="495" spans="1:23" ht="28.8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8">
        <f t="shared" si="46"/>
        <v>42114.517800925918</v>
      </c>
      <c r="T495" s="18">
        <f t="shared" si="47"/>
        <v>42144.517800925918</v>
      </c>
      <c r="U495" s="18">
        <v>42114.517800925918</v>
      </c>
      <c r="V495" s="16">
        <v>2015</v>
      </c>
      <c r="W495" s="17"/>
    </row>
    <row r="496" spans="1:23" ht="28.8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8">
        <f t="shared" si="46"/>
        <v>41799.62228009259</v>
      </c>
      <c r="T496" s="18">
        <f t="shared" si="47"/>
        <v>41822.916666666664</v>
      </c>
      <c r="U496" s="18">
        <v>41799.62228009259</v>
      </c>
      <c r="V496" s="16">
        <v>2014</v>
      </c>
      <c r="W496" s="17"/>
    </row>
    <row r="497" spans="1:23" ht="28.8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8">
        <f t="shared" si="46"/>
        <v>42171.619270833333</v>
      </c>
      <c r="T497" s="18">
        <f t="shared" si="47"/>
        <v>42201.619270833333</v>
      </c>
      <c r="U497" s="18">
        <v>42171.619270833333</v>
      </c>
      <c r="V497" s="16">
        <v>2015</v>
      </c>
      <c r="W497" s="17"/>
    </row>
    <row r="498" spans="1:23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8">
        <f t="shared" si="46"/>
        <v>41620.723078703704</v>
      </c>
      <c r="T498" s="18">
        <f t="shared" si="47"/>
        <v>41680.723078703704</v>
      </c>
      <c r="U498" s="18">
        <v>41620.723078703704</v>
      </c>
      <c r="V498" s="16">
        <v>2013</v>
      </c>
      <c r="W498" s="17"/>
    </row>
    <row r="499" spans="1:23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8">
        <f t="shared" si="46"/>
        <v>41944.829456018517</v>
      </c>
      <c r="T499" s="18">
        <f t="shared" si="47"/>
        <v>41997.999999999993</v>
      </c>
      <c r="U499" s="18">
        <v>41944.829456018517</v>
      </c>
      <c r="V499" s="16">
        <v>2014</v>
      </c>
      <c r="W499" s="17"/>
    </row>
    <row r="500" spans="1:23" ht="28.8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8">
        <f t="shared" si="46"/>
        <v>40858.553807870368</v>
      </c>
      <c r="T500" s="18">
        <f t="shared" si="47"/>
        <v>40900.553807870368</v>
      </c>
      <c r="U500" s="18">
        <v>40858.553807870368</v>
      </c>
      <c r="V500" s="16">
        <v>2011</v>
      </c>
      <c r="W500" s="17"/>
    </row>
    <row r="501" spans="1:23" ht="28.8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8">
        <f t="shared" si="46"/>
        <v>40043.687129629623</v>
      </c>
      <c r="T501" s="18">
        <f t="shared" si="47"/>
        <v>40098.665972222218</v>
      </c>
      <c r="U501" s="18">
        <v>40043.687129629623</v>
      </c>
      <c r="V501" s="16">
        <v>2009</v>
      </c>
      <c r="W501" s="17"/>
    </row>
    <row r="502" spans="1:23" ht="28.8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8">
        <f t="shared" si="46"/>
        <v>40247.677673611113</v>
      </c>
      <c r="T502" s="18">
        <f t="shared" si="47"/>
        <v>40306.719444444439</v>
      </c>
      <c r="U502" s="18">
        <v>40247.677673611113</v>
      </c>
      <c r="V502" s="16">
        <v>2010</v>
      </c>
      <c r="W502" s="17"/>
    </row>
    <row r="503" spans="1:23" ht="28.8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8">
        <f t="shared" si="46"/>
        <v>40703.026053240741</v>
      </c>
      <c r="T503" s="18">
        <f t="shared" si="47"/>
        <v>40733.026053240741</v>
      </c>
      <c r="U503" s="18">
        <v>40703.026053240741</v>
      </c>
      <c r="V503" s="16">
        <v>2011</v>
      </c>
      <c r="W503" s="17"/>
    </row>
    <row r="504" spans="1:23" ht="28.8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8">
        <f t="shared" si="46"/>
        <v>40956.345196759255</v>
      </c>
      <c r="T504" s="18">
        <f t="shared" si="47"/>
        <v>40986.303530092591</v>
      </c>
      <c r="U504" s="18">
        <v>40956.345196759255</v>
      </c>
      <c r="V504" s="16">
        <v>2012</v>
      </c>
      <c r="W504" s="17"/>
    </row>
    <row r="505" spans="1:23" ht="28.8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8">
        <f t="shared" si="46"/>
        <v>41991.318321759252</v>
      </c>
      <c r="T505" s="18">
        <f t="shared" si="47"/>
        <v>42021.318321759252</v>
      </c>
      <c r="U505" s="18">
        <v>41991.318321759252</v>
      </c>
      <c r="V505" s="16">
        <v>2014</v>
      </c>
      <c r="W505" s="17"/>
    </row>
    <row r="506" spans="1:23" ht="28.8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8">
        <f t="shared" si="46"/>
        <v>40949.775312499994</v>
      </c>
      <c r="T506" s="18">
        <f t="shared" si="47"/>
        <v>41009.73364583333</v>
      </c>
      <c r="U506" s="18">
        <v>40949.775312499994</v>
      </c>
      <c r="V506" s="16">
        <v>2012</v>
      </c>
      <c r="W506" s="17"/>
    </row>
    <row r="507" spans="1:23" ht="28.8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8">
        <f t="shared" si="46"/>
        <v>42317.889884259253</v>
      </c>
      <c r="T507" s="18">
        <f t="shared" si="47"/>
        <v>42362.889884259253</v>
      </c>
      <c r="U507" s="18">
        <v>42317.889884259253</v>
      </c>
      <c r="V507" s="16">
        <v>2015</v>
      </c>
      <c r="W507" s="17"/>
    </row>
    <row r="508" spans="1:23" ht="28.8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8">
        <f t="shared" si="46"/>
        <v>41466.343981481477</v>
      </c>
      <c r="T508" s="18">
        <f t="shared" si="47"/>
        <v>41496.343981481477</v>
      </c>
      <c r="U508" s="18">
        <v>41466.343981481477</v>
      </c>
      <c r="V508" s="16">
        <v>2013</v>
      </c>
      <c r="W508" s="17"/>
    </row>
    <row r="509" spans="1:23" ht="28.8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8">
        <f t="shared" si="46"/>
        <v>41156.750659722216</v>
      </c>
      <c r="T509" s="18">
        <f t="shared" si="47"/>
        <v>41201.750659722216</v>
      </c>
      <c r="U509" s="18">
        <v>41156.750659722216</v>
      </c>
      <c r="V509" s="16">
        <v>2012</v>
      </c>
      <c r="W509" s="17"/>
    </row>
    <row r="510" spans="1:23" ht="28.8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8">
        <f t="shared" si="46"/>
        <v>40994.815983796296</v>
      </c>
      <c r="T510" s="18">
        <f t="shared" si="47"/>
        <v>41054.384722222218</v>
      </c>
      <c r="U510" s="18">
        <v>40994.815983796296</v>
      </c>
      <c r="V510" s="16">
        <v>2012</v>
      </c>
      <c r="W510" s="17"/>
    </row>
    <row r="511" spans="1:23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8">
        <f t="shared" si="46"/>
        <v>42153.423263888886</v>
      </c>
      <c r="T511" s="18">
        <f t="shared" si="47"/>
        <v>42183.423263888886</v>
      </c>
      <c r="U511" s="18">
        <v>42153.423263888886</v>
      </c>
      <c r="V511" s="16">
        <v>2015</v>
      </c>
      <c r="W511" s="17"/>
    </row>
    <row r="512" spans="1:23" ht="28.8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8">
        <f t="shared" si="46"/>
        <v>42399.968043981477</v>
      </c>
      <c r="T512" s="18">
        <f t="shared" si="47"/>
        <v>42429.968043981477</v>
      </c>
      <c r="U512" s="18">
        <v>42399.968043981477</v>
      </c>
      <c r="V512" s="16">
        <v>2016</v>
      </c>
      <c r="W512" s="17"/>
    </row>
    <row r="513" spans="1:23" ht="28.8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8">
        <f t="shared" si="46"/>
        <v>41340.09469907407</v>
      </c>
      <c r="T513" s="18">
        <f t="shared" si="47"/>
        <v>41370.053032407406</v>
      </c>
      <c r="U513" s="18">
        <v>41340.09469907407</v>
      </c>
      <c r="V513" s="16">
        <v>2013</v>
      </c>
      <c r="W513" s="17"/>
    </row>
    <row r="514" spans="1:23" ht="28.8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E514/D514</f>
        <v>1.3749999999999999E-3</v>
      </c>
      <c r="P514" s="7">
        <f t="shared" ref="P514:P577" si="49">E514/L514</f>
        <v>5.5</v>
      </c>
      <c r="Q514" t="str">
        <f t="shared" ref="Q514:Q577" si="50">LEFT(N514,FIND("/",N514)-1)</f>
        <v>film &amp; video</v>
      </c>
      <c r="R514" t="str">
        <f t="shared" ref="R514:R577" si="51">RIGHT(N514,LEN(N514)-FIND("/",N514))</f>
        <v>animation</v>
      </c>
      <c r="S514" s="18">
        <f t="shared" ref="S514:S577" si="52">(((J514/60)/60)/24)+DATE(1970,1,1)+(-5/24)</f>
        <v>42649.533877314818</v>
      </c>
      <c r="T514" s="18">
        <f t="shared" ref="T514:T577" si="53">(((I514/60)/60)/24)+DATE(1970,1,1)+(-5/24)</f>
        <v>42694.575543981475</v>
      </c>
      <c r="U514" s="18">
        <v>42649.533877314818</v>
      </c>
      <c r="V514" s="16">
        <v>2016</v>
      </c>
      <c r="W514" s="17"/>
    </row>
    <row r="515" spans="1:23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0.13924</v>
      </c>
      <c r="P515" s="7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8">
        <f t="shared" si="52"/>
        <v>42552.445659722223</v>
      </c>
      <c r="T515" s="18">
        <f t="shared" si="53"/>
        <v>42597.083333333336</v>
      </c>
      <c r="U515" s="18">
        <v>42552.445659722223</v>
      </c>
      <c r="V515" s="16">
        <v>2016</v>
      </c>
      <c r="W515" s="17"/>
    </row>
    <row r="516" spans="1:23" ht="28.8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8">
        <f t="shared" si="52"/>
        <v>41830.405636574069</v>
      </c>
      <c r="T516" s="18">
        <f t="shared" si="53"/>
        <v>41860.405636574069</v>
      </c>
      <c r="U516" s="18">
        <v>41830.405636574069</v>
      </c>
      <c r="V516" s="16">
        <v>2014</v>
      </c>
      <c r="W516" s="17"/>
    </row>
    <row r="517" spans="1:23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8">
        <f t="shared" si="52"/>
        <v>42327.282418981478</v>
      </c>
      <c r="T517" s="18">
        <f t="shared" si="53"/>
        <v>42367.282418981478</v>
      </c>
      <c r="U517" s="18">
        <v>42327.282418981478</v>
      </c>
      <c r="V517" s="16">
        <v>2015</v>
      </c>
      <c r="W517" s="17"/>
    </row>
    <row r="518" spans="1:23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8">
        <f t="shared" si="52"/>
        <v>42091.570370370369</v>
      </c>
      <c r="T518" s="18">
        <f t="shared" si="53"/>
        <v>42151.570370370369</v>
      </c>
      <c r="U518" s="18">
        <v>42091.570370370369</v>
      </c>
      <c r="V518" s="16">
        <v>2015</v>
      </c>
      <c r="W518" s="17"/>
    </row>
    <row r="519" spans="1:23" ht="28.8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8">
        <f t="shared" si="52"/>
        <v>42738.406956018516</v>
      </c>
      <c r="T519" s="18">
        <f t="shared" si="53"/>
        <v>42768.406956018516</v>
      </c>
      <c r="U519" s="18">
        <v>42738.406956018516</v>
      </c>
      <c r="V519" s="16">
        <v>2017</v>
      </c>
      <c r="W519" s="17"/>
    </row>
    <row r="520" spans="1:23" ht="28.8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8">
        <f t="shared" si="52"/>
        <v>42223.407685185179</v>
      </c>
      <c r="T520" s="18">
        <f t="shared" si="53"/>
        <v>42253.406944444439</v>
      </c>
      <c r="U520" s="18">
        <v>42223.407685185179</v>
      </c>
      <c r="V520" s="16">
        <v>2015</v>
      </c>
      <c r="W520" s="17"/>
    </row>
    <row r="521" spans="1:23" ht="28.8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8">
        <f t="shared" si="52"/>
        <v>41218.183113425926</v>
      </c>
      <c r="T521" s="18">
        <f t="shared" si="53"/>
        <v>41248.183113425926</v>
      </c>
      <c r="U521" s="18">
        <v>41218.183113425926</v>
      </c>
      <c r="V521" s="16">
        <v>2012</v>
      </c>
      <c r="W521" s="17"/>
    </row>
    <row r="522" spans="1:23" ht="28.8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8">
        <f t="shared" si="52"/>
        <v>42318.493761574071</v>
      </c>
      <c r="T522" s="18">
        <f t="shared" si="53"/>
        <v>42348.493761574071</v>
      </c>
      <c r="U522" s="18">
        <v>42318.493761574071</v>
      </c>
      <c r="V522" s="16">
        <v>2015</v>
      </c>
      <c r="W522" s="17"/>
    </row>
    <row r="523" spans="1:23" ht="28.8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8">
        <f t="shared" si="52"/>
        <v>42645.884479166663</v>
      </c>
      <c r="T523" s="18">
        <f t="shared" si="53"/>
        <v>42674.999305555553</v>
      </c>
      <c r="U523" s="18">
        <v>42645.884479166663</v>
      </c>
      <c r="V523" s="16">
        <v>2016</v>
      </c>
      <c r="W523" s="17"/>
    </row>
    <row r="524" spans="1:23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8">
        <f t="shared" si="52"/>
        <v>42429.832465277774</v>
      </c>
      <c r="T524" s="18">
        <f t="shared" si="53"/>
        <v>42449.790798611109</v>
      </c>
      <c r="U524" s="18">
        <v>42429.832465277774</v>
      </c>
      <c r="V524" s="16">
        <v>2016</v>
      </c>
      <c r="W524" s="17"/>
    </row>
    <row r="525" spans="1:23" ht="28.8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8">
        <f t="shared" si="52"/>
        <v>42237.924490740734</v>
      </c>
      <c r="T525" s="18">
        <f t="shared" si="53"/>
        <v>42267.924490740734</v>
      </c>
      <c r="U525" s="18">
        <v>42237.924490740734</v>
      </c>
      <c r="V525" s="16">
        <v>2015</v>
      </c>
      <c r="W525" s="17"/>
    </row>
    <row r="526" spans="1:23" ht="28.8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8">
        <f t="shared" si="52"/>
        <v>42492.508900462963</v>
      </c>
      <c r="T526" s="18">
        <f t="shared" si="53"/>
        <v>42522.508900462963</v>
      </c>
      <c r="U526" s="18">
        <v>42492.508900462963</v>
      </c>
      <c r="V526" s="16">
        <v>2016</v>
      </c>
      <c r="W526" s="17"/>
    </row>
    <row r="527" spans="1:23" ht="28.8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8">
        <f t="shared" si="52"/>
        <v>41850.192604166667</v>
      </c>
      <c r="T527" s="18">
        <f t="shared" si="53"/>
        <v>41895.192604166667</v>
      </c>
      <c r="U527" s="18">
        <v>41850.192604166667</v>
      </c>
      <c r="V527" s="16">
        <v>2014</v>
      </c>
      <c r="W527" s="17"/>
    </row>
    <row r="528" spans="1:23" ht="28.8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8">
        <f t="shared" si="52"/>
        <v>42192.383611111109</v>
      </c>
      <c r="T528" s="18">
        <f t="shared" si="53"/>
        <v>42223.499999999993</v>
      </c>
      <c r="U528" s="18">
        <v>42192.383611111109</v>
      </c>
      <c r="V528" s="16">
        <v>2015</v>
      </c>
      <c r="W528" s="17"/>
    </row>
    <row r="529" spans="1:23" ht="28.8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8">
        <f t="shared" si="52"/>
        <v>42752.997291666667</v>
      </c>
      <c r="T529" s="18">
        <f t="shared" si="53"/>
        <v>42783.461805555555</v>
      </c>
      <c r="U529" s="18">
        <v>42752.997291666667</v>
      </c>
      <c r="V529" s="16">
        <v>2017</v>
      </c>
      <c r="W529" s="17"/>
    </row>
    <row r="530" spans="1:23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8">
        <f t="shared" si="52"/>
        <v>42155.71188657407</v>
      </c>
      <c r="T530" s="18">
        <f t="shared" si="53"/>
        <v>42176.680555555555</v>
      </c>
      <c r="U530" s="18">
        <v>42155.71188657407</v>
      </c>
      <c r="V530" s="16">
        <v>2015</v>
      </c>
      <c r="W530" s="17"/>
    </row>
    <row r="531" spans="1:23" ht="28.8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8">
        <f t="shared" si="52"/>
        <v>42724.822847222218</v>
      </c>
      <c r="T531" s="18">
        <f t="shared" si="53"/>
        <v>42745.999999999993</v>
      </c>
      <c r="U531" s="18">
        <v>42724.822847222218</v>
      </c>
      <c r="V531" s="16">
        <v>2016</v>
      </c>
      <c r="W531" s="17"/>
    </row>
    <row r="532" spans="1:23" ht="28.8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8">
        <f t="shared" si="52"/>
        <v>42157.382731481477</v>
      </c>
      <c r="T532" s="18">
        <f t="shared" si="53"/>
        <v>42178.874999999993</v>
      </c>
      <c r="U532" s="18">
        <v>42157.382731481477</v>
      </c>
      <c r="V532" s="16">
        <v>2015</v>
      </c>
      <c r="W532" s="17"/>
    </row>
    <row r="533" spans="1:23" ht="28.8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8">
        <f t="shared" si="52"/>
        <v>42675.856817129628</v>
      </c>
      <c r="T533" s="18">
        <f t="shared" si="53"/>
        <v>42721.082638888889</v>
      </c>
      <c r="U533" s="18">
        <v>42675.856817129628</v>
      </c>
      <c r="V533" s="16">
        <v>2016</v>
      </c>
      <c r="W533" s="17"/>
    </row>
    <row r="534" spans="1:23" ht="28.8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8">
        <f t="shared" si="52"/>
        <v>42472.798703703702</v>
      </c>
      <c r="T534" s="18">
        <f t="shared" si="53"/>
        <v>42502.798703703702</v>
      </c>
      <c r="U534" s="18">
        <v>42472.798703703702</v>
      </c>
      <c r="V534" s="16">
        <v>2016</v>
      </c>
      <c r="W534" s="17"/>
    </row>
    <row r="535" spans="1:23" ht="28.8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8">
        <f t="shared" si="52"/>
        <v>42482.226446759254</v>
      </c>
      <c r="T535" s="18">
        <f t="shared" si="53"/>
        <v>42506.226446759254</v>
      </c>
      <c r="U535" s="18">
        <v>42482.226446759254</v>
      </c>
      <c r="V535" s="16">
        <v>2016</v>
      </c>
      <c r="W535" s="17"/>
    </row>
    <row r="536" spans="1:23" ht="28.8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8">
        <f t="shared" si="52"/>
        <v>42270.602662037032</v>
      </c>
      <c r="T536" s="18">
        <f t="shared" si="53"/>
        <v>42309.749999999993</v>
      </c>
      <c r="U536" s="18">
        <v>42270.602662037032</v>
      </c>
      <c r="V536" s="16">
        <v>2015</v>
      </c>
      <c r="W536" s="17"/>
    </row>
    <row r="537" spans="1:23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8">
        <f t="shared" si="52"/>
        <v>42711.336863425917</v>
      </c>
      <c r="T537" s="18">
        <f t="shared" si="53"/>
        <v>42741.336863425917</v>
      </c>
      <c r="U537" s="18">
        <v>42711.336863425917</v>
      </c>
      <c r="V537" s="16">
        <v>2016</v>
      </c>
      <c r="W537" s="17"/>
    </row>
    <row r="538" spans="1:23" ht="28.8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8">
        <f t="shared" si="52"/>
        <v>42179.136655092596</v>
      </c>
      <c r="T538" s="18">
        <f t="shared" si="53"/>
        <v>42219.541666666664</v>
      </c>
      <c r="U538" s="18">
        <v>42179.136655092596</v>
      </c>
      <c r="V538" s="16">
        <v>2015</v>
      </c>
      <c r="W538" s="17"/>
    </row>
    <row r="539" spans="1:23" ht="28.8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8">
        <f t="shared" si="52"/>
        <v>42282.560081018521</v>
      </c>
      <c r="T539" s="18">
        <f t="shared" si="53"/>
        <v>42312.601747685178</v>
      </c>
      <c r="U539" s="18">
        <v>42282.560081018521</v>
      </c>
      <c r="V539" s="16">
        <v>2015</v>
      </c>
      <c r="W539" s="17"/>
    </row>
    <row r="540" spans="1:23" ht="28.8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8">
        <f t="shared" si="52"/>
        <v>42473.586377314808</v>
      </c>
      <c r="T540" s="18">
        <f t="shared" si="53"/>
        <v>42503.586377314808</v>
      </c>
      <c r="U540" s="18">
        <v>42473.586377314808</v>
      </c>
      <c r="V540" s="16">
        <v>2016</v>
      </c>
      <c r="W540" s="17"/>
    </row>
    <row r="541" spans="1:23" ht="28.8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8">
        <f t="shared" si="52"/>
        <v>42534.841516203705</v>
      </c>
      <c r="T541" s="18">
        <f t="shared" si="53"/>
        <v>42555.841516203705</v>
      </c>
      <c r="U541" s="18">
        <v>42534.841516203705</v>
      </c>
      <c r="V541" s="16">
        <v>2016</v>
      </c>
      <c r="W541" s="17"/>
    </row>
    <row r="542" spans="1:23" ht="28.8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8">
        <f t="shared" si="52"/>
        <v>42009.608865740738</v>
      </c>
      <c r="T542" s="18">
        <f t="shared" si="53"/>
        <v>42039.608865740738</v>
      </c>
      <c r="U542" s="18">
        <v>42009.608865740738</v>
      </c>
      <c r="V542" s="16">
        <v>2015</v>
      </c>
      <c r="W542" s="17"/>
    </row>
    <row r="543" spans="1:23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8">
        <f t="shared" si="52"/>
        <v>42275.838356481479</v>
      </c>
      <c r="T543" s="18">
        <f t="shared" si="53"/>
        <v>42305.838356481479</v>
      </c>
      <c r="U543" s="18">
        <v>42275.838356481479</v>
      </c>
      <c r="V543" s="16">
        <v>2015</v>
      </c>
      <c r="W543" s="17"/>
    </row>
    <row r="544" spans="1:23" ht="28.8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8">
        <f t="shared" si="52"/>
        <v>42433.529120370367</v>
      </c>
      <c r="T544" s="18">
        <f t="shared" si="53"/>
        <v>42493.487453703703</v>
      </c>
      <c r="U544" s="18">
        <v>42433.529120370367</v>
      </c>
      <c r="V544" s="16">
        <v>2016</v>
      </c>
      <c r="W544" s="17"/>
    </row>
    <row r="545" spans="1:23" ht="28.8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8">
        <f t="shared" si="52"/>
        <v>41913.88381944444</v>
      </c>
      <c r="T545" s="18">
        <f t="shared" si="53"/>
        <v>41943.88381944444</v>
      </c>
      <c r="U545" s="18">
        <v>41913.88381944444</v>
      </c>
      <c r="V545" s="16">
        <v>2014</v>
      </c>
      <c r="W545" s="17"/>
    </row>
    <row r="546" spans="1:23" ht="28.8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8">
        <f t="shared" si="52"/>
        <v>42525.448611111111</v>
      </c>
      <c r="T546" s="18">
        <f t="shared" si="53"/>
        <v>42555.448611111111</v>
      </c>
      <c r="U546" s="18">
        <v>42525.448611111111</v>
      </c>
      <c r="V546" s="16">
        <v>2016</v>
      </c>
      <c r="W546" s="17"/>
    </row>
    <row r="547" spans="1:23" ht="28.8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8">
        <f t="shared" si="52"/>
        <v>42283.38413194444</v>
      </c>
      <c r="T547" s="18">
        <f t="shared" si="53"/>
        <v>42323.425798611112</v>
      </c>
      <c r="U547" s="18">
        <v>42283.38413194444</v>
      </c>
      <c r="V547" s="16">
        <v>2015</v>
      </c>
      <c r="W547" s="17"/>
    </row>
    <row r="548" spans="1:23" ht="28.8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8">
        <f t="shared" si="52"/>
        <v>42249.459664351853</v>
      </c>
      <c r="T548" s="18">
        <f t="shared" si="53"/>
        <v>42294.459664351853</v>
      </c>
      <c r="U548" s="18">
        <v>42249.459664351853</v>
      </c>
      <c r="V548" s="16">
        <v>2015</v>
      </c>
      <c r="W548" s="17"/>
    </row>
    <row r="549" spans="1:23" ht="28.8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8">
        <f t="shared" si="52"/>
        <v>42380.488009259258</v>
      </c>
      <c r="T549" s="18">
        <f t="shared" si="53"/>
        <v>42410.488009259258</v>
      </c>
      <c r="U549" s="18">
        <v>42380.488009259258</v>
      </c>
      <c r="V549" s="16">
        <v>2016</v>
      </c>
      <c r="W549" s="17"/>
    </row>
    <row r="550" spans="1:23" ht="28.8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8">
        <f t="shared" si="52"/>
        <v>42276.695</v>
      </c>
      <c r="T550" s="18">
        <f t="shared" si="53"/>
        <v>42306.695</v>
      </c>
      <c r="U550" s="18">
        <v>42276.695</v>
      </c>
      <c r="V550" s="16">
        <v>2015</v>
      </c>
      <c r="W550" s="17"/>
    </row>
    <row r="551" spans="1:23" ht="28.8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8">
        <f t="shared" si="52"/>
        <v>42163.428495370368</v>
      </c>
      <c r="T551" s="18">
        <f t="shared" si="53"/>
        <v>42193.428495370368</v>
      </c>
      <c r="U551" s="18">
        <v>42163.428495370368</v>
      </c>
      <c r="V551" s="16">
        <v>2015</v>
      </c>
      <c r="W551" s="17"/>
    </row>
    <row r="552" spans="1:23" ht="28.8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8">
        <f t="shared" si="52"/>
        <v>42753.47042824074</v>
      </c>
      <c r="T552" s="18">
        <f t="shared" si="53"/>
        <v>42765.999999999993</v>
      </c>
      <c r="U552" s="18">
        <v>42753.47042824074</v>
      </c>
      <c r="V552" s="16">
        <v>2017</v>
      </c>
      <c r="W552" s="17"/>
    </row>
    <row r="553" spans="1:23" ht="28.8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8">
        <f t="shared" si="52"/>
        <v>42173.067407407405</v>
      </c>
      <c r="T553" s="18">
        <f t="shared" si="53"/>
        <v>42217.536805555552</v>
      </c>
      <c r="U553" s="18">
        <v>42173.067407407405</v>
      </c>
      <c r="V553" s="16">
        <v>2015</v>
      </c>
      <c r="W553" s="17"/>
    </row>
    <row r="554" spans="1:23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8">
        <f t="shared" si="52"/>
        <v>42318.408518518518</v>
      </c>
      <c r="T554" s="18">
        <f t="shared" si="53"/>
        <v>42378.408518518518</v>
      </c>
      <c r="U554" s="18">
        <v>42318.408518518518</v>
      </c>
      <c r="V554" s="16">
        <v>2015</v>
      </c>
      <c r="W554" s="17"/>
    </row>
    <row r="555" spans="1:23" ht="28.8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8">
        <f t="shared" si="52"/>
        <v>41927.511469907404</v>
      </c>
      <c r="T555" s="18">
        <f t="shared" si="53"/>
        <v>41957.553136574068</v>
      </c>
      <c r="U555" s="18">
        <v>41927.511469907404</v>
      </c>
      <c r="V555" s="16">
        <v>2014</v>
      </c>
      <c r="W555" s="17"/>
    </row>
    <row r="556" spans="1:23" ht="28.8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8">
        <f t="shared" si="52"/>
        <v>41901.476527777777</v>
      </c>
      <c r="T556" s="18">
        <f t="shared" si="53"/>
        <v>41931.476527777777</v>
      </c>
      <c r="U556" s="18">
        <v>41901.476527777777</v>
      </c>
      <c r="V556" s="16">
        <v>2014</v>
      </c>
      <c r="W556" s="17"/>
    </row>
    <row r="557" spans="1:23" ht="28.8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8">
        <f t="shared" si="52"/>
        <v>42503.145173611112</v>
      </c>
      <c r="T557" s="18">
        <f t="shared" si="53"/>
        <v>42533.145173611112</v>
      </c>
      <c r="U557" s="18">
        <v>42503.145173611112</v>
      </c>
      <c r="V557" s="16">
        <v>2016</v>
      </c>
      <c r="W557" s="17"/>
    </row>
    <row r="558" spans="1:23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8">
        <f t="shared" si="52"/>
        <v>42345.651817129627</v>
      </c>
      <c r="T558" s="18">
        <f t="shared" si="53"/>
        <v>42375.651817129627</v>
      </c>
      <c r="U558" s="18">
        <v>42345.651817129627</v>
      </c>
      <c r="V558" s="16">
        <v>2015</v>
      </c>
      <c r="W558" s="17"/>
    </row>
    <row r="559" spans="1:23" ht="28.8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8">
        <f t="shared" si="52"/>
        <v>42676.733831018515</v>
      </c>
      <c r="T559" s="18">
        <f t="shared" si="53"/>
        <v>42706.775497685179</v>
      </c>
      <c r="U559" s="18">
        <v>42676.733831018515</v>
      </c>
      <c r="V559" s="16">
        <v>2016</v>
      </c>
      <c r="W559" s="17"/>
    </row>
    <row r="560" spans="1:23" ht="28.8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8">
        <f t="shared" si="52"/>
        <v>42057.674826388888</v>
      </c>
      <c r="T560" s="18">
        <f t="shared" si="53"/>
        <v>42087.633159722223</v>
      </c>
      <c r="U560" s="18">
        <v>42057.674826388888</v>
      </c>
      <c r="V560" s="16">
        <v>2015</v>
      </c>
      <c r="W560" s="17"/>
    </row>
    <row r="561" spans="1:23" ht="28.8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8">
        <f t="shared" si="52"/>
        <v>42321.074768518512</v>
      </c>
      <c r="T561" s="18">
        <f t="shared" si="53"/>
        <v>42351.074768518512</v>
      </c>
      <c r="U561" s="18">
        <v>42321.074768518512</v>
      </c>
      <c r="V561" s="16">
        <v>2015</v>
      </c>
      <c r="W561" s="17"/>
    </row>
    <row r="562" spans="1:23" ht="28.8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8">
        <f t="shared" si="52"/>
        <v>41960.563020833331</v>
      </c>
      <c r="T562" s="18">
        <f t="shared" si="53"/>
        <v>41990.563020833331</v>
      </c>
      <c r="U562" s="18">
        <v>41960.563020833331</v>
      </c>
      <c r="V562" s="16">
        <v>2014</v>
      </c>
      <c r="W562" s="17"/>
    </row>
    <row r="563" spans="1:23" ht="28.8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8">
        <f t="shared" si="52"/>
        <v>42268.450381944444</v>
      </c>
      <c r="T563" s="18">
        <f t="shared" si="53"/>
        <v>42303.450381944444</v>
      </c>
      <c r="U563" s="18">
        <v>42268.450381944444</v>
      </c>
      <c r="V563" s="16">
        <v>2015</v>
      </c>
      <c r="W563" s="17"/>
    </row>
    <row r="564" spans="1:23" ht="28.8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8">
        <f t="shared" si="52"/>
        <v>42692.18072916667</v>
      </c>
      <c r="T564" s="18">
        <f t="shared" si="53"/>
        <v>42722.18072916667</v>
      </c>
      <c r="U564" s="18">
        <v>42692.18072916667</v>
      </c>
      <c r="V564" s="16">
        <v>2016</v>
      </c>
      <c r="W564" s="17"/>
    </row>
    <row r="565" spans="1:23" ht="28.8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8">
        <f t="shared" si="52"/>
        <v>42021.861655092587</v>
      </c>
      <c r="T565" s="18">
        <f t="shared" si="53"/>
        <v>42051.861655092587</v>
      </c>
      <c r="U565" s="18">
        <v>42021.861655092587</v>
      </c>
      <c r="V565" s="16">
        <v>2015</v>
      </c>
      <c r="W565" s="17"/>
    </row>
    <row r="566" spans="1:23" ht="28.8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8">
        <f t="shared" si="52"/>
        <v>42411.734664351847</v>
      </c>
      <c r="T566" s="18">
        <f t="shared" si="53"/>
        <v>42441.734664351847</v>
      </c>
      <c r="U566" s="18">
        <v>42411.734664351847</v>
      </c>
      <c r="V566" s="16">
        <v>2016</v>
      </c>
      <c r="W566" s="17"/>
    </row>
    <row r="567" spans="1:23" ht="28.8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8">
        <f t="shared" si="52"/>
        <v>42165.576956018522</v>
      </c>
      <c r="T567" s="18">
        <f t="shared" si="53"/>
        <v>42195.576956018522</v>
      </c>
      <c r="U567" s="18">
        <v>42165.576956018522</v>
      </c>
      <c r="V567" s="16">
        <v>2015</v>
      </c>
      <c r="W567" s="17"/>
    </row>
    <row r="568" spans="1:23" ht="28.8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8">
        <f t="shared" si="52"/>
        <v>42535.476076388884</v>
      </c>
      <c r="T568" s="18">
        <f t="shared" si="53"/>
        <v>42565.476076388884</v>
      </c>
      <c r="U568" s="18">
        <v>42535.476076388884</v>
      </c>
      <c r="V568" s="16">
        <v>2016</v>
      </c>
      <c r="W568" s="17"/>
    </row>
    <row r="569" spans="1:23" ht="28.8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8">
        <f t="shared" si="52"/>
        <v>41975.634189814817</v>
      </c>
      <c r="T569" s="18">
        <f t="shared" si="53"/>
        <v>42005.634189814817</v>
      </c>
      <c r="U569" s="18">
        <v>41975.634189814817</v>
      </c>
      <c r="V569" s="16">
        <v>2014</v>
      </c>
      <c r="W569" s="17"/>
    </row>
    <row r="570" spans="1:23" ht="43.2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8">
        <f t="shared" si="52"/>
        <v>42348.713229166664</v>
      </c>
      <c r="T570" s="18">
        <f t="shared" si="53"/>
        <v>42385.249999999993</v>
      </c>
      <c r="U570" s="18">
        <v>42348.713229166664</v>
      </c>
      <c r="V570" s="16">
        <v>2015</v>
      </c>
      <c r="W570" s="17"/>
    </row>
    <row r="571" spans="1:23" ht="28.8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8">
        <f t="shared" si="52"/>
        <v>42340.639027777775</v>
      </c>
      <c r="T571" s="18">
        <f t="shared" si="53"/>
        <v>42370.639027777775</v>
      </c>
      <c r="U571" s="18">
        <v>42340.639027777775</v>
      </c>
      <c r="V571" s="16">
        <v>2015</v>
      </c>
      <c r="W571" s="17"/>
    </row>
    <row r="572" spans="1:23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8">
        <f t="shared" si="52"/>
        <v>42388.589918981481</v>
      </c>
      <c r="T572" s="18">
        <f t="shared" si="53"/>
        <v>42418.589918981481</v>
      </c>
      <c r="U572" s="18">
        <v>42388.589918981481</v>
      </c>
      <c r="V572" s="16">
        <v>2016</v>
      </c>
      <c r="W572" s="17"/>
    </row>
    <row r="573" spans="1:23" ht="28.8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8">
        <f t="shared" si="52"/>
        <v>42192.607905092591</v>
      </c>
      <c r="T573" s="18">
        <f t="shared" si="53"/>
        <v>42211.957638888889</v>
      </c>
      <c r="U573" s="18">
        <v>42192.607905092591</v>
      </c>
      <c r="V573" s="16">
        <v>2015</v>
      </c>
      <c r="W573" s="17"/>
    </row>
    <row r="574" spans="1:23" ht="28.8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8">
        <f t="shared" si="52"/>
        <v>42282.507962962954</v>
      </c>
      <c r="T574" s="18">
        <f t="shared" si="53"/>
        <v>42312.549629629626</v>
      </c>
      <c r="U574" s="18">
        <v>42282.507962962954</v>
      </c>
      <c r="V574" s="16">
        <v>2015</v>
      </c>
      <c r="W574" s="17"/>
    </row>
    <row r="575" spans="1:23" ht="28.8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8">
        <f t="shared" si="52"/>
        <v>41962.841793981475</v>
      </c>
      <c r="T575" s="18">
        <f t="shared" si="53"/>
        <v>42021.841666666667</v>
      </c>
      <c r="U575" s="18">
        <v>41962.841793981475</v>
      </c>
      <c r="V575" s="16">
        <v>2014</v>
      </c>
      <c r="W575" s="17"/>
    </row>
    <row r="576" spans="1:23" ht="28.8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8">
        <f t="shared" si="52"/>
        <v>42632.235034722216</v>
      </c>
      <c r="T576" s="18">
        <f t="shared" si="53"/>
        <v>42662.235034722216</v>
      </c>
      <c r="U576" s="18">
        <v>42632.235034722216</v>
      </c>
      <c r="V576" s="16">
        <v>2016</v>
      </c>
      <c r="W576" s="17"/>
    </row>
    <row r="577" spans="1:23" ht="28.8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8">
        <f t="shared" si="52"/>
        <v>42138.484293981477</v>
      </c>
      <c r="T577" s="18">
        <f t="shared" si="53"/>
        <v>42168.484293981477</v>
      </c>
      <c r="U577" s="18">
        <v>42138.484293981477</v>
      </c>
      <c r="V577" s="16">
        <v>2015</v>
      </c>
      <c r="W577" s="17"/>
    </row>
    <row r="578" spans="1:23" ht="28.8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E578/D578</f>
        <v>1.2500000000000001E-5</v>
      </c>
      <c r="P578" s="7">
        <f t="shared" ref="P578:P641" si="55">E578/L578</f>
        <v>1</v>
      </c>
      <c r="Q578" t="str">
        <f t="shared" ref="Q578:Q641" si="56">LEFT(N578,FIND("/",N578)-1)</f>
        <v>technology</v>
      </c>
      <c r="R578" t="str">
        <f t="shared" ref="R578:R641" si="57">RIGHT(N578,LEN(N578)-FIND("/",N578))</f>
        <v>web</v>
      </c>
      <c r="S578" s="18">
        <f t="shared" ref="S578:S641" si="58">(((J578/60)/60)/24)+DATE(1970,1,1)+(-5/24)</f>
        <v>42031.263333333329</v>
      </c>
      <c r="T578" s="18">
        <f t="shared" ref="T578:T641" si="59">(((I578/60)/60)/24)+DATE(1970,1,1)+(-5/24)</f>
        <v>42091.221666666665</v>
      </c>
      <c r="U578" s="18">
        <v>42031.263333333329</v>
      </c>
      <c r="V578" s="16">
        <v>2015</v>
      </c>
      <c r="W578" s="17"/>
    </row>
    <row r="579" spans="1:23" ht="28.8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2E-3</v>
      </c>
      <c r="P579" s="7">
        <f t="shared" si="55"/>
        <v>10</v>
      </c>
      <c r="Q579" t="str">
        <f t="shared" si="56"/>
        <v>technology</v>
      </c>
      <c r="R579" t="str">
        <f t="shared" si="57"/>
        <v>web</v>
      </c>
      <c r="S579" s="18">
        <f t="shared" si="58"/>
        <v>42450.380810185183</v>
      </c>
      <c r="T579" s="18">
        <f t="shared" si="59"/>
        <v>42510.380810185183</v>
      </c>
      <c r="U579" s="18">
        <v>42450.380810185183</v>
      </c>
      <c r="V579" s="16">
        <v>2016</v>
      </c>
      <c r="W579" s="17"/>
    </row>
    <row r="580" spans="1:23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8">
        <f t="shared" si="58"/>
        <v>42230.370289351849</v>
      </c>
      <c r="T580" s="18">
        <f t="shared" si="59"/>
        <v>42254.370289351849</v>
      </c>
      <c r="U580" s="18">
        <v>42230.370289351849</v>
      </c>
      <c r="V580" s="16">
        <v>2015</v>
      </c>
      <c r="W580" s="17"/>
    </row>
    <row r="581" spans="1:23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8">
        <f t="shared" si="58"/>
        <v>41968.643784722219</v>
      </c>
      <c r="T581" s="18">
        <f t="shared" si="59"/>
        <v>41998.643784722219</v>
      </c>
      <c r="U581" s="18">
        <v>41968.643784722219</v>
      </c>
      <c r="V581" s="16">
        <v>2014</v>
      </c>
      <c r="W581" s="17"/>
    </row>
    <row r="582" spans="1:23" ht="28.8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8">
        <f t="shared" si="58"/>
        <v>42605.699849537035</v>
      </c>
      <c r="T582" s="18">
        <f t="shared" si="59"/>
        <v>42635.699849537035</v>
      </c>
      <c r="U582" s="18">
        <v>42605.699849537035</v>
      </c>
      <c r="V582" s="16">
        <v>2016</v>
      </c>
      <c r="W582" s="17"/>
    </row>
    <row r="583" spans="1:23" ht="28.8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8">
        <f t="shared" si="58"/>
        <v>42187.804444444446</v>
      </c>
      <c r="T583" s="18">
        <f t="shared" si="59"/>
        <v>42217.804444444446</v>
      </c>
      <c r="U583" s="18">
        <v>42187.804444444446</v>
      </c>
      <c r="V583" s="16">
        <v>2015</v>
      </c>
      <c r="W583" s="17"/>
    </row>
    <row r="584" spans="1:23" ht="28.8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8">
        <f t="shared" si="58"/>
        <v>42055.531469907401</v>
      </c>
      <c r="T584" s="18">
        <f t="shared" si="59"/>
        <v>42078.541666666664</v>
      </c>
      <c r="U584" s="18">
        <v>42055.531469907401</v>
      </c>
      <c r="V584" s="16">
        <v>2015</v>
      </c>
      <c r="W584" s="17"/>
    </row>
    <row r="585" spans="1:23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8">
        <f t="shared" si="58"/>
        <v>42052.730173611104</v>
      </c>
      <c r="T585" s="18">
        <f t="shared" si="59"/>
        <v>42082.688506944447</v>
      </c>
      <c r="U585" s="18">
        <v>42052.730173611104</v>
      </c>
      <c r="V585" s="16">
        <v>2015</v>
      </c>
      <c r="W585" s="17"/>
    </row>
    <row r="586" spans="1:23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8">
        <f t="shared" si="58"/>
        <v>42049.508287037032</v>
      </c>
      <c r="T586" s="18">
        <f t="shared" si="59"/>
        <v>42079.466620370367</v>
      </c>
      <c r="U586" s="18">
        <v>42049.508287037032</v>
      </c>
      <c r="V586" s="16">
        <v>2015</v>
      </c>
      <c r="W586" s="17"/>
    </row>
    <row r="587" spans="1:23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8">
        <f t="shared" si="58"/>
        <v>42283.182604166665</v>
      </c>
      <c r="T587" s="18">
        <f t="shared" si="59"/>
        <v>42338.791666666664</v>
      </c>
      <c r="U587" s="18">
        <v>42283.182604166665</v>
      </c>
      <c r="V587" s="16">
        <v>2015</v>
      </c>
      <c r="W587" s="17"/>
    </row>
    <row r="588" spans="1:23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8">
        <f t="shared" si="58"/>
        <v>42020.645914351851</v>
      </c>
      <c r="T588" s="18">
        <f t="shared" si="59"/>
        <v>42050.645914351851</v>
      </c>
      <c r="U588" s="18">
        <v>42020.645914351851</v>
      </c>
      <c r="V588" s="16">
        <v>2015</v>
      </c>
      <c r="W588" s="17"/>
    </row>
    <row r="589" spans="1:23" ht="57.6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8">
        <f t="shared" si="58"/>
        <v>42080.548993055556</v>
      </c>
      <c r="T589" s="18">
        <f t="shared" si="59"/>
        <v>42110.548993055556</v>
      </c>
      <c r="U589" s="18">
        <v>42080.548993055556</v>
      </c>
      <c r="V589" s="16">
        <v>2015</v>
      </c>
      <c r="W589" s="17"/>
    </row>
    <row r="590" spans="1:23" ht="28.8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8">
        <f t="shared" si="58"/>
        <v>42631.56118055556</v>
      </c>
      <c r="T590" s="18">
        <f t="shared" si="59"/>
        <v>42691.602847222217</v>
      </c>
      <c r="U590" s="18">
        <v>42631.56118055556</v>
      </c>
      <c r="V590" s="16">
        <v>2016</v>
      </c>
      <c r="W590" s="17"/>
    </row>
    <row r="591" spans="1:23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8">
        <f t="shared" si="58"/>
        <v>42178.406238425923</v>
      </c>
      <c r="T591" s="18">
        <f t="shared" si="59"/>
        <v>42193.406238425923</v>
      </c>
      <c r="U591" s="18">
        <v>42178.406238425923</v>
      </c>
      <c r="V591" s="16">
        <v>2015</v>
      </c>
      <c r="W591" s="17"/>
    </row>
    <row r="592" spans="1:23" ht="28.8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8">
        <f t="shared" si="58"/>
        <v>42377.34642361111</v>
      </c>
      <c r="T592" s="18">
        <f t="shared" si="59"/>
        <v>42408.334027777775</v>
      </c>
      <c r="U592" s="18">
        <v>42377.34642361111</v>
      </c>
      <c r="V592" s="16">
        <v>2016</v>
      </c>
      <c r="W592" s="17"/>
    </row>
    <row r="593" spans="1:23" ht="28.8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8">
        <f t="shared" si="58"/>
        <v>42177.334837962961</v>
      </c>
      <c r="T593" s="18">
        <f t="shared" si="59"/>
        <v>42207.334837962961</v>
      </c>
      <c r="U593" s="18">
        <v>42177.334837962961</v>
      </c>
      <c r="V593" s="16">
        <v>2015</v>
      </c>
      <c r="W593" s="17"/>
    </row>
    <row r="594" spans="1:23" ht="28.8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8">
        <f t="shared" si="58"/>
        <v>41946.023842592593</v>
      </c>
      <c r="T594" s="18">
        <f t="shared" si="59"/>
        <v>41976.023842592585</v>
      </c>
      <c r="U594" s="18">
        <v>41946.023842592593</v>
      </c>
      <c r="V594" s="16">
        <v>2014</v>
      </c>
      <c r="W594" s="17"/>
    </row>
    <row r="595" spans="1:23" ht="28.8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8">
        <f t="shared" si="58"/>
        <v>42070.469270833331</v>
      </c>
      <c r="T595" s="18">
        <f t="shared" si="59"/>
        <v>42100.427604166667</v>
      </c>
      <c r="U595" s="18">
        <v>42070.469270833331</v>
      </c>
      <c r="V595" s="16">
        <v>2015</v>
      </c>
      <c r="W595" s="17"/>
    </row>
    <row r="596" spans="1:23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8">
        <f t="shared" si="58"/>
        <v>42446.571828703702</v>
      </c>
      <c r="T596" s="18">
        <f t="shared" si="59"/>
        <v>42476.571828703702</v>
      </c>
      <c r="U596" s="18">
        <v>42446.571828703702</v>
      </c>
      <c r="V596" s="16">
        <v>2016</v>
      </c>
      <c r="W596" s="17"/>
    </row>
    <row r="597" spans="1:23" ht="28.8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8">
        <f t="shared" si="58"/>
        <v>42082.861550925918</v>
      </c>
      <c r="T597" s="18">
        <f t="shared" si="59"/>
        <v>42127.861550925918</v>
      </c>
      <c r="U597" s="18">
        <v>42082.861550925918</v>
      </c>
      <c r="V597" s="16">
        <v>2015</v>
      </c>
      <c r="W597" s="17"/>
    </row>
    <row r="598" spans="1:23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8">
        <f t="shared" si="58"/>
        <v>42646.688564814809</v>
      </c>
      <c r="T598" s="18">
        <f t="shared" si="59"/>
        <v>42676.688564814809</v>
      </c>
      <c r="U598" s="18">
        <v>42646.688564814809</v>
      </c>
      <c r="V598" s="16">
        <v>2016</v>
      </c>
      <c r="W598" s="17"/>
    </row>
    <row r="599" spans="1:23" ht="28.8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8">
        <f t="shared" si="58"/>
        <v>42545.496932870366</v>
      </c>
      <c r="T599" s="18">
        <f t="shared" si="59"/>
        <v>42582.458333333336</v>
      </c>
      <c r="U599" s="18">
        <v>42545.496932870366</v>
      </c>
      <c r="V599" s="16">
        <v>2016</v>
      </c>
      <c r="W599" s="17"/>
    </row>
    <row r="600" spans="1:23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8">
        <f t="shared" si="58"/>
        <v>41947.793761574074</v>
      </c>
      <c r="T600" s="18">
        <f t="shared" si="59"/>
        <v>41977.793761574074</v>
      </c>
      <c r="U600" s="18">
        <v>41947.793761574074</v>
      </c>
      <c r="V600" s="16">
        <v>2014</v>
      </c>
      <c r="W600" s="17"/>
    </row>
    <row r="601" spans="1:23" ht="28.8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8">
        <f t="shared" si="58"/>
        <v>42047.604189814818</v>
      </c>
      <c r="T601" s="18">
        <f t="shared" si="59"/>
        <v>42071.427777777775</v>
      </c>
      <c r="U601" s="18">
        <v>42047.604189814818</v>
      </c>
      <c r="V601" s="16">
        <v>2015</v>
      </c>
      <c r="W601" s="17"/>
    </row>
    <row r="602" spans="1:23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8">
        <f t="shared" si="58"/>
        <v>42073.589837962958</v>
      </c>
      <c r="T602" s="18">
        <f t="shared" si="59"/>
        <v>42133.589837962958</v>
      </c>
      <c r="U602" s="18">
        <v>42073.589837962958</v>
      </c>
      <c r="V602" s="16">
        <v>2015</v>
      </c>
      <c r="W602" s="17"/>
    </row>
    <row r="603" spans="1:23" ht="28.8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8">
        <f t="shared" si="58"/>
        <v>41969.64975694444</v>
      </c>
      <c r="T603" s="18">
        <f t="shared" si="59"/>
        <v>41999.64975694444</v>
      </c>
      <c r="U603" s="18">
        <v>41969.64975694444</v>
      </c>
      <c r="V603" s="16">
        <v>2014</v>
      </c>
      <c r="W603" s="17"/>
    </row>
    <row r="604" spans="1:23" ht="28.8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8">
        <f t="shared" si="58"/>
        <v>42143.585821759254</v>
      </c>
      <c r="T604" s="18">
        <f t="shared" si="59"/>
        <v>42173.585821759254</v>
      </c>
      <c r="U604" s="18">
        <v>42143.585821759254</v>
      </c>
      <c r="V604" s="16">
        <v>2015</v>
      </c>
      <c r="W604" s="17"/>
    </row>
    <row r="605" spans="1:23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8">
        <f t="shared" si="58"/>
        <v>41835.430821759255</v>
      </c>
      <c r="T605" s="18">
        <f t="shared" si="59"/>
        <v>41865.430821759255</v>
      </c>
      <c r="U605" s="18">
        <v>41835.430821759255</v>
      </c>
      <c r="V605" s="16">
        <v>2014</v>
      </c>
      <c r="W605" s="17"/>
    </row>
    <row r="606" spans="1:23" ht="28.8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8">
        <f t="shared" si="58"/>
        <v>41848.827037037037</v>
      </c>
      <c r="T606" s="18">
        <f t="shared" si="59"/>
        <v>41878.827037037037</v>
      </c>
      <c r="U606" s="18">
        <v>41848.827037037037</v>
      </c>
      <c r="V606" s="16">
        <v>2014</v>
      </c>
      <c r="W606" s="17"/>
    </row>
    <row r="607" spans="1:23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8">
        <f t="shared" si="58"/>
        <v>42194.14939814814</v>
      </c>
      <c r="T607" s="18">
        <f t="shared" si="59"/>
        <v>42239.14939814814</v>
      </c>
      <c r="U607" s="18">
        <v>42194.14939814814</v>
      </c>
      <c r="V607" s="16">
        <v>2015</v>
      </c>
      <c r="W607" s="17"/>
    </row>
    <row r="608" spans="1:23" ht="28.8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8">
        <f t="shared" si="58"/>
        <v>42102.442233796297</v>
      </c>
      <c r="T608" s="18">
        <f t="shared" si="59"/>
        <v>42148.416666666664</v>
      </c>
      <c r="U608" s="18">
        <v>42102.442233796297</v>
      </c>
      <c r="V608" s="16">
        <v>2015</v>
      </c>
      <c r="W608" s="17"/>
    </row>
    <row r="609" spans="1:23" ht="28.8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8">
        <f t="shared" si="58"/>
        <v>42300.617314814815</v>
      </c>
      <c r="T609" s="18">
        <f t="shared" si="59"/>
        <v>42330.65898148148</v>
      </c>
      <c r="U609" s="18">
        <v>42300.617314814815</v>
      </c>
      <c r="V609" s="16">
        <v>2015</v>
      </c>
      <c r="W609" s="17"/>
    </row>
    <row r="610" spans="1:23" ht="28.8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8">
        <f t="shared" si="58"/>
        <v>42140.712731481479</v>
      </c>
      <c r="T610" s="18">
        <f t="shared" si="59"/>
        <v>42170.712731481479</v>
      </c>
      <c r="U610" s="18">
        <v>42140.712731481479</v>
      </c>
      <c r="V610" s="16">
        <v>2015</v>
      </c>
      <c r="W610" s="17"/>
    </row>
    <row r="611" spans="1:23" ht="28.8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8">
        <f t="shared" si="58"/>
        <v>42306.825740740744</v>
      </c>
      <c r="T611" s="18">
        <f t="shared" si="59"/>
        <v>42336.867407407401</v>
      </c>
      <c r="U611" s="18">
        <v>42306.825740740744</v>
      </c>
      <c r="V611" s="16">
        <v>2015</v>
      </c>
      <c r="W611" s="17"/>
    </row>
    <row r="612" spans="1:23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8">
        <f t="shared" si="58"/>
        <v>42086.622523148144</v>
      </c>
      <c r="T612" s="18">
        <f t="shared" si="59"/>
        <v>42116.622523148144</v>
      </c>
      <c r="U612" s="18">
        <v>42086.622523148144</v>
      </c>
      <c r="V612" s="16">
        <v>2015</v>
      </c>
      <c r="W612" s="17"/>
    </row>
    <row r="613" spans="1:23" ht="28.8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8">
        <f t="shared" si="58"/>
        <v>42328.352280092593</v>
      </c>
      <c r="T613" s="18">
        <f t="shared" si="59"/>
        <v>42388.352280092593</v>
      </c>
      <c r="U613" s="18">
        <v>42328.352280092593</v>
      </c>
      <c r="V613" s="16">
        <v>2015</v>
      </c>
      <c r="W613" s="17"/>
    </row>
    <row r="614" spans="1:23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8">
        <f t="shared" si="58"/>
        <v>42584.823449074065</v>
      </c>
      <c r="T614" s="18">
        <f t="shared" si="59"/>
        <v>42614.823449074065</v>
      </c>
      <c r="U614" s="18">
        <v>42584.823449074065</v>
      </c>
      <c r="V614" s="16">
        <v>2016</v>
      </c>
      <c r="W614" s="17"/>
    </row>
    <row r="615" spans="1:23" ht="28.8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8">
        <f t="shared" si="58"/>
        <v>42247.288425925923</v>
      </c>
      <c r="T615" s="18">
        <f t="shared" si="59"/>
        <v>42277.999305555553</v>
      </c>
      <c r="U615" s="18">
        <v>42247.288425925923</v>
      </c>
      <c r="V615" s="16">
        <v>2015</v>
      </c>
      <c r="W615" s="17"/>
    </row>
    <row r="616" spans="1:23" ht="28.8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8">
        <f t="shared" si="58"/>
        <v>42514.853472222218</v>
      </c>
      <c r="T616" s="18">
        <f t="shared" si="59"/>
        <v>42544.853472222218</v>
      </c>
      <c r="U616" s="18">
        <v>42514.853472222218</v>
      </c>
      <c r="V616" s="16">
        <v>2016</v>
      </c>
      <c r="W616" s="17"/>
    </row>
    <row r="617" spans="1:23" ht="28.8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8">
        <f t="shared" si="58"/>
        <v>42241.913877314808</v>
      </c>
      <c r="T617" s="18">
        <f t="shared" si="59"/>
        <v>42271.913877314808</v>
      </c>
      <c r="U617" s="18">
        <v>42241.913877314808</v>
      </c>
      <c r="V617" s="16">
        <v>2015</v>
      </c>
      <c r="W617" s="17"/>
    </row>
    <row r="618" spans="1:23" ht="28.8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8">
        <f t="shared" si="58"/>
        <v>42761.167905092596</v>
      </c>
      <c r="T618" s="18">
        <f t="shared" si="59"/>
        <v>42791.167905092596</v>
      </c>
      <c r="U618" s="18">
        <v>42761.167905092596</v>
      </c>
      <c r="V618" s="16">
        <v>2017</v>
      </c>
      <c r="W618" s="17"/>
    </row>
    <row r="619" spans="1:23" ht="28.8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8">
        <f t="shared" si="58"/>
        <v>42087.134756944441</v>
      </c>
      <c r="T619" s="18">
        <f t="shared" si="59"/>
        <v>42132.134756944441</v>
      </c>
      <c r="U619" s="18">
        <v>42087.134756944441</v>
      </c>
      <c r="V619" s="16">
        <v>2015</v>
      </c>
      <c r="W619" s="17"/>
    </row>
    <row r="620" spans="1:23" ht="28.8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8">
        <f t="shared" si="58"/>
        <v>42317.60188657407</v>
      </c>
      <c r="T620" s="18">
        <f t="shared" si="59"/>
        <v>42347.60188657407</v>
      </c>
      <c r="U620" s="18">
        <v>42317.60188657407</v>
      </c>
      <c r="V620" s="16">
        <v>2015</v>
      </c>
      <c r="W620" s="17"/>
    </row>
    <row r="621" spans="1:23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8">
        <f t="shared" si="58"/>
        <v>41908.442013888889</v>
      </c>
      <c r="T621" s="18">
        <f t="shared" si="59"/>
        <v>41968.483680555553</v>
      </c>
      <c r="U621" s="18">
        <v>41908.442013888889</v>
      </c>
      <c r="V621" s="16">
        <v>2014</v>
      </c>
      <c r="W621" s="17"/>
    </row>
    <row r="622" spans="1:23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8">
        <f t="shared" si="58"/>
        <v>41831.508541666662</v>
      </c>
      <c r="T622" s="18">
        <f t="shared" si="59"/>
        <v>41876.508541666662</v>
      </c>
      <c r="U622" s="18">
        <v>41831.508541666662</v>
      </c>
      <c r="V622" s="16">
        <v>2014</v>
      </c>
      <c r="W622" s="17"/>
    </row>
    <row r="623" spans="1:23" ht="28.8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8">
        <f t="shared" si="58"/>
        <v>42528.779363425921</v>
      </c>
      <c r="T623" s="18">
        <f t="shared" si="59"/>
        <v>42558.779363425921</v>
      </c>
      <c r="U623" s="18">
        <v>42528.779363425921</v>
      </c>
      <c r="V623" s="16">
        <v>2016</v>
      </c>
      <c r="W623" s="17"/>
    </row>
    <row r="624" spans="1:23" ht="28.8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8">
        <f t="shared" si="58"/>
        <v>42532.566412037035</v>
      </c>
      <c r="T624" s="18">
        <f t="shared" si="59"/>
        <v>42552.566412037035</v>
      </c>
      <c r="U624" s="18">
        <v>42532.566412037035</v>
      </c>
      <c r="V624" s="16">
        <v>2016</v>
      </c>
      <c r="W624" s="17"/>
    </row>
    <row r="625" spans="1:23" ht="28.8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8">
        <f t="shared" si="58"/>
        <v>42121.800891203697</v>
      </c>
      <c r="T625" s="18">
        <f t="shared" si="59"/>
        <v>42151.800891203697</v>
      </c>
      <c r="U625" s="18">
        <v>42121.800891203697</v>
      </c>
      <c r="V625" s="16">
        <v>2015</v>
      </c>
      <c r="W625" s="17"/>
    </row>
    <row r="626" spans="1:23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8">
        <f t="shared" si="58"/>
        <v>42108.78056712963</v>
      </c>
      <c r="T626" s="18">
        <f t="shared" si="59"/>
        <v>42138.78056712963</v>
      </c>
      <c r="U626" s="18">
        <v>42108.78056712963</v>
      </c>
      <c r="V626" s="16">
        <v>2015</v>
      </c>
      <c r="W626" s="17"/>
    </row>
    <row r="627" spans="1:23" ht="28.8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8">
        <f t="shared" si="58"/>
        <v>42790.687233796292</v>
      </c>
      <c r="T627" s="18">
        <f t="shared" si="59"/>
        <v>42820.645567129628</v>
      </c>
      <c r="U627" s="18">
        <v>42790.687233796292</v>
      </c>
      <c r="V627" s="16">
        <v>2017</v>
      </c>
      <c r="W627" s="17"/>
    </row>
    <row r="628" spans="1:23" ht="28.8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8">
        <f t="shared" si="58"/>
        <v>42198.351145833331</v>
      </c>
      <c r="T628" s="18">
        <f t="shared" si="59"/>
        <v>42231.348611111105</v>
      </c>
      <c r="U628" s="18">
        <v>42198.351145833331</v>
      </c>
      <c r="V628" s="16">
        <v>2015</v>
      </c>
      <c r="W628" s="17"/>
    </row>
    <row r="629" spans="1:23" ht="28.8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8">
        <f t="shared" si="58"/>
        <v>42384.098506944443</v>
      </c>
      <c r="T629" s="18">
        <f t="shared" si="59"/>
        <v>42443.749999999993</v>
      </c>
      <c r="U629" s="18">
        <v>42384.098506944443</v>
      </c>
      <c r="V629" s="16">
        <v>2016</v>
      </c>
      <c r="W629" s="17"/>
    </row>
    <row r="630" spans="1:23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8">
        <f t="shared" si="58"/>
        <v>41803.484456018516</v>
      </c>
      <c r="T630" s="18">
        <f t="shared" si="59"/>
        <v>41833.484456018516</v>
      </c>
      <c r="U630" s="18">
        <v>41803.484456018516</v>
      </c>
      <c r="V630" s="16">
        <v>2014</v>
      </c>
      <c r="W630" s="17"/>
    </row>
    <row r="631" spans="1:23" ht="28.8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8">
        <f t="shared" si="58"/>
        <v>42474.429490740738</v>
      </c>
      <c r="T631" s="18">
        <f t="shared" si="59"/>
        <v>42504.429490740738</v>
      </c>
      <c r="U631" s="18">
        <v>42474.429490740738</v>
      </c>
      <c r="V631" s="16">
        <v>2016</v>
      </c>
      <c r="W631" s="17"/>
    </row>
    <row r="632" spans="1:23" ht="28.8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8">
        <f t="shared" si="58"/>
        <v>42223.411122685182</v>
      </c>
      <c r="T632" s="18">
        <f t="shared" si="59"/>
        <v>42253.006944444445</v>
      </c>
      <c r="U632" s="18">
        <v>42223.411122685182</v>
      </c>
      <c r="V632" s="16">
        <v>2015</v>
      </c>
      <c r="W632" s="17"/>
    </row>
    <row r="633" spans="1:23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8">
        <f t="shared" si="58"/>
        <v>42489.563993055555</v>
      </c>
      <c r="T633" s="18">
        <f t="shared" si="59"/>
        <v>42518.563993055555</v>
      </c>
      <c r="U633" s="18">
        <v>42489.563993055555</v>
      </c>
      <c r="V633" s="16">
        <v>2016</v>
      </c>
      <c r="W633" s="17"/>
    </row>
    <row r="634" spans="1:23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8">
        <f t="shared" si="58"/>
        <v>42303.450983796291</v>
      </c>
      <c r="T634" s="18">
        <f t="shared" si="59"/>
        <v>42333.492650462962</v>
      </c>
      <c r="U634" s="18">
        <v>42303.450983796291</v>
      </c>
      <c r="V634" s="16">
        <v>2015</v>
      </c>
      <c r="W634" s="17"/>
    </row>
    <row r="635" spans="1:23" ht="28.8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8">
        <f t="shared" si="58"/>
        <v>42507.090995370374</v>
      </c>
      <c r="T635" s="18">
        <f t="shared" si="59"/>
        <v>42538.749999999993</v>
      </c>
      <c r="U635" s="18">
        <v>42507.090995370374</v>
      </c>
      <c r="V635" s="16">
        <v>2016</v>
      </c>
      <c r="W635" s="17"/>
    </row>
    <row r="636" spans="1:23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8">
        <f t="shared" si="58"/>
        <v>42031.720243055555</v>
      </c>
      <c r="T636" s="18">
        <f t="shared" si="59"/>
        <v>42061.720243055555</v>
      </c>
      <c r="U636" s="18">
        <v>42031.720243055555</v>
      </c>
      <c r="V636" s="16">
        <v>2015</v>
      </c>
      <c r="W636" s="17"/>
    </row>
    <row r="637" spans="1:23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8">
        <f t="shared" si="58"/>
        <v>42075.883819444447</v>
      </c>
      <c r="T637" s="18">
        <f t="shared" si="59"/>
        <v>42105.883819444447</v>
      </c>
      <c r="U637" s="18">
        <v>42075.883819444447</v>
      </c>
      <c r="V637" s="16">
        <v>2015</v>
      </c>
      <c r="W637" s="17"/>
    </row>
    <row r="638" spans="1:23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8">
        <f t="shared" si="58"/>
        <v>42131.247106481482</v>
      </c>
      <c r="T638" s="18">
        <f t="shared" si="59"/>
        <v>42161.240972222215</v>
      </c>
      <c r="U638" s="18">
        <v>42131.247106481482</v>
      </c>
      <c r="V638" s="16">
        <v>2015</v>
      </c>
      <c r="W638" s="17"/>
    </row>
    <row r="639" spans="1:23" ht="28.8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8">
        <f t="shared" si="58"/>
        <v>42762.75368055555</v>
      </c>
      <c r="T639" s="18">
        <f t="shared" si="59"/>
        <v>42791.75277777778</v>
      </c>
      <c r="U639" s="18">
        <v>42762.75368055555</v>
      </c>
      <c r="V639" s="16">
        <v>2017</v>
      </c>
      <c r="W639" s="17"/>
    </row>
    <row r="640" spans="1:23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8">
        <f t="shared" si="58"/>
        <v>42759.384976851848</v>
      </c>
      <c r="T640" s="18">
        <f t="shared" si="59"/>
        <v>42819.343310185184</v>
      </c>
      <c r="U640" s="18">
        <v>42759.384976851848</v>
      </c>
      <c r="V640" s="16">
        <v>2017</v>
      </c>
      <c r="W640" s="17"/>
    </row>
    <row r="641" spans="1:23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8">
        <f t="shared" si="58"/>
        <v>41865.374942129631</v>
      </c>
      <c r="T641" s="18">
        <f t="shared" si="59"/>
        <v>41925.374942129631</v>
      </c>
      <c r="U641" s="18">
        <v>41865.374942129631</v>
      </c>
      <c r="V641" s="16">
        <v>2014</v>
      </c>
      <c r="W641" s="17"/>
    </row>
    <row r="642" spans="1:23" ht="28.8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E642/D642</f>
        <v>1.4428571428571428</v>
      </c>
      <c r="P642" s="7">
        <f t="shared" ref="P642:P705" si="61">E642/L642</f>
        <v>50.5</v>
      </c>
      <c r="Q642" t="str">
        <f t="shared" ref="Q642:Q705" si="62">LEFT(N642,FIND("/",N642)-1)</f>
        <v>technology</v>
      </c>
      <c r="R642" t="str">
        <f t="shared" ref="R642:R705" si="63">RIGHT(N642,LEN(N642)-FIND("/",N642))</f>
        <v>wearables</v>
      </c>
      <c r="S642" s="18">
        <f t="shared" ref="S642:S705" si="64">(((J642/60)/60)/24)+DATE(1970,1,1)+(-5/24)</f>
        <v>42683.21197916667</v>
      </c>
      <c r="T642" s="18">
        <f t="shared" ref="T642:T705" si="65">(((I642/60)/60)/24)+DATE(1970,1,1)+(-5/24)</f>
        <v>42698.749999999993</v>
      </c>
      <c r="U642" s="18">
        <v>42683.21197916667</v>
      </c>
      <c r="V642" s="16">
        <v>2016</v>
      </c>
      <c r="W642" s="17"/>
    </row>
    <row r="643" spans="1:23" ht="28.8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1.1916249999999999</v>
      </c>
      <c r="P643" s="7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8">
        <f t="shared" si="64"/>
        <v>42199.361666666664</v>
      </c>
      <c r="T643" s="18">
        <f t="shared" si="65"/>
        <v>42229.361666666664</v>
      </c>
      <c r="U643" s="18">
        <v>42199.361666666664</v>
      </c>
      <c r="V643" s="16">
        <v>2015</v>
      </c>
      <c r="W643" s="17"/>
    </row>
    <row r="644" spans="1:23" ht="28.8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8">
        <f t="shared" si="64"/>
        <v>42199.442986111106</v>
      </c>
      <c r="T644" s="18">
        <f t="shared" si="65"/>
        <v>42235.442986111106</v>
      </c>
      <c r="U644" s="18">
        <v>42199.442986111106</v>
      </c>
      <c r="V644" s="16">
        <v>2015</v>
      </c>
      <c r="W644" s="17"/>
    </row>
    <row r="645" spans="1:23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8">
        <f t="shared" si="64"/>
        <v>42100.43373842592</v>
      </c>
      <c r="T645" s="18">
        <f t="shared" si="65"/>
        <v>42155.43373842592</v>
      </c>
      <c r="U645" s="18">
        <v>42100.43373842592</v>
      </c>
      <c r="V645" s="16">
        <v>2015</v>
      </c>
      <c r="W645" s="17"/>
    </row>
    <row r="646" spans="1:23" ht="28.8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8">
        <f t="shared" si="64"/>
        <v>41898.457627314812</v>
      </c>
      <c r="T646" s="18">
        <f t="shared" si="65"/>
        <v>41940.833333333328</v>
      </c>
      <c r="U646" s="18">
        <v>41898.457627314812</v>
      </c>
      <c r="V646" s="16">
        <v>2014</v>
      </c>
      <c r="W646" s="17"/>
    </row>
    <row r="647" spans="1:23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8">
        <f t="shared" si="64"/>
        <v>42563.817986111106</v>
      </c>
      <c r="T647" s="18">
        <f t="shared" si="65"/>
        <v>42593.817986111106</v>
      </c>
      <c r="U647" s="18">
        <v>42563.817986111106</v>
      </c>
      <c r="V647" s="16">
        <v>2016</v>
      </c>
      <c r="W647" s="17"/>
    </row>
    <row r="648" spans="1:23" ht="28.8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8">
        <f t="shared" si="64"/>
        <v>41832.644293981481</v>
      </c>
      <c r="T648" s="18">
        <f t="shared" si="65"/>
        <v>41862.644293981481</v>
      </c>
      <c r="U648" s="18">
        <v>41832.644293981481</v>
      </c>
      <c r="V648" s="16">
        <v>2014</v>
      </c>
      <c r="W648" s="17"/>
    </row>
    <row r="649" spans="1:23" ht="28.8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8">
        <f t="shared" si="64"/>
        <v>42416.559594907405</v>
      </c>
      <c r="T649" s="18">
        <f t="shared" si="65"/>
        <v>42446.517928240741</v>
      </c>
      <c r="U649" s="18">
        <v>42416.559594907405</v>
      </c>
      <c r="V649" s="16">
        <v>2016</v>
      </c>
      <c r="W649" s="17"/>
    </row>
    <row r="650" spans="1:23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8">
        <f t="shared" si="64"/>
        <v>41891.485046296293</v>
      </c>
      <c r="T650" s="18">
        <f t="shared" si="65"/>
        <v>41926.485046296293</v>
      </c>
      <c r="U650" s="18">
        <v>41891.485046296293</v>
      </c>
      <c r="V650" s="16">
        <v>2014</v>
      </c>
      <c r="W650" s="17"/>
    </row>
    <row r="651" spans="1:23" ht="28.8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8">
        <f t="shared" si="64"/>
        <v>41877.703854166662</v>
      </c>
      <c r="T651" s="18">
        <f t="shared" si="65"/>
        <v>41898.703854166662</v>
      </c>
      <c r="U651" s="18">
        <v>41877.703854166662</v>
      </c>
      <c r="V651" s="16">
        <v>2014</v>
      </c>
      <c r="W651" s="17"/>
    </row>
    <row r="652" spans="1:23" ht="28.8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8">
        <f t="shared" si="64"/>
        <v>41931.828518518516</v>
      </c>
      <c r="T652" s="18">
        <f t="shared" si="65"/>
        <v>41991.870185185187</v>
      </c>
      <c r="U652" s="18">
        <v>41931.828518518516</v>
      </c>
      <c r="V652" s="16">
        <v>2014</v>
      </c>
      <c r="W652" s="17"/>
    </row>
    <row r="653" spans="1:23" ht="28.8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8">
        <f t="shared" si="64"/>
        <v>41955.809155092589</v>
      </c>
      <c r="T653" s="18">
        <f t="shared" si="65"/>
        <v>41985.809155092589</v>
      </c>
      <c r="U653" s="18">
        <v>41955.809155092589</v>
      </c>
      <c r="V653" s="16">
        <v>2014</v>
      </c>
      <c r="W653" s="17"/>
    </row>
    <row r="654" spans="1:23" ht="28.8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8">
        <f t="shared" si="64"/>
        <v>42675.482060185182</v>
      </c>
      <c r="T654" s="18">
        <f t="shared" si="65"/>
        <v>42705.523726851847</v>
      </c>
      <c r="U654" s="18">
        <v>42675.482060185182</v>
      </c>
      <c r="V654" s="16">
        <v>2016</v>
      </c>
      <c r="W654" s="17"/>
    </row>
    <row r="655" spans="1:23" ht="28.8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8">
        <f t="shared" si="64"/>
        <v>42199.410185185181</v>
      </c>
      <c r="T655" s="18">
        <f t="shared" si="65"/>
        <v>42236.410185185181</v>
      </c>
      <c r="U655" s="18">
        <v>42199.410185185181</v>
      </c>
      <c r="V655" s="16">
        <v>2015</v>
      </c>
      <c r="W655" s="17"/>
    </row>
    <row r="656" spans="1:23" ht="28.8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8">
        <f t="shared" si="64"/>
        <v>42163.748993055553</v>
      </c>
      <c r="T656" s="18">
        <f t="shared" si="65"/>
        <v>42193.748993055553</v>
      </c>
      <c r="U656" s="18">
        <v>42163.748993055553</v>
      </c>
      <c r="V656" s="16">
        <v>2015</v>
      </c>
      <c r="W656" s="17"/>
    </row>
    <row r="657" spans="1:23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8">
        <f t="shared" si="64"/>
        <v>42045.748981481483</v>
      </c>
      <c r="T657" s="18">
        <f t="shared" si="65"/>
        <v>42075.707314814812</v>
      </c>
      <c r="U657" s="18">
        <v>42045.748981481483</v>
      </c>
      <c r="V657" s="16">
        <v>2015</v>
      </c>
      <c r="W657" s="17"/>
    </row>
    <row r="658" spans="1:23" ht="28.8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8">
        <f t="shared" si="64"/>
        <v>42417.596284722218</v>
      </c>
      <c r="T658" s="18">
        <f t="shared" si="65"/>
        <v>42477.554618055547</v>
      </c>
      <c r="U658" s="18">
        <v>42417.596284722218</v>
      </c>
      <c r="V658" s="16">
        <v>2016</v>
      </c>
      <c r="W658" s="17"/>
    </row>
    <row r="659" spans="1:23" ht="28.8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8">
        <f t="shared" si="64"/>
        <v>42331.637407407405</v>
      </c>
      <c r="T659" s="18">
        <f t="shared" si="65"/>
        <v>42361.637407407405</v>
      </c>
      <c r="U659" s="18">
        <v>42331.637407407405</v>
      </c>
      <c r="V659" s="16">
        <v>2015</v>
      </c>
      <c r="W659" s="17"/>
    </row>
    <row r="660" spans="1:23" ht="28.8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8">
        <f t="shared" si="64"/>
        <v>42178.952418981477</v>
      </c>
      <c r="T660" s="18">
        <f t="shared" si="65"/>
        <v>42211.541666666664</v>
      </c>
      <c r="U660" s="18">
        <v>42178.952418981477</v>
      </c>
      <c r="V660" s="16">
        <v>2015</v>
      </c>
      <c r="W660" s="17"/>
    </row>
    <row r="661" spans="1:23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8">
        <f t="shared" si="64"/>
        <v>42209.385358796295</v>
      </c>
      <c r="T661" s="18">
        <f t="shared" si="65"/>
        <v>42239.385358796295</v>
      </c>
      <c r="U661" s="18">
        <v>42209.385358796295</v>
      </c>
      <c r="V661" s="16">
        <v>2015</v>
      </c>
      <c r="W661" s="17"/>
    </row>
    <row r="662" spans="1:23" ht="28.8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8">
        <f t="shared" si="64"/>
        <v>41922.533321759256</v>
      </c>
      <c r="T662" s="18">
        <f t="shared" si="65"/>
        <v>41952.574988425928</v>
      </c>
      <c r="U662" s="18">
        <v>41922.533321759256</v>
      </c>
      <c r="V662" s="16">
        <v>2014</v>
      </c>
      <c r="W662" s="17"/>
    </row>
    <row r="663" spans="1:23" ht="28.8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8">
        <f t="shared" si="64"/>
        <v>42636.437025462961</v>
      </c>
      <c r="T663" s="18">
        <f t="shared" si="65"/>
        <v>42666.437025462961</v>
      </c>
      <c r="U663" s="18">
        <v>42636.437025462961</v>
      </c>
      <c r="V663" s="16">
        <v>2016</v>
      </c>
      <c r="W663" s="17"/>
    </row>
    <row r="664" spans="1:23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8">
        <f t="shared" si="64"/>
        <v>41990.229710648149</v>
      </c>
      <c r="T664" s="18">
        <f t="shared" si="65"/>
        <v>42020.229710648149</v>
      </c>
      <c r="U664" s="18">
        <v>41990.229710648149</v>
      </c>
      <c r="V664" s="16">
        <v>2014</v>
      </c>
      <c r="W664" s="17"/>
    </row>
    <row r="665" spans="1:23" ht="28.8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8">
        <f t="shared" si="64"/>
        <v>42173.634907407402</v>
      </c>
      <c r="T665" s="18">
        <f t="shared" si="65"/>
        <v>42203.634907407402</v>
      </c>
      <c r="U665" s="18">
        <v>42173.634907407402</v>
      </c>
      <c r="V665" s="16">
        <v>2015</v>
      </c>
      <c r="W665" s="17"/>
    </row>
    <row r="666" spans="1:23" ht="28.8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8">
        <f t="shared" si="64"/>
        <v>42077.458043981482</v>
      </c>
      <c r="T666" s="18">
        <f t="shared" si="65"/>
        <v>42107.458043981482</v>
      </c>
      <c r="U666" s="18">
        <v>42077.458043981482</v>
      </c>
      <c r="V666" s="16">
        <v>2015</v>
      </c>
      <c r="W666" s="17"/>
    </row>
    <row r="667" spans="1:23" ht="28.8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8">
        <f t="shared" si="64"/>
        <v>42688.503020833326</v>
      </c>
      <c r="T667" s="18">
        <f t="shared" si="65"/>
        <v>42748.503020833326</v>
      </c>
      <c r="U667" s="18">
        <v>42688.503020833326</v>
      </c>
      <c r="V667" s="16">
        <v>2016</v>
      </c>
      <c r="W667" s="17"/>
    </row>
    <row r="668" spans="1:23" ht="28.8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8">
        <f t="shared" si="64"/>
        <v>41838.623819444445</v>
      </c>
      <c r="T668" s="18">
        <f t="shared" si="65"/>
        <v>41868.623819444445</v>
      </c>
      <c r="U668" s="18">
        <v>41838.623819444445</v>
      </c>
      <c r="V668" s="16">
        <v>2014</v>
      </c>
      <c r="W668" s="17"/>
    </row>
    <row r="669" spans="1:23" ht="28.8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8">
        <f t="shared" si="64"/>
        <v>42632.165081018517</v>
      </c>
      <c r="T669" s="18">
        <f t="shared" si="65"/>
        <v>42672.165081018517</v>
      </c>
      <c r="U669" s="18">
        <v>42632.165081018517</v>
      </c>
      <c r="V669" s="16">
        <v>2016</v>
      </c>
      <c r="W669" s="17"/>
    </row>
    <row r="670" spans="1:23" ht="28.8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8">
        <f t="shared" si="64"/>
        <v>42090.622939814813</v>
      </c>
      <c r="T670" s="18">
        <f t="shared" si="65"/>
        <v>42135.622939814813</v>
      </c>
      <c r="U670" s="18">
        <v>42090.622939814813</v>
      </c>
      <c r="V670" s="16">
        <v>2015</v>
      </c>
      <c r="W670" s="17"/>
    </row>
    <row r="671" spans="1:23" ht="28.8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8">
        <f t="shared" si="64"/>
        <v>42527.417337962957</v>
      </c>
      <c r="T671" s="18">
        <f t="shared" si="65"/>
        <v>42557.417337962957</v>
      </c>
      <c r="U671" s="18">
        <v>42527.417337962957</v>
      </c>
      <c r="V671" s="16">
        <v>2016</v>
      </c>
      <c r="W671" s="17"/>
    </row>
    <row r="672" spans="1:23" ht="28.8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8">
        <f t="shared" si="64"/>
        <v>42506.501388888886</v>
      </c>
      <c r="T672" s="18">
        <f t="shared" si="65"/>
        <v>42540.131944444445</v>
      </c>
      <c r="U672" s="18">
        <v>42506.501388888886</v>
      </c>
      <c r="V672" s="16">
        <v>2016</v>
      </c>
      <c r="W672" s="17"/>
    </row>
    <row r="673" spans="1:23" ht="28.8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8">
        <f t="shared" si="64"/>
        <v>41984.484398148146</v>
      </c>
      <c r="T673" s="18">
        <f t="shared" si="65"/>
        <v>42017.958333333336</v>
      </c>
      <c r="U673" s="18">
        <v>41984.484398148146</v>
      </c>
      <c r="V673" s="16">
        <v>2014</v>
      </c>
      <c r="W673" s="17"/>
    </row>
    <row r="674" spans="1:23" ht="28.8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8">
        <f t="shared" si="64"/>
        <v>41974.011157407404</v>
      </c>
      <c r="T674" s="18">
        <f t="shared" si="65"/>
        <v>42004.999305555553</v>
      </c>
      <c r="U674" s="18">
        <v>41974.011157407404</v>
      </c>
      <c r="V674" s="16">
        <v>2014</v>
      </c>
      <c r="W674" s="17"/>
    </row>
    <row r="675" spans="1:23" ht="28.8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8">
        <f t="shared" si="64"/>
        <v>41838.6321412037</v>
      </c>
      <c r="T675" s="18">
        <f t="shared" si="65"/>
        <v>41883.6321412037</v>
      </c>
      <c r="U675" s="18">
        <v>41838.6321412037</v>
      </c>
      <c r="V675" s="16">
        <v>2014</v>
      </c>
      <c r="W675" s="17"/>
    </row>
    <row r="676" spans="1:23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8">
        <f t="shared" si="64"/>
        <v>41802.907719907402</v>
      </c>
      <c r="T676" s="18">
        <f t="shared" si="65"/>
        <v>41862.907719907402</v>
      </c>
      <c r="U676" s="18">
        <v>41802.907719907402</v>
      </c>
      <c r="V676" s="16">
        <v>2014</v>
      </c>
      <c r="W676" s="17"/>
    </row>
    <row r="677" spans="1:23" ht="28.8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8">
        <f t="shared" si="64"/>
        <v>41975.722268518519</v>
      </c>
      <c r="T677" s="18">
        <f t="shared" si="65"/>
        <v>42005.082638888889</v>
      </c>
      <c r="U677" s="18">
        <v>41975.722268518519</v>
      </c>
      <c r="V677" s="16">
        <v>2014</v>
      </c>
      <c r="W677" s="17"/>
    </row>
    <row r="678" spans="1:23" ht="28.8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8">
        <f t="shared" si="64"/>
        <v>42012.559965277782</v>
      </c>
      <c r="T678" s="18">
        <f t="shared" si="65"/>
        <v>42042.559965277782</v>
      </c>
      <c r="U678" s="18">
        <v>42012.559965277782</v>
      </c>
      <c r="V678" s="16">
        <v>2015</v>
      </c>
      <c r="W678" s="17"/>
    </row>
    <row r="679" spans="1:23" ht="28.8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8">
        <f t="shared" si="64"/>
        <v>42504.195543981477</v>
      </c>
      <c r="T679" s="18">
        <f t="shared" si="65"/>
        <v>42549.195543981477</v>
      </c>
      <c r="U679" s="18">
        <v>42504.195543981477</v>
      </c>
      <c r="V679" s="16">
        <v>2016</v>
      </c>
      <c r="W679" s="17"/>
    </row>
    <row r="680" spans="1:23" ht="28.8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8">
        <f t="shared" si="64"/>
        <v>42481.168263888881</v>
      </c>
      <c r="T680" s="18">
        <f t="shared" si="65"/>
        <v>42511.168263888881</v>
      </c>
      <c r="U680" s="18">
        <v>42481.168263888881</v>
      </c>
      <c r="V680" s="16">
        <v>2016</v>
      </c>
      <c r="W680" s="17"/>
    </row>
    <row r="681" spans="1:23" ht="28.8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8">
        <f t="shared" si="64"/>
        <v>42556.487372685187</v>
      </c>
      <c r="T681" s="18">
        <f t="shared" si="65"/>
        <v>42616.487372685187</v>
      </c>
      <c r="U681" s="18">
        <v>42556.487372685187</v>
      </c>
      <c r="V681" s="16">
        <v>2016</v>
      </c>
      <c r="W681" s="17"/>
    </row>
    <row r="682" spans="1:23" ht="28.8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8">
        <f t="shared" si="64"/>
        <v>41864.293182870366</v>
      </c>
      <c r="T682" s="18">
        <f t="shared" si="65"/>
        <v>41899.293182870366</v>
      </c>
      <c r="U682" s="18">
        <v>41864.293182870366</v>
      </c>
      <c r="V682" s="16">
        <v>2014</v>
      </c>
      <c r="W682" s="17"/>
    </row>
    <row r="683" spans="1:23" ht="28.8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8">
        <f t="shared" si="64"/>
        <v>42639.597268518519</v>
      </c>
      <c r="T683" s="18">
        <f t="shared" si="65"/>
        <v>42669.597268518519</v>
      </c>
      <c r="U683" s="18">
        <v>42639.597268518519</v>
      </c>
      <c r="V683" s="16">
        <v>2016</v>
      </c>
      <c r="W683" s="17"/>
    </row>
    <row r="684" spans="1:23" ht="28.8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8">
        <f t="shared" si="64"/>
        <v>42778.556967592587</v>
      </c>
      <c r="T684" s="18">
        <f t="shared" si="65"/>
        <v>42808.51530092593</v>
      </c>
      <c r="U684" s="18">
        <v>42778.556967592587</v>
      </c>
      <c r="V684" s="16">
        <v>2017</v>
      </c>
      <c r="W684" s="17"/>
    </row>
    <row r="685" spans="1:23" ht="28.8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8">
        <f t="shared" si="64"/>
        <v>42634.691712962966</v>
      </c>
      <c r="T685" s="18">
        <f t="shared" si="65"/>
        <v>42674.691712962966</v>
      </c>
      <c r="U685" s="18">
        <v>42634.691712962966</v>
      </c>
      <c r="V685" s="16">
        <v>2016</v>
      </c>
      <c r="W685" s="17"/>
    </row>
    <row r="686" spans="1:23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8">
        <f t="shared" si="64"/>
        <v>41809.26494212963</v>
      </c>
      <c r="T686" s="18">
        <f t="shared" si="65"/>
        <v>41844.916666666664</v>
      </c>
      <c r="U686" s="18">
        <v>41809.26494212963</v>
      </c>
      <c r="V686" s="16">
        <v>2014</v>
      </c>
      <c r="W686" s="17"/>
    </row>
    <row r="687" spans="1:23" ht="28.8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8">
        <f t="shared" si="64"/>
        <v>41971.658240740733</v>
      </c>
      <c r="T687" s="18">
        <f t="shared" si="65"/>
        <v>42016.658240740733</v>
      </c>
      <c r="U687" s="18">
        <v>41971.658240740733</v>
      </c>
      <c r="V687" s="16">
        <v>2014</v>
      </c>
      <c r="W687" s="17"/>
    </row>
    <row r="688" spans="1:23" ht="28.8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8">
        <f t="shared" si="64"/>
        <v>42189.464930555558</v>
      </c>
      <c r="T688" s="18">
        <f t="shared" si="65"/>
        <v>42219.464930555558</v>
      </c>
      <c r="U688" s="18">
        <v>42189.464930555558</v>
      </c>
      <c r="V688" s="16">
        <v>2015</v>
      </c>
      <c r="W688" s="17"/>
    </row>
    <row r="689" spans="1:23" ht="28.8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8">
        <f t="shared" si="64"/>
        <v>42711.542280092595</v>
      </c>
      <c r="T689" s="18">
        <f t="shared" si="65"/>
        <v>42771.542280092595</v>
      </c>
      <c r="U689" s="18">
        <v>42711.542280092595</v>
      </c>
      <c r="V689" s="16">
        <v>2016</v>
      </c>
      <c r="W689" s="17"/>
    </row>
    <row r="690" spans="1:23" ht="28.8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8">
        <f t="shared" si="64"/>
        <v>42261.896446759252</v>
      </c>
      <c r="T690" s="18">
        <f t="shared" si="65"/>
        <v>42291.896446759252</v>
      </c>
      <c r="U690" s="18">
        <v>42261.896446759252</v>
      </c>
      <c r="V690" s="16">
        <v>2015</v>
      </c>
      <c r="W690" s="17"/>
    </row>
    <row r="691" spans="1:23" ht="28.8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8">
        <f t="shared" si="64"/>
        <v>42675.459456018514</v>
      </c>
      <c r="T691" s="18">
        <f t="shared" si="65"/>
        <v>42711.999305555553</v>
      </c>
      <c r="U691" s="18">
        <v>42675.459456018514</v>
      </c>
      <c r="V691" s="16">
        <v>2016</v>
      </c>
      <c r="W691" s="17"/>
    </row>
    <row r="692" spans="1:23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8">
        <f t="shared" si="64"/>
        <v>42579.426400462959</v>
      </c>
      <c r="T692" s="18">
        <f t="shared" si="65"/>
        <v>42622.041666666664</v>
      </c>
      <c r="U692" s="18">
        <v>42579.426400462959</v>
      </c>
      <c r="V692" s="16">
        <v>2016</v>
      </c>
      <c r="W692" s="17"/>
    </row>
    <row r="693" spans="1:23" ht="28.8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8">
        <f t="shared" si="64"/>
        <v>42157.819976851846</v>
      </c>
      <c r="T693" s="18">
        <f t="shared" si="65"/>
        <v>42185.819976851846</v>
      </c>
      <c r="U693" s="18">
        <v>42157.819976851846</v>
      </c>
      <c r="V693" s="16">
        <v>2015</v>
      </c>
      <c r="W693" s="17"/>
    </row>
    <row r="694" spans="1:23" ht="28.8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8">
        <f t="shared" si="64"/>
        <v>42696.167395833334</v>
      </c>
      <c r="T694" s="18">
        <f t="shared" si="65"/>
        <v>42726.167395833334</v>
      </c>
      <c r="U694" s="18">
        <v>42696.167395833334</v>
      </c>
      <c r="V694" s="16">
        <v>2016</v>
      </c>
      <c r="W694" s="17"/>
    </row>
    <row r="695" spans="1:23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8">
        <f t="shared" si="64"/>
        <v>42094.599849537037</v>
      </c>
      <c r="T695" s="18">
        <f t="shared" si="65"/>
        <v>42124.599849537037</v>
      </c>
      <c r="U695" s="18">
        <v>42094.599849537037</v>
      </c>
      <c r="V695" s="16">
        <v>2015</v>
      </c>
      <c r="W695" s="17"/>
    </row>
    <row r="696" spans="1:23" ht="28.8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8">
        <f t="shared" si="64"/>
        <v>42737.455543981479</v>
      </c>
      <c r="T696" s="18">
        <f t="shared" si="65"/>
        <v>42767.455543981479</v>
      </c>
      <c r="U696" s="18">
        <v>42737.455543981479</v>
      </c>
      <c r="V696" s="16">
        <v>2017</v>
      </c>
      <c r="W696" s="17"/>
    </row>
    <row r="697" spans="1:23" ht="28.8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8">
        <f t="shared" si="64"/>
        <v>41913.312731481477</v>
      </c>
      <c r="T697" s="18">
        <f t="shared" si="65"/>
        <v>41943.312731481477</v>
      </c>
      <c r="U697" s="18">
        <v>41913.312731481477</v>
      </c>
      <c r="V697" s="16">
        <v>2014</v>
      </c>
      <c r="W697" s="17"/>
    </row>
    <row r="698" spans="1:23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8">
        <f t="shared" si="64"/>
        <v>41815.718773148146</v>
      </c>
      <c r="T698" s="18">
        <f t="shared" si="65"/>
        <v>41845.718773148146</v>
      </c>
      <c r="U698" s="18">
        <v>41815.718773148146</v>
      </c>
      <c r="V698" s="16">
        <v>2014</v>
      </c>
      <c r="W698" s="17"/>
    </row>
    <row r="699" spans="1:23" ht="28.8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8">
        <f t="shared" si="64"/>
        <v>42388.314687500002</v>
      </c>
      <c r="T699" s="18">
        <f t="shared" si="65"/>
        <v>42403.314687500002</v>
      </c>
      <c r="U699" s="18">
        <v>42388.314687500002</v>
      </c>
      <c r="V699" s="16">
        <v>2016</v>
      </c>
      <c r="W699" s="17"/>
    </row>
    <row r="700" spans="1:23" ht="28.8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8">
        <f t="shared" si="64"/>
        <v>41866.72274305555</v>
      </c>
      <c r="T700" s="18">
        <f t="shared" si="65"/>
        <v>41899.875</v>
      </c>
      <c r="U700" s="18">
        <v>41866.72274305555</v>
      </c>
      <c r="V700" s="16">
        <v>2014</v>
      </c>
      <c r="W700" s="17"/>
    </row>
    <row r="701" spans="1:23" ht="28.8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8">
        <f t="shared" si="64"/>
        <v>41563.277175925927</v>
      </c>
      <c r="T701" s="18">
        <f t="shared" si="65"/>
        <v>41600.458333333328</v>
      </c>
      <c r="U701" s="18">
        <v>41563.277175925927</v>
      </c>
      <c r="V701" s="16">
        <v>2013</v>
      </c>
      <c r="W701" s="17"/>
    </row>
    <row r="702" spans="1:23" ht="28.8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8">
        <f t="shared" si="64"/>
        <v>42715.480104166665</v>
      </c>
      <c r="T702" s="18">
        <f t="shared" si="65"/>
        <v>42745.480104166665</v>
      </c>
      <c r="U702" s="18">
        <v>42715.480104166665</v>
      </c>
      <c r="V702" s="16">
        <v>2016</v>
      </c>
      <c r="W702" s="17"/>
    </row>
    <row r="703" spans="1:23" ht="28.8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8">
        <f t="shared" si="64"/>
        <v>41813.454629629625</v>
      </c>
      <c r="T703" s="18">
        <f t="shared" si="65"/>
        <v>41843.454629629625</v>
      </c>
      <c r="U703" s="18">
        <v>41813.454629629625</v>
      </c>
      <c r="V703" s="16">
        <v>2014</v>
      </c>
      <c r="W703" s="17"/>
    </row>
    <row r="704" spans="1:23" ht="28.8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8">
        <f t="shared" si="64"/>
        <v>42668.518368055556</v>
      </c>
      <c r="T704" s="18">
        <f t="shared" si="65"/>
        <v>42698.560034722213</v>
      </c>
      <c r="U704" s="18">
        <v>42668.518368055556</v>
      </c>
      <c r="V704" s="16">
        <v>2016</v>
      </c>
      <c r="W704" s="17"/>
    </row>
    <row r="705" spans="1:23" ht="28.8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8">
        <f t="shared" si="64"/>
        <v>42711.742465277777</v>
      </c>
      <c r="T705" s="18">
        <f t="shared" si="65"/>
        <v>42766.772222222215</v>
      </c>
      <c r="U705" s="18">
        <v>42711.742465277777</v>
      </c>
      <c r="V705" s="16">
        <v>2016</v>
      </c>
      <c r="W705" s="17"/>
    </row>
    <row r="706" spans="1:23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E706/D706</f>
        <v>8.7454545454545458E-3</v>
      </c>
      <c r="P706" s="7">
        <f t="shared" ref="P706:P769" si="67">E706/L706</f>
        <v>120.25</v>
      </c>
      <c r="Q706" t="str">
        <f t="shared" ref="Q706:Q769" si="68">LEFT(N706,FIND("/",N706)-1)</f>
        <v>technology</v>
      </c>
      <c r="R706" t="str">
        <f t="shared" ref="R706:R769" si="69">RIGHT(N706,LEN(N706)-FIND("/",N706))</f>
        <v>wearables</v>
      </c>
      <c r="S706" s="18">
        <f t="shared" ref="S706:S769" si="70">(((J706/60)/60)/24)+DATE(1970,1,1)+(-5/24)</f>
        <v>42725.984583333331</v>
      </c>
      <c r="T706" s="18">
        <f t="shared" ref="T706:T769" si="71">(((I706/60)/60)/24)+DATE(1970,1,1)+(-5/24)</f>
        <v>42785.984583333331</v>
      </c>
      <c r="U706" s="18">
        <v>42725.984583333331</v>
      </c>
      <c r="V706" s="16">
        <v>2016</v>
      </c>
      <c r="W706" s="17"/>
    </row>
    <row r="707" spans="1:23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9.7699999999999992E-3</v>
      </c>
      <c r="P707" s="7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8">
        <f t="shared" si="70"/>
        <v>42726.283310185179</v>
      </c>
      <c r="T707" s="18">
        <f t="shared" si="71"/>
        <v>42756.283310185179</v>
      </c>
      <c r="U707" s="18">
        <v>42726.283310185179</v>
      </c>
      <c r="V707" s="16">
        <v>2016</v>
      </c>
      <c r="W707" s="17"/>
    </row>
    <row r="708" spans="1:23" ht="28.8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8">
        <f t="shared" si="70"/>
        <v>42676.786840277775</v>
      </c>
      <c r="T708" s="18">
        <f t="shared" si="71"/>
        <v>42718.568749999999</v>
      </c>
      <c r="U708" s="18">
        <v>42676.786840277775</v>
      </c>
      <c r="V708" s="16">
        <v>2016</v>
      </c>
      <c r="W708" s="17"/>
    </row>
    <row r="709" spans="1:23" ht="28.8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8">
        <f t="shared" si="70"/>
        <v>42696.45517361111</v>
      </c>
      <c r="T709" s="18">
        <f t="shared" si="71"/>
        <v>42736.45517361111</v>
      </c>
      <c r="U709" s="18">
        <v>42696.45517361111</v>
      </c>
      <c r="V709" s="16">
        <v>2016</v>
      </c>
      <c r="W709" s="17"/>
    </row>
    <row r="710" spans="1:23" ht="28.8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8">
        <f t="shared" si="70"/>
        <v>41835.372685185182</v>
      </c>
      <c r="T710" s="18">
        <f t="shared" si="71"/>
        <v>41895.372685185182</v>
      </c>
      <c r="U710" s="18">
        <v>41835.372685185182</v>
      </c>
      <c r="V710" s="16">
        <v>2014</v>
      </c>
      <c r="W710" s="17"/>
    </row>
    <row r="711" spans="1:23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8">
        <f t="shared" si="70"/>
        <v>41947.832858796297</v>
      </c>
      <c r="T711" s="18">
        <f t="shared" si="71"/>
        <v>41977.832858796297</v>
      </c>
      <c r="U711" s="18">
        <v>41947.832858796297</v>
      </c>
      <c r="V711" s="16">
        <v>2014</v>
      </c>
      <c r="W711" s="17"/>
    </row>
    <row r="712" spans="1:23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8">
        <f t="shared" si="70"/>
        <v>41837.776643518519</v>
      </c>
      <c r="T712" s="18">
        <f t="shared" si="71"/>
        <v>41870.822222222218</v>
      </c>
      <c r="U712" s="18">
        <v>41837.776643518519</v>
      </c>
      <c r="V712" s="16">
        <v>2014</v>
      </c>
      <c r="W712" s="17"/>
    </row>
    <row r="713" spans="1:23" ht="28.8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8">
        <f t="shared" si="70"/>
        <v>42678.250787037039</v>
      </c>
      <c r="T713" s="18">
        <f t="shared" si="71"/>
        <v>42718.292453703696</v>
      </c>
      <c r="U713" s="18">
        <v>42678.250787037039</v>
      </c>
      <c r="V713" s="16">
        <v>2016</v>
      </c>
      <c r="W713" s="17"/>
    </row>
    <row r="714" spans="1:23" ht="28.8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8">
        <f t="shared" si="70"/>
        <v>42384.472592592596</v>
      </c>
      <c r="T714" s="18">
        <f t="shared" si="71"/>
        <v>42414.472592592596</v>
      </c>
      <c r="U714" s="18">
        <v>42384.472592592596</v>
      </c>
      <c r="V714" s="16">
        <v>2016</v>
      </c>
      <c r="W714" s="17"/>
    </row>
    <row r="715" spans="1:23" ht="28.8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8">
        <f t="shared" si="70"/>
        <v>42496.320972222216</v>
      </c>
      <c r="T715" s="18">
        <f t="shared" si="71"/>
        <v>42526.320972222216</v>
      </c>
      <c r="U715" s="18">
        <v>42496.320972222216</v>
      </c>
      <c r="V715" s="16">
        <v>2016</v>
      </c>
      <c r="W715" s="17"/>
    </row>
    <row r="716" spans="1:23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8">
        <f t="shared" si="70"/>
        <v>42734.579652777778</v>
      </c>
      <c r="T716" s="18">
        <f t="shared" si="71"/>
        <v>42794.579652777778</v>
      </c>
      <c r="U716" s="18">
        <v>42734.579652777778</v>
      </c>
      <c r="V716" s="16">
        <v>2016</v>
      </c>
      <c r="W716" s="17"/>
    </row>
    <row r="717" spans="1:23" ht="28.8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8">
        <f t="shared" si="70"/>
        <v>42272.8824074074</v>
      </c>
      <c r="T717" s="18">
        <f t="shared" si="71"/>
        <v>42312.924074074072</v>
      </c>
      <c r="U717" s="18">
        <v>42272.8824074074</v>
      </c>
      <c r="V717" s="16">
        <v>2015</v>
      </c>
      <c r="W717" s="17"/>
    </row>
    <row r="718" spans="1:23" ht="28.8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8">
        <f t="shared" si="70"/>
        <v>41940.450312499997</v>
      </c>
      <c r="T718" s="18">
        <f t="shared" si="71"/>
        <v>41973.791666666664</v>
      </c>
      <c r="U718" s="18">
        <v>41940.450312499997</v>
      </c>
      <c r="V718" s="16">
        <v>2014</v>
      </c>
      <c r="W718" s="17"/>
    </row>
    <row r="719" spans="1:23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8">
        <f t="shared" si="70"/>
        <v>41857.645856481482</v>
      </c>
      <c r="T719" s="18">
        <f t="shared" si="71"/>
        <v>41887.645856481482</v>
      </c>
      <c r="U719" s="18">
        <v>41857.645856481482</v>
      </c>
      <c r="V719" s="16">
        <v>2014</v>
      </c>
      <c r="W719" s="17"/>
    </row>
    <row r="720" spans="1:23" ht="28.8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8">
        <f t="shared" si="70"/>
        <v>42752.637118055551</v>
      </c>
      <c r="T720" s="18">
        <f t="shared" si="71"/>
        <v>42784.040972222218</v>
      </c>
      <c r="U720" s="18">
        <v>42752.637118055551</v>
      </c>
      <c r="V720" s="16">
        <v>2017</v>
      </c>
      <c r="W720" s="17"/>
    </row>
    <row r="721" spans="1:23" ht="28.8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8">
        <f t="shared" si="70"/>
        <v>42408.83189814815</v>
      </c>
      <c r="T721" s="18">
        <f t="shared" si="71"/>
        <v>42422.83189814815</v>
      </c>
      <c r="U721" s="18">
        <v>42408.83189814815</v>
      </c>
      <c r="V721" s="16">
        <v>2016</v>
      </c>
      <c r="W721" s="17"/>
    </row>
    <row r="722" spans="1:23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8">
        <f t="shared" si="70"/>
        <v>40909.440868055557</v>
      </c>
      <c r="T722" s="18">
        <f t="shared" si="71"/>
        <v>40937.440868055557</v>
      </c>
      <c r="U722" s="18">
        <v>40909.440868055557</v>
      </c>
      <c r="V722" s="16">
        <v>2012</v>
      </c>
      <c r="W722" s="17"/>
    </row>
    <row r="723" spans="1:23" ht="28.8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8">
        <f t="shared" si="70"/>
        <v>41807.363506944443</v>
      </c>
      <c r="T723" s="18">
        <f t="shared" si="71"/>
        <v>41852.363506944443</v>
      </c>
      <c r="U723" s="18">
        <v>41807.363506944443</v>
      </c>
      <c r="V723" s="16">
        <v>2014</v>
      </c>
      <c r="W723" s="17"/>
    </row>
    <row r="724" spans="1:23" ht="28.8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8">
        <f t="shared" si="70"/>
        <v>40977.596967592588</v>
      </c>
      <c r="T724" s="18">
        <f t="shared" si="71"/>
        <v>41007.555300925924</v>
      </c>
      <c r="U724" s="18">
        <v>40977.596967592588</v>
      </c>
      <c r="V724" s="16">
        <v>2012</v>
      </c>
      <c r="W724" s="17"/>
    </row>
    <row r="725" spans="1:23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8">
        <f t="shared" si="70"/>
        <v>42184.608206018522</v>
      </c>
      <c r="T725" s="18">
        <f t="shared" si="71"/>
        <v>42214.957638888889</v>
      </c>
      <c r="U725" s="18">
        <v>42184.608206018522</v>
      </c>
      <c r="V725" s="16">
        <v>2015</v>
      </c>
      <c r="W725" s="17"/>
    </row>
    <row r="726" spans="1:23" ht="28.8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8">
        <f t="shared" si="70"/>
        <v>40694.430127314808</v>
      </c>
      <c r="T726" s="18">
        <f t="shared" si="71"/>
        <v>40724.430127314808</v>
      </c>
      <c r="U726" s="18">
        <v>40694.430127314808</v>
      </c>
      <c r="V726" s="16">
        <v>2011</v>
      </c>
      <c r="W726" s="17"/>
    </row>
    <row r="727" spans="1:23" ht="28.8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8">
        <f t="shared" si="70"/>
        <v>42321.417962962958</v>
      </c>
      <c r="T727" s="18">
        <f t="shared" si="71"/>
        <v>42351.417962962958</v>
      </c>
      <c r="U727" s="18">
        <v>42321.417962962958</v>
      </c>
      <c r="V727" s="16">
        <v>2015</v>
      </c>
      <c r="W727" s="17"/>
    </row>
    <row r="728" spans="1:23" ht="28.8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8">
        <f t="shared" si="70"/>
        <v>41345.834340277775</v>
      </c>
      <c r="T728" s="18">
        <f t="shared" si="71"/>
        <v>41375.834340277775</v>
      </c>
      <c r="U728" s="18">
        <v>41345.834340277775</v>
      </c>
      <c r="V728" s="16">
        <v>2013</v>
      </c>
      <c r="W728" s="17"/>
    </row>
    <row r="729" spans="1:23" ht="28.8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8">
        <f t="shared" si="70"/>
        <v>41246.811909722215</v>
      </c>
      <c r="T729" s="18">
        <f t="shared" si="71"/>
        <v>41288.680555555555</v>
      </c>
      <c r="U729" s="18">
        <v>41246.811909722215</v>
      </c>
      <c r="V729" s="16">
        <v>2012</v>
      </c>
      <c r="W729" s="17"/>
    </row>
    <row r="730" spans="1:23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8">
        <f t="shared" si="70"/>
        <v>40731.629131944443</v>
      </c>
      <c r="T730" s="18">
        <f t="shared" si="71"/>
        <v>40776.629131944443</v>
      </c>
      <c r="U730" s="18">
        <v>40731.629131944443</v>
      </c>
      <c r="V730" s="16">
        <v>2011</v>
      </c>
      <c r="W730" s="17"/>
    </row>
    <row r="731" spans="1:23" ht="28.8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8">
        <f t="shared" si="70"/>
        <v>41110.97755787037</v>
      </c>
      <c r="T731" s="18">
        <f t="shared" si="71"/>
        <v>41170.97755787037</v>
      </c>
      <c r="U731" s="18">
        <v>41110.97755787037</v>
      </c>
      <c r="V731" s="16">
        <v>2012</v>
      </c>
      <c r="W731" s="17"/>
    </row>
    <row r="732" spans="1:23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8">
        <f t="shared" si="70"/>
        <v>40854.536932870367</v>
      </c>
      <c r="T732" s="18">
        <f t="shared" si="71"/>
        <v>40884.536932870367</v>
      </c>
      <c r="U732" s="18">
        <v>40854.536932870367</v>
      </c>
      <c r="V732" s="16">
        <v>2011</v>
      </c>
      <c r="W732" s="17"/>
    </row>
    <row r="733" spans="1:23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8">
        <f t="shared" si="70"/>
        <v>40879.587349537032</v>
      </c>
      <c r="T733" s="18">
        <f t="shared" si="71"/>
        <v>40930.041666666664</v>
      </c>
      <c r="U733" s="18">
        <v>40879.587349537032</v>
      </c>
      <c r="V733" s="16">
        <v>2011</v>
      </c>
      <c r="W733" s="17"/>
    </row>
    <row r="734" spans="1:23" ht="28.8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8">
        <f t="shared" si="70"/>
        <v>41486.21598379629</v>
      </c>
      <c r="T734" s="18">
        <f t="shared" si="71"/>
        <v>41546.21598379629</v>
      </c>
      <c r="U734" s="18">
        <v>41486.21598379629</v>
      </c>
      <c r="V734" s="16">
        <v>2013</v>
      </c>
      <c r="W734" s="17"/>
    </row>
    <row r="735" spans="1:23" ht="28.8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8">
        <f t="shared" si="70"/>
        <v>41598.211712962962</v>
      </c>
      <c r="T735" s="18">
        <f t="shared" si="71"/>
        <v>41628.211712962962</v>
      </c>
      <c r="U735" s="18">
        <v>41598.211712962962</v>
      </c>
      <c r="V735" s="16">
        <v>2013</v>
      </c>
      <c r="W735" s="17"/>
    </row>
    <row r="736" spans="1:23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8">
        <f t="shared" si="70"/>
        <v>42101.956249999996</v>
      </c>
      <c r="T736" s="18">
        <f t="shared" si="71"/>
        <v>42132.999999999993</v>
      </c>
      <c r="U736" s="18">
        <v>42101.956249999996</v>
      </c>
      <c r="V736" s="16">
        <v>2015</v>
      </c>
      <c r="W736" s="17"/>
    </row>
    <row r="737" spans="1:23" ht="28.8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8">
        <f t="shared" si="70"/>
        <v>41945.821134259255</v>
      </c>
      <c r="T737" s="18">
        <f t="shared" si="71"/>
        <v>41976.818749999999</v>
      </c>
      <c r="U737" s="18">
        <v>41945.821134259255</v>
      </c>
      <c r="V737" s="16">
        <v>2014</v>
      </c>
      <c r="W737" s="17"/>
    </row>
    <row r="738" spans="1:23" ht="28.8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8">
        <f t="shared" si="70"/>
        <v>41579.525925925926</v>
      </c>
      <c r="T738" s="18">
        <f t="shared" si="71"/>
        <v>41598.999305555553</v>
      </c>
      <c r="U738" s="18">
        <v>41579.525925925926</v>
      </c>
      <c r="V738" s="16">
        <v>2013</v>
      </c>
      <c r="W738" s="17"/>
    </row>
    <row r="739" spans="1:23" ht="28.8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8">
        <f t="shared" si="70"/>
        <v>41667.066979166666</v>
      </c>
      <c r="T739" s="18">
        <f t="shared" si="71"/>
        <v>41684.625</v>
      </c>
      <c r="U739" s="18">
        <v>41667.066979166666</v>
      </c>
      <c r="V739" s="16">
        <v>2014</v>
      </c>
      <c r="W739" s="17"/>
    </row>
    <row r="740" spans="1:23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8">
        <f t="shared" si="70"/>
        <v>41943.395763888882</v>
      </c>
      <c r="T740" s="18">
        <f t="shared" si="71"/>
        <v>41973.999305555553</v>
      </c>
      <c r="U740" s="18">
        <v>41943.395763888882</v>
      </c>
      <c r="V740" s="16">
        <v>2014</v>
      </c>
      <c r="W740" s="17"/>
    </row>
    <row r="741" spans="1:23" ht="28.8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8">
        <f t="shared" si="70"/>
        <v>41829.294317129628</v>
      </c>
      <c r="T741" s="18">
        <f t="shared" si="71"/>
        <v>41862.294317129628</v>
      </c>
      <c r="U741" s="18">
        <v>41829.294317129628</v>
      </c>
      <c r="V741" s="16">
        <v>2014</v>
      </c>
      <c r="W741" s="17"/>
    </row>
    <row r="742" spans="1:23" ht="28.8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8">
        <f t="shared" si="70"/>
        <v>42161.93844907407</v>
      </c>
      <c r="T742" s="18">
        <f t="shared" si="71"/>
        <v>42175.93844907407</v>
      </c>
      <c r="U742" s="18">
        <v>42161.93844907407</v>
      </c>
      <c r="V742" s="16">
        <v>2015</v>
      </c>
      <c r="W742" s="17"/>
    </row>
    <row r="743" spans="1:23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8">
        <f t="shared" si="70"/>
        <v>41401.439884259256</v>
      </c>
      <c r="T743" s="18">
        <f t="shared" si="71"/>
        <v>41436.439884259256</v>
      </c>
      <c r="U743" s="18">
        <v>41401.439884259256</v>
      </c>
      <c r="V743" s="16">
        <v>2013</v>
      </c>
      <c r="W743" s="17"/>
    </row>
    <row r="744" spans="1:23" ht="28.8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8">
        <f t="shared" si="70"/>
        <v>41689.709629629629</v>
      </c>
      <c r="T744" s="18">
        <f t="shared" si="71"/>
        <v>41719.667962962958</v>
      </c>
      <c r="U744" s="18">
        <v>41689.709629629629</v>
      </c>
      <c r="V744" s="16">
        <v>2014</v>
      </c>
      <c r="W744" s="17"/>
    </row>
    <row r="745" spans="1:23" ht="28.8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8">
        <f t="shared" si="70"/>
        <v>40990.500983796293</v>
      </c>
      <c r="T745" s="18">
        <f t="shared" si="71"/>
        <v>41015.666666666664</v>
      </c>
      <c r="U745" s="18">
        <v>40990.500983796293</v>
      </c>
      <c r="V745" s="16">
        <v>2012</v>
      </c>
      <c r="W745" s="17"/>
    </row>
    <row r="746" spans="1:23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8">
        <f t="shared" si="70"/>
        <v>41226.748877314814</v>
      </c>
      <c r="T746" s="18">
        <f t="shared" si="71"/>
        <v>41256.748877314814</v>
      </c>
      <c r="U746" s="18">
        <v>41226.748877314814</v>
      </c>
      <c r="V746" s="16">
        <v>2012</v>
      </c>
      <c r="W746" s="17"/>
    </row>
    <row r="747" spans="1:23" ht="28.8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8">
        <f t="shared" si="70"/>
        <v>41367.363946759258</v>
      </c>
      <c r="T747" s="18">
        <f t="shared" si="71"/>
        <v>41397.363946759258</v>
      </c>
      <c r="U747" s="18">
        <v>41367.363946759258</v>
      </c>
      <c r="V747" s="16">
        <v>2013</v>
      </c>
      <c r="W747" s="17"/>
    </row>
    <row r="748" spans="1:23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8">
        <f t="shared" si="70"/>
        <v>41156.834594907406</v>
      </c>
      <c r="T748" s="18">
        <f t="shared" si="71"/>
        <v>41174.957638888889</v>
      </c>
      <c r="U748" s="18">
        <v>41156.834594907406</v>
      </c>
      <c r="V748" s="16">
        <v>2012</v>
      </c>
      <c r="W748" s="17"/>
    </row>
    <row r="749" spans="1:23" ht="28.8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8">
        <f t="shared" si="70"/>
        <v>41988.340497685182</v>
      </c>
      <c r="T749" s="18">
        <f t="shared" si="71"/>
        <v>42019.245833333327</v>
      </c>
      <c r="U749" s="18">
        <v>41988.340497685182</v>
      </c>
      <c r="V749" s="16">
        <v>2014</v>
      </c>
      <c r="W749" s="17"/>
    </row>
    <row r="750" spans="1:23" ht="28.8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8">
        <f t="shared" si="70"/>
        <v>41831.638495370367</v>
      </c>
      <c r="T750" s="18">
        <f t="shared" si="71"/>
        <v>41861.638495370367</v>
      </c>
      <c r="U750" s="18">
        <v>41831.638495370367</v>
      </c>
      <c r="V750" s="16">
        <v>2014</v>
      </c>
      <c r="W750" s="17"/>
    </row>
    <row r="751" spans="1:23" ht="28.8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8">
        <f t="shared" si="70"/>
        <v>42733.732986111114</v>
      </c>
      <c r="T751" s="18">
        <f t="shared" si="71"/>
        <v>42763.732986111114</v>
      </c>
      <c r="U751" s="18">
        <v>42733.732986111114</v>
      </c>
      <c r="V751" s="16">
        <v>2016</v>
      </c>
      <c r="W751" s="17"/>
    </row>
    <row r="752" spans="1:23" ht="28.8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8">
        <f t="shared" si="70"/>
        <v>41299.669814814813</v>
      </c>
      <c r="T752" s="18">
        <f t="shared" si="71"/>
        <v>41329.669814814813</v>
      </c>
      <c r="U752" s="18">
        <v>41299.669814814813</v>
      </c>
      <c r="V752" s="16">
        <v>2013</v>
      </c>
      <c r="W752" s="17"/>
    </row>
    <row r="753" spans="1:23" ht="28.8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8">
        <f t="shared" si="70"/>
        <v>40713.422164351847</v>
      </c>
      <c r="T753" s="18">
        <f t="shared" si="71"/>
        <v>40759.422164351847</v>
      </c>
      <c r="U753" s="18">
        <v>40713.422164351847</v>
      </c>
      <c r="V753" s="16">
        <v>2011</v>
      </c>
      <c r="W753" s="17"/>
    </row>
    <row r="754" spans="1:23" ht="28.8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8">
        <f t="shared" si="70"/>
        <v>42639.213159722225</v>
      </c>
      <c r="T754" s="18">
        <f t="shared" si="71"/>
        <v>42659.249999999993</v>
      </c>
      <c r="U754" s="18">
        <v>42639.213159722225</v>
      </c>
      <c r="V754" s="16">
        <v>2016</v>
      </c>
      <c r="W754" s="17"/>
    </row>
    <row r="755" spans="1:23" ht="28.8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8">
        <f t="shared" si="70"/>
        <v>42019.381840277776</v>
      </c>
      <c r="T755" s="18">
        <f t="shared" si="71"/>
        <v>42049.381840277776</v>
      </c>
      <c r="U755" s="18">
        <v>42019.381840277776</v>
      </c>
      <c r="V755" s="16">
        <v>2015</v>
      </c>
      <c r="W755" s="17"/>
    </row>
    <row r="756" spans="1:23" ht="28.8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8">
        <f t="shared" si="70"/>
        <v>41249.54075231481</v>
      </c>
      <c r="T756" s="18">
        <f t="shared" si="71"/>
        <v>41279.54075231481</v>
      </c>
      <c r="U756" s="18">
        <v>41249.54075231481</v>
      </c>
      <c r="V756" s="16">
        <v>2012</v>
      </c>
      <c r="W756" s="17"/>
    </row>
    <row r="757" spans="1:23" ht="28.8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8">
        <f t="shared" si="70"/>
        <v>41383.396724537037</v>
      </c>
      <c r="T757" s="18">
        <f t="shared" si="71"/>
        <v>41413.820138888885</v>
      </c>
      <c r="U757" s="18">
        <v>41383.396724537037</v>
      </c>
      <c r="V757" s="16">
        <v>2013</v>
      </c>
      <c r="W757" s="17"/>
    </row>
    <row r="758" spans="1:23" ht="28.8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8">
        <f t="shared" si="70"/>
        <v>40590.558553240735</v>
      </c>
      <c r="T758" s="18">
        <f t="shared" si="71"/>
        <v>40651.516886574071</v>
      </c>
      <c r="U758" s="18">
        <v>40590.558553240735</v>
      </c>
      <c r="V758" s="16">
        <v>2011</v>
      </c>
      <c r="W758" s="17"/>
    </row>
    <row r="759" spans="1:23" ht="28.8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8">
        <f t="shared" si="70"/>
        <v>41234.846226851849</v>
      </c>
      <c r="T759" s="18">
        <f t="shared" si="71"/>
        <v>41248.846226851849</v>
      </c>
      <c r="U759" s="18">
        <v>41234.846226851849</v>
      </c>
      <c r="V759" s="16">
        <v>2012</v>
      </c>
      <c r="W759" s="17"/>
    </row>
    <row r="760" spans="1:23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8">
        <f t="shared" si="70"/>
        <v>40429.628101851849</v>
      </c>
      <c r="T760" s="18">
        <f t="shared" si="71"/>
        <v>40459.628101851849</v>
      </c>
      <c r="U760" s="18">
        <v>40429.628101851849</v>
      </c>
      <c r="V760" s="16">
        <v>2010</v>
      </c>
      <c r="W760" s="17"/>
    </row>
    <row r="761" spans="1:23" ht="28.8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8">
        <f t="shared" si="70"/>
        <v>41789.121979166666</v>
      </c>
      <c r="T761" s="18">
        <f t="shared" si="71"/>
        <v>41829.121979166666</v>
      </c>
      <c r="U761" s="18">
        <v>41789.121979166666</v>
      </c>
      <c r="V761" s="16">
        <v>2014</v>
      </c>
      <c r="W761" s="17"/>
    </row>
    <row r="762" spans="1:23" ht="28.8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8">
        <f t="shared" si="70"/>
        <v>42670.555706018517</v>
      </c>
      <c r="T762" s="18">
        <f t="shared" si="71"/>
        <v>42700.597372685181</v>
      </c>
      <c r="U762" s="18">
        <v>42670.555706018517</v>
      </c>
      <c r="V762" s="16">
        <v>2016</v>
      </c>
      <c r="W762" s="17"/>
    </row>
    <row r="763" spans="1:23" ht="28.8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8">
        <f t="shared" si="70"/>
        <v>41642.543124999997</v>
      </c>
      <c r="T763" s="18">
        <f t="shared" si="71"/>
        <v>41672.543124999997</v>
      </c>
      <c r="U763" s="18">
        <v>41642.543124999997</v>
      </c>
      <c r="V763" s="16">
        <v>2014</v>
      </c>
      <c r="W763" s="17"/>
    </row>
    <row r="764" spans="1:23" ht="28.8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8">
        <f t="shared" si="70"/>
        <v>42690.65011574074</v>
      </c>
      <c r="T764" s="18">
        <f t="shared" si="71"/>
        <v>42708.041666666664</v>
      </c>
      <c r="U764" s="18">
        <v>42690.65011574074</v>
      </c>
      <c r="V764" s="16">
        <v>2016</v>
      </c>
      <c r="W764" s="17"/>
    </row>
    <row r="765" spans="1:23" ht="28.8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8">
        <f t="shared" si="70"/>
        <v>41471.238518518512</v>
      </c>
      <c r="T765" s="18">
        <f t="shared" si="71"/>
        <v>41501.238518518512</v>
      </c>
      <c r="U765" s="18">
        <v>41471.238518518512</v>
      </c>
      <c r="V765" s="16">
        <v>2013</v>
      </c>
      <c r="W765" s="17"/>
    </row>
    <row r="766" spans="1:23" ht="28.8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8">
        <f t="shared" si="70"/>
        <v>42226.964826388888</v>
      </c>
      <c r="T766" s="18">
        <f t="shared" si="71"/>
        <v>42256.964826388888</v>
      </c>
      <c r="U766" s="18">
        <v>42226.964826388888</v>
      </c>
      <c r="V766" s="16">
        <v>2015</v>
      </c>
      <c r="W766" s="17"/>
    </row>
    <row r="767" spans="1:23" ht="28.8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8">
        <f t="shared" si="70"/>
        <v>41901.334305555552</v>
      </c>
      <c r="T767" s="18">
        <f t="shared" si="71"/>
        <v>41931.334305555552</v>
      </c>
      <c r="U767" s="18">
        <v>41901.334305555552</v>
      </c>
      <c r="V767" s="16">
        <v>2014</v>
      </c>
      <c r="W767" s="17"/>
    </row>
    <row r="768" spans="1:23" ht="28.8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8">
        <f t="shared" si="70"/>
        <v>42021.57503472222</v>
      </c>
      <c r="T768" s="18">
        <f t="shared" si="71"/>
        <v>42051.57503472222</v>
      </c>
      <c r="U768" s="18">
        <v>42021.57503472222</v>
      </c>
      <c r="V768" s="16">
        <v>2015</v>
      </c>
      <c r="W768" s="17"/>
    </row>
    <row r="769" spans="1:23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8">
        <f t="shared" si="70"/>
        <v>42114.935300925928</v>
      </c>
      <c r="T769" s="18">
        <f t="shared" si="71"/>
        <v>42144.935300925928</v>
      </c>
      <c r="U769" s="18">
        <v>42114.935300925928</v>
      </c>
      <c r="V769" s="16">
        <v>2015</v>
      </c>
      <c r="W769" s="17"/>
    </row>
    <row r="770" spans="1:23" ht="28.8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E770/D770</f>
        <v>0</v>
      </c>
      <c r="P770" s="7" t="e">
        <f t="shared" ref="P770:P833" si="73">E770/L770</f>
        <v>#DIV/0!</v>
      </c>
      <c r="Q770" t="str">
        <f t="shared" ref="Q770:Q833" si="74">LEFT(N770,FIND("/",N770)-1)</f>
        <v>publishing</v>
      </c>
      <c r="R770" t="str">
        <f t="shared" ref="R770:R833" si="75">RIGHT(N770,LEN(N770)-FIND("/",N770))</f>
        <v>fiction</v>
      </c>
      <c r="S770" s="18">
        <f t="shared" ref="S770:S833" si="76">(((J770/60)/60)/24)+DATE(1970,1,1)+(-5/24)</f>
        <v>41593.998726851853</v>
      </c>
      <c r="T770" s="18">
        <f t="shared" ref="T770:T833" si="77">(((I770/60)/60)/24)+DATE(1970,1,1)+(-5/24)</f>
        <v>41623.998726851853</v>
      </c>
      <c r="U770" s="18">
        <v>41593.998726851853</v>
      </c>
      <c r="V770" s="16">
        <v>2013</v>
      </c>
      <c r="W770" s="17"/>
    </row>
    <row r="771" spans="1:23" ht="28.8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0.41399999999999998</v>
      </c>
      <c r="P771" s="7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8">
        <f t="shared" si="76"/>
        <v>41604.788124999999</v>
      </c>
      <c r="T771" s="18">
        <f t="shared" si="77"/>
        <v>41634.788124999999</v>
      </c>
      <c r="U771" s="18">
        <v>41604.788124999999</v>
      </c>
      <c r="V771" s="16">
        <v>2013</v>
      </c>
      <c r="W771" s="17"/>
    </row>
    <row r="772" spans="1:23" ht="28.8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8">
        <f t="shared" si="76"/>
        <v>41289.791307870371</v>
      </c>
      <c r="T772" s="18">
        <f t="shared" si="77"/>
        <v>41329.791307870371</v>
      </c>
      <c r="U772" s="18">
        <v>41289.791307870371</v>
      </c>
      <c r="V772" s="16">
        <v>2013</v>
      </c>
      <c r="W772" s="17"/>
    </row>
    <row r="773" spans="1:23" ht="28.8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8">
        <f t="shared" si="76"/>
        <v>42349.615763888891</v>
      </c>
      <c r="T773" s="18">
        <f t="shared" si="77"/>
        <v>42399.615763888891</v>
      </c>
      <c r="U773" s="18">
        <v>42349.615763888891</v>
      </c>
      <c r="V773" s="16">
        <v>2015</v>
      </c>
      <c r="W773" s="17"/>
    </row>
    <row r="774" spans="1:23" ht="28.8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8">
        <f t="shared" si="76"/>
        <v>40067.848599537036</v>
      </c>
      <c r="T774" s="18">
        <f t="shared" si="77"/>
        <v>40117.957638888889</v>
      </c>
      <c r="U774" s="18">
        <v>40067.848599537036</v>
      </c>
      <c r="V774" s="16">
        <v>2009</v>
      </c>
      <c r="W774" s="17"/>
    </row>
    <row r="775" spans="1:23" ht="28.8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8">
        <f t="shared" si="76"/>
        <v>42100.527604166658</v>
      </c>
      <c r="T775" s="18">
        <f t="shared" si="77"/>
        <v>42134.750694444439</v>
      </c>
      <c r="U775" s="18">
        <v>42100.527604166658</v>
      </c>
      <c r="V775" s="16">
        <v>2015</v>
      </c>
      <c r="W775" s="17"/>
    </row>
    <row r="776" spans="1:23" ht="28.8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8">
        <f t="shared" si="76"/>
        <v>41663.571967592587</v>
      </c>
      <c r="T776" s="18">
        <f t="shared" si="77"/>
        <v>41693.571967592587</v>
      </c>
      <c r="U776" s="18">
        <v>41663.571967592587</v>
      </c>
      <c r="V776" s="16">
        <v>2014</v>
      </c>
      <c r="W776" s="17"/>
    </row>
    <row r="777" spans="1:23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8">
        <f t="shared" si="76"/>
        <v>40862.851793981477</v>
      </c>
      <c r="T777" s="18">
        <f t="shared" si="77"/>
        <v>40892.851793981477</v>
      </c>
      <c r="U777" s="18">
        <v>40862.851793981477</v>
      </c>
      <c r="V777" s="16">
        <v>2011</v>
      </c>
      <c r="W777" s="17"/>
    </row>
    <row r="778" spans="1:23" ht="28.8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8">
        <f t="shared" si="76"/>
        <v>42250.477372685178</v>
      </c>
      <c r="T778" s="18">
        <f t="shared" si="77"/>
        <v>42287.999999999993</v>
      </c>
      <c r="U778" s="18">
        <v>42250.477372685178</v>
      </c>
      <c r="V778" s="16">
        <v>2015</v>
      </c>
      <c r="W778" s="17"/>
    </row>
    <row r="779" spans="1:23" ht="28.8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8">
        <f t="shared" si="76"/>
        <v>41456.772881944438</v>
      </c>
      <c r="T779" s="18">
        <f t="shared" si="77"/>
        <v>41486.772881944438</v>
      </c>
      <c r="U779" s="18">
        <v>41456.772881944438</v>
      </c>
      <c r="V779" s="16">
        <v>2013</v>
      </c>
      <c r="W779" s="17"/>
    </row>
    <row r="780" spans="1:23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8">
        <f t="shared" si="76"/>
        <v>41729.493981481479</v>
      </c>
      <c r="T780" s="18">
        <f t="shared" si="77"/>
        <v>41759.493981481479</v>
      </c>
      <c r="U780" s="18">
        <v>41729.493981481479</v>
      </c>
      <c r="V780" s="16">
        <v>2014</v>
      </c>
      <c r="W780" s="17"/>
    </row>
    <row r="781" spans="1:23" ht="28.8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8">
        <f t="shared" si="76"/>
        <v>40436.475752314815</v>
      </c>
      <c r="T781" s="18">
        <f t="shared" si="77"/>
        <v>40465.958333333328</v>
      </c>
      <c r="U781" s="18">
        <v>40436.475752314815</v>
      </c>
      <c r="V781" s="16">
        <v>2010</v>
      </c>
      <c r="W781" s="17"/>
    </row>
    <row r="782" spans="1:23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8">
        <f t="shared" si="76"/>
        <v>40636.465567129628</v>
      </c>
      <c r="T782" s="18">
        <f t="shared" si="77"/>
        <v>40666.465567129628</v>
      </c>
      <c r="U782" s="18">
        <v>40636.465567129628</v>
      </c>
      <c r="V782" s="16">
        <v>2011</v>
      </c>
      <c r="W782" s="17"/>
    </row>
    <row r="783" spans="1:23" ht="28.8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8">
        <f t="shared" si="76"/>
        <v>41402.792523148149</v>
      </c>
      <c r="T783" s="18">
        <f t="shared" si="77"/>
        <v>41432.792523148149</v>
      </c>
      <c r="U783" s="18">
        <v>41402.792523148149</v>
      </c>
      <c r="V783" s="16">
        <v>2013</v>
      </c>
      <c r="W783" s="17"/>
    </row>
    <row r="784" spans="1:23" ht="28.8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8">
        <f t="shared" si="76"/>
        <v>41116.549791666665</v>
      </c>
      <c r="T784" s="18">
        <f t="shared" si="77"/>
        <v>41146.549791666665</v>
      </c>
      <c r="U784" s="18">
        <v>41116.549791666665</v>
      </c>
      <c r="V784" s="16">
        <v>2012</v>
      </c>
      <c r="W784" s="17"/>
    </row>
    <row r="785" spans="1:23" ht="28.8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8">
        <f t="shared" si="76"/>
        <v>40987.565381944441</v>
      </c>
      <c r="T785" s="18">
        <f t="shared" si="77"/>
        <v>41026.708333333328</v>
      </c>
      <c r="U785" s="18">
        <v>40987.565381944441</v>
      </c>
      <c r="V785" s="16">
        <v>2012</v>
      </c>
      <c r="W785" s="17"/>
    </row>
    <row r="786" spans="1:23" ht="28.8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8">
        <f t="shared" si="76"/>
        <v>41674.941192129627</v>
      </c>
      <c r="T786" s="18">
        <f t="shared" si="77"/>
        <v>41714.899525462963</v>
      </c>
      <c r="U786" s="18">
        <v>41674.941192129627</v>
      </c>
      <c r="V786" s="16">
        <v>2014</v>
      </c>
      <c r="W786" s="17"/>
    </row>
    <row r="787" spans="1:23" ht="28.8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8">
        <f t="shared" si="76"/>
        <v>41303.385590277772</v>
      </c>
      <c r="T787" s="18">
        <f t="shared" si="77"/>
        <v>41333.385590277772</v>
      </c>
      <c r="U787" s="18">
        <v>41303.385590277772</v>
      </c>
      <c r="V787" s="16">
        <v>2013</v>
      </c>
      <c r="W787" s="17"/>
    </row>
    <row r="788" spans="1:23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8">
        <f t="shared" si="76"/>
        <v>40982.847615740735</v>
      </c>
      <c r="T788" s="18">
        <f t="shared" si="77"/>
        <v>41040.44930555555</v>
      </c>
      <c r="U788" s="18">
        <v>40982.847615740735</v>
      </c>
      <c r="V788" s="16">
        <v>2012</v>
      </c>
      <c r="W788" s="17"/>
    </row>
    <row r="789" spans="1:23" ht="28.8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8">
        <f t="shared" si="76"/>
        <v>41549.419282407405</v>
      </c>
      <c r="T789" s="18">
        <f t="shared" si="77"/>
        <v>41579.419282407405</v>
      </c>
      <c r="U789" s="18">
        <v>41549.419282407405</v>
      </c>
      <c r="V789" s="16">
        <v>2013</v>
      </c>
      <c r="W789" s="17"/>
    </row>
    <row r="790" spans="1:23" ht="28.8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8">
        <f t="shared" si="76"/>
        <v>41058.798472222217</v>
      </c>
      <c r="T790" s="18">
        <f t="shared" si="77"/>
        <v>41096.957638888889</v>
      </c>
      <c r="U790" s="18">
        <v>41058.798472222217</v>
      </c>
      <c r="V790" s="16">
        <v>2012</v>
      </c>
      <c r="W790" s="17"/>
    </row>
    <row r="791" spans="1:23" ht="28.8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8">
        <f t="shared" si="76"/>
        <v>41276.977777777778</v>
      </c>
      <c r="T791" s="18">
        <f t="shared" si="77"/>
        <v>41295.124305555553</v>
      </c>
      <c r="U791" s="18">
        <v>41276.977777777778</v>
      </c>
      <c r="V791" s="16">
        <v>2013</v>
      </c>
      <c r="W791" s="17"/>
    </row>
    <row r="792" spans="1:23" ht="28.8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8">
        <f t="shared" si="76"/>
        <v>41275.839571759258</v>
      </c>
      <c r="T792" s="18">
        <f t="shared" si="77"/>
        <v>41305.839571759258</v>
      </c>
      <c r="U792" s="18">
        <v>41275.839571759258</v>
      </c>
      <c r="V792" s="16">
        <v>2013</v>
      </c>
      <c r="W792" s="17"/>
    </row>
    <row r="793" spans="1:23" ht="28.8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8">
        <f t="shared" si="76"/>
        <v>41557.572291666664</v>
      </c>
      <c r="T793" s="18">
        <f t="shared" si="77"/>
        <v>41591.040972222218</v>
      </c>
      <c r="U793" s="18">
        <v>41557.572291666664</v>
      </c>
      <c r="V793" s="16">
        <v>2013</v>
      </c>
      <c r="W793" s="17"/>
    </row>
    <row r="794" spans="1:23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8">
        <f t="shared" si="76"/>
        <v>41555.665312500001</v>
      </c>
      <c r="T794" s="18">
        <f t="shared" si="77"/>
        <v>41585.706979166665</v>
      </c>
      <c r="U794" s="18">
        <v>41555.665312500001</v>
      </c>
      <c r="V794" s="16">
        <v>2013</v>
      </c>
      <c r="W794" s="17"/>
    </row>
    <row r="795" spans="1:23" ht="28.8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8">
        <f t="shared" si="76"/>
        <v>41442.532916666663</v>
      </c>
      <c r="T795" s="18">
        <f t="shared" si="77"/>
        <v>41457.999305555553</v>
      </c>
      <c r="U795" s="18">
        <v>41442.532916666663</v>
      </c>
      <c r="V795" s="16">
        <v>2013</v>
      </c>
      <c r="W795" s="17"/>
    </row>
    <row r="796" spans="1:23" ht="28.8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8">
        <f t="shared" si="76"/>
        <v>40735.906678240739</v>
      </c>
      <c r="T796" s="18">
        <f t="shared" si="77"/>
        <v>40791.504166666666</v>
      </c>
      <c r="U796" s="18">
        <v>40735.906678240739</v>
      </c>
      <c r="V796" s="16">
        <v>2011</v>
      </c>
      <c r="W796" s="17"/>
    </row>
    <row r="797" spans="1:23" ht="28.8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8">
        <f t="shared" si="76"/>
        <v>40963.404699074068</v>
      </c>
      <c r="T797" s="18">
        <f t="shared" si="77"/>
        <v>41005.999305555553</v>
      </c>
      <c r="U797" s="18">
        <v>40963.404699074068</v>
      </c>
      <c r="V797" s="16">
        <v>2012</v>
      </c>
      <c r="W797" s="17"/>
    </row>
    <row r="798" spans="1:23" ht="28.8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8">
        <f t="shared" si="76"/>
        <v>41502.674594907403</v>
      </c>
      <c r="T798" s="18">
        <f t="shared" si="77"/>
        <v>41532.673611111109</v>
      </c>
      <c r="U798" s="18">
        <v>41502.674594907403</v>
      </c>
      <c r="V798" s="16">
        <v>2013</v>
      </c>
      <c r="W798" s="17"/>
    </row>
    <row r="799" spans="1:23" ht="28.8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8">
        <f t="shared" si="76"/>
        <v>40996.785740740735</v>
      </c>
      <c r="T799" s="18">
        <f t="shared" si="77"/>
        <v>41027.958333333328</v>
      </c>
      <c r="U799" s="18">
        <v>40996.785740740735</v>
      </c>
      <c r="V799" s="16">
        <v>2012</v>
      </c>
      <c r="W799" s="17"/>
    </row>
    <row r="800" spans="1:23" ht="28.8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8">
        <f t="shared" si="76"/>
        <v>41882.381793981483</v>
      </c>
      <c r="T800" s="18">
        <f t="shared" si="77"/>
        <v>41912.381793981483</v>
      </c>
      <c r="U800" s="18">
        <v>41882.381793981483</v>
      </c>
      <c r="V800" s="16">
        <v>2014</v>
      </c>
      <c r="W800" s="17"/>
    </row>
    <row r="801" spans="1:23" ht="28.8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8">
        <f t="shared" si="76"/>
        <v>40996.458865740737</v>
      </c>
      <c r="T801" s="18">
        <f t="shared" si="77"/>
        <v>41026.458865740737</v>
      </c>
      <c r="U801" s="18">
        <v>40996.458865740737</v>
      </c>
      <c r="V801" s="16">
        <v>2012</v>
      </c>
      <c r="W801" s="17"/>
    </row>
    <row r="802" spans="1:23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8">
        <f t="shared" si="76"/>
        <v>41863.225162037037</v>
      </c>
      <c r="T802" s="18">
        <f t="shared" si="77"/>
        <v>41893.225162037037</v>
      </c>
      <c r="U802" s="18">
        <v>41863.225162037037</v>
      </c>
      <c r="V802" s="16">
        <v>2014</v>
      </c>
      <c r="W802" s="17"/>
    </row>
    <row r="803" spans="1:23" ht="28.8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8">
        <f t="shared" si="76"/>
        <v>40695.587037037032</v>
      </c>
      <c r="T803" s="18">
        <f t="shared" si="77"/>
        <v>40725.587037037032</v>
      </c>
      <c r="U803" s="18">
        <v>40695.587037037032</v>
      </c>
      <c r="V803" s="16">
        <v>2011</v>
      </c>
      <c r="W803" s="17"/>
    </row>
    <row r="804" spans="1:23" ht="28.8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8">
        <f t="shared" si="76"/>
        <v>41122.813935185186</v>
      </c>
      <c r="T804" s="18">
        <f t="shared" si="77"/>
        <v>41168.961805555555</v>
      </c>
      <c r="U804" s="18">
        <v>41122.813935185186</v>
      </c>
      <c r="V804" s="16">
        <v>2012</v>
      </c>
      <c r="W804" s="17"/>
    </row>
    <row r="805" spans="1:23" ht="28.8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8">
        <f t="shared" si="76"/>
        <v>40665.741643518515</v>
      </c>
      <c r="T805" s="18">
        <f t="shared" si="77"/>
        <v>40691.833333333328</v>
      </c>
      <c r="U805" s="18">
        <v>40665.741643518515</v>
      </c>
      <c r="V805" s="16">
        <v>2011</v>
      </c>
      <c r="W805" s="17"/>
    </row>
    <row r="806" spans="1:23" ht="28.8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8">
        <f t="shared" si="76"/>
        <v>40729.897291666668</v>
      </c>
      <c r="T806" s="18">
        <f t="shared" si="77"/>
        <v>40746.957638888889</v>
      </c>
      <c r="U806" s="18">
        <v>40729.897291666668</v>
      </c>
      <c r="V806" s="16">
        <v>2011</v>
      </c>
      <c r="W806" s="17"/>
    </row>
    <row r="807" spans="1:23" ht="28.8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8">
        <f t="shared" si="76"/>
        <v>40690.614722222221</v>
      </c>
      <c r="T807" s="18">
        <f t="shared" si="77"/>
        <v>40740.75</v>
      </c>
      <c r="U807" s="18">
        <v>40690.614722222221</v>
      </c>
      <c r="V807" s="16">
        <v>2011</v>
      </c>
      <c r="W807" s="17"/>
    </row>
    <row r="808" spans="1:23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8">
        <f t="shared" si="76"/>
        <v>40763.483090277776</v>
      </c>
      <c r="T808" s="18">
        <f t="shared" si="77"/>
        <v>40793.483090277776</v>
      </c>
      <c r="U808" s="18">
        <v>40763.483090277776</v>
      </c>
      <c r="V808" s="16">
        <v>2011</v>
      </c>
      <c r="W808" s="17"/>
    </row>
    <row r="809" spans="1:23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8">
        <f t="shared" si="76"/>
        <v>42759.420266203706</v>
      </c>
      <c r="T809" s="18">
        <f t="shared" si="77"/>
        <v>42794.874999999993</v>
      </c>
      <c r="U809" s="18">
        <v>42759.420266203706</v>
      </c>
      <c r="V809" s="16">
        <v>2017</v>
      </c>
      <c r="W809" s="17"/>
    </row>
    <row r="810" spans="1:23" ht="28.8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8">
        <f t="shared" si="76"/>
        <v>41961.892199074071</v>
      </c>
      <c r="T810" s="18">
        <f t="shared" si="77"/>
        <v>41994.999305555553</v>
      </c>
      <c r="U810" s="18">
        <v>41961.892199074071</v>
      </c>
      <c r="V810" s="16">
        <v>2014</v>
      </c>
      <c r="W810" s="17"/>
    </row>
    <row r="811" spans="1:23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8">
        <f t="shared" si="76"/>
        <v>41628.625347222223</v>
      </c>
      <c r="T811" s="18">
        <f t="shared" si="77"/>
        <v>41658.625347222223</v>
      </c>
      <c r="U811" s="18">
        <v>41628.625347222223</v>
      </c>
      <c r="V811" s="16">
        <v>2013</v>
      </c>
      <c r="W811" s="17"/>
    </row>
    <row r="812" spans="1:23" ht="28.8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8">
        <f t="shared" si="76"/>
        <v>41122.847939814812</v>
      </c>
      <c r="T812" s="18">
        <f t="shared" si="77"/>
        <v>41152.847939814812</v>
      </c>
      <c r="U812" s="18">
        <v>41122.847939814812</v>
      </c>
      <c r="V812" s="16">
        <v>2012</v>
      </c>
      <c r="W812" s="17"/>
    </row>
    <row r="813" spans="1:23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8">
        <f t="shared" si="76"/>
        <v>41443.435208333329</v>
      </c>
      <c r="T813" s="18">
        <f t="shared" si="77"/>
        <v>41465.494444444441</v>
      </c>
      <c r="U813" s="18">
        <v>41443.435208333329</v>
      </c>
      <c r="V813" s="16">
        <v>2013</v>
      </c>
      <c r="W813" s="17"/>
    </row>
    <row r="814" spans="1:23" ht="28.8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8">
        <f t="shared" si="76"/>
        <v>41281.809629629628</v>
      </c>
      <c r="T814" s="18">
        <f t="shared" si="77"/>
        <v>41334.373611111107</v>
      </c>
      <c r="U814" s="18">
        <v>41281.809629629628</v>
      </c>
      <c r="V814" s="16">
        <v>2013</v>
      </c>
      <c r="W814" s="17"/>
    </row>
    <row r="815" spans="1:23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8">
        <f t="shared" si="76"/>
        <v>41080.751909722218</v>
      </c>
      <c r="T815" s="18">
        <f t="shared" si="77"/>
        <v>41110.751909722218</v>
      </c>
      <c r="U815" s="18">
        <v>41080.751909722218</v>
      </c>
      <c r="V815" s="16">
        <v>2012</v>
      </c>
      <c r="W815" s="17"/>
    </row>
    <row r="816" spans="1:23" ht="28.8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8">
        <f t="shared" si="76"/>
        <v>40679.534733796296</v>
      </c>
      <c r="T816" s="18">
        <f t="shared" si="77"/>
        <v>40694.544444444444</v>
      </c>
      <c r="U816" s="18">
        <v>40679.534733796296</v>
      </c>
      <c r="V816" s="16">
        <v>2011</v>
      </c>
      <c r="W816" s="17"/>
    </row>
    <row r="817" spans="1:23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8">
        <f t="shared" si="76"/>
        <v>41914.70952546296</v>
      </c>
      <c r="T817" s="18">
        <f t="shared" si="77"/>
        <v>41944.70952546296</v>
      </c>
      <c r="U817" s="18">
        <v>41914.70952546296</v>
      </c>
      <c r="V817" s="16">
        <v>2014</v>
      </c>
      <c r="W817" s="17"/>
    </row>
    <row r="818" spans="1:23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8">
        <f t="shared" si="76"/>
        <v>41341.662534722222</v>
      </c>
      <c r="T818" s="18">
        <f t="shared" si="77"/>
        <v>41373.0625</v>
      </c>
      <c r="U818" s="18">
        <v>41341.662534722222</v>
      </c>
      <c r="V818" s="16">
        <v>2013</v>
      </c>
      <c r="W818" s="17"/>
    </row>
    <row r="819" spans="1:23" ht="28.8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8">
        <f t="shared" si="76"/>
        <v>40925.391331018516</v>
      </c>
      <c r="T819" s="18">
        <f t="shared" si="77"/>
        <v>40978.999305555553</v>
      </c>
      <c r="U819" s="18">
        <v>40925.391331018516</v>
      </c>
      <c r="V819" s="16">
        <v>2012</v>
      </c>
      <c r="W819" s="17"/>
    </row>
    <row r="820" spans="1:23" ht="28.8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8">
        <f t="shared" si="76"/>
        <v>41120.67454861111</v>
      </c>
      <c r="T820" s="18">
        <f t="shared" si="77"/>
        <v>41128.500694444439</v>
      </c>
      <c r="U820" s="18">
        <v>41120.67454861111</v>
      </c>
      <c r="V820" s="16">
        <v>2012</v>
      </c>
      <c r="W820" s="17"/>
    </row>
    <row r="821" spans="1:23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8">
        <f t="shared" si="76"/>
        <v>41619.789976851847</v>
      </c>
      <c r="T821" s="18">
        <f t="shared" si="77"/>
        <v>41628.988888888889</v>
      </c>
      <c r="U821" s="18">
        <v>41619.789976851847</v>
      </c>
      <c r="V821" s="16">
        <v>2013</v>
      </c>
      <c r="W821" s="17"/>
    </row>
    <row r="822" spans="1:23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8">
        <f t="shared" si="76"/>
        <v>41768.633587962962</v>
      </c>
      <c r="T822" s="18">
        <f t="shared" si="77"/>
        <v>41799</v>
      </c>
      <c r="U822" s="18">
        <v>41768.633587962962</v>
      </c>
      <c r="V822" s="16">
        <v>2014</v>
      </c>
      <c r="W822" s="17"/>
    </row>
    <row r="823" spans="1:23" ht="28.8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8">
        <f t="shared" si="76"/>
        <v>42093.71371527778</v>
      </c>
      <c r="T823" s="18">
        <f t="shared" si="77"/>
        <v>42127.959027777775</v>
      </c>
      <c r="U823" s="18">
        <v>42093.71371527778</v>
      </c>
      <c r="V823" s="16">
        <v>2015</v>
      </c>
      <c r="W823" s="17"/>
    </row>
    <row r="824" spans="1:23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8">
        <f t="shared" si="76"/>
        <v>41157.739004629628</v>
      </c>
      <c r="T824" s="18">
        <f t="shared" si="77"/>
        <v>41187.739004629628</v>
      </c>
      <c r="U824" s="18">
        <v>41157.739004629628</v>
      </c>
      <c r="V824" s="16">
        <v>2012</v>
      </c>
      <c r="W824" s="17"/>
    </row>
    <row r="825" spans="1:23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8">
        <f t="shared" si="76"/>
        <v>42055.764490740738</v>
      </c>
      <c r="T825" s="18">
        <f t="shared" si="77"/>
        <v>42085.722824074073</v>
      </c>
      <c r="U825" s="18">
        <v>42055.764490740738</v>
      </c>
      <c r="V825" s="16">
        <v>2015</v>
      </c>
      <c r="W825" s="17"/>
    </row>
    <row r="826" spans="1:23" ht="28.8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8">
        <f t="shared" si="76"/>
        <v>40250.033773148149</v>
      </c>
      <c r="T826" s="18">
        <f t="shared" si="77"/>
        <v>40286.082638888889</v>
      </c>
      <c r="U826" s="18">
        <v>40250.033773148149</v>
      </c>
      <c r="V826" s="16">
        <v>2010</v>
      </c>
      <c r="W826" s="17"/>
    </row>
    <row r="827" spans="1:23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8">
        <f t="shared" si="76"/>
        <v>41186.098194444443</v>
      </c>
      <c r="T827" s="18">
        <f t="shared" si="77"/>
        <v>41211.098194444443</v>
      </c>
      <c r="U827" s="18">
        <v>41186.098194444443</v>
      </c>
      <c r="V827" s="16">
        <v>2012</v>
      </c>
      <c r="W827" s="17"/>
    </row>
    <row r="828" spans="1:23" ht="28.8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8">
        <f t="shared" si="76"/>
        <v>40972.830208333333</v>
      </c>
      <c r="T828" s="18">
        <f t="shared" si="77"/>
        <v>40993.788541666661</v>
      </c>
      <c r="U828" s="18">
        <v>40972.830208333333</v>
      </c>
      <c r="V828" s="16">
        <v>2012</v>
      </c>
      <c r="W828" s="17"/>
    </row>
    <row r="829" spans="1:23" ht="28.8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8">
        <f t="shared" si="76"/>
        <v>40927.265127314815</v>
      </c>
      <c r="T829" s="18">
        <f t="shared" si="77"/>
        <v>40953.617361111108</v>
      </c>
      <c r="U829" s="18">
        <v>40927.265127314815</v>
      </c>
      <c r="V829" s="16">
        <v>2012</v>
      </c>
      <c r="W829" s="17"/>
    </row>
    <row r="830" spans="1:23" ht="28.8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8">
        <f t="shared" si="76"/>
        <v>41072.84238425926</v>
      </c>
      <c r="T830" s="18">
        <f t="shared" si="77"/>
        <v>41085.474999999999</v>
      </c>
      <c r="U830" s="18">
        <v>41072.84238425926</v>
      </c>
      <c r="V830" s="16">
        <v>2012</v>
      </c>
      <c r="W830" s="17"/>
    </row>
    <row r="831" spans="1:23" ht="28.8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8">
        <f t="shared" si="76"/>
        <v>42504.593055555553</v>
      </c>
      <c r="T831" s="18">
        <f t="shared" si="77"/>
        <v>42564.593055555553</v>
      </c>
      <c r="U831" s="18">
        <v>42504.593055555553</v>
      </c>
      <c r="V831" s="16">
        <v>2016</v>
      </c>
      <c r="W831" s="17"/>
    </row>
    <row r="832" spans="1:23" ht="28.8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8">
        <f t="shared" si="76"/>
        <v>41325.317418981482</v>
      </c>
      <c r="T832" s="18">
        <f t="shared" si="77"/>
        <v>41355.27575231481</v>
      </c>
      <c r="U832" s="18">
        <v>41325.317418981482</v>
      </c>
      <c r="V832" s="16">
        <v>2013</v>
      </c>
      <c r="W832" s="17"/>
    </row>
    <row r="833" spans="1:23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8">
        <f t="shared" si="76"/>
        <v>40996.438587962963</v>
      </c>
      <c r="T833" s="18">
        <f t="shared" si="77"/>
        <v>41026.438587962963</v>
      </c>
      <c r="U833" s="18">
        <v>40996.438587962963</v>
      </c>
      <c r="V833" s="16">
        <v>2012</v>
      </c>
      <c r="W833" s="17"/>
    </row>
    <row r="834" spans="1:23" ht="28.8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E834/D834</f>
        <v>1.0060706666666666</v>
      </c>
      <c r="P834" s="7">
        <f t="shared" ref="P834:P897" si="79">E834/L834</f>
        <v>97.993896103896105</v>
      </c>
      <c r="Q834" t="str">
        <f t="shared" ref="Q834:Q897" si="80">LEFT(N834,FIND("/",N834)-1)</f>
        <v>music</v>
      </c>
      <c r="R834" t="str">
        <f t="shared" ref="R834:R897" si="81">RIGHT(N834,LEN(N834)-FIND("/",N834))</f>
        <v>rock</v>
      </c>
      <c r="S834" s="18">
        <f t="shared" ref="S834:S897" si="82">(((J834/60)/60)/24)+DATE(1970,1,1)+(-5/24)</f>
        <v>40869.466840277775</v>
      </c>
      <c r="T834" s="18">
        <f t="shared" ref="T834:T897" si="83">(((I834/60)/60)/24)+DATE(1970,1,1)+(-5/24)</f>
        <v>40929.134027777778</v>
      </c>
      <c r="U834" s="18">
        <v>40869.466840277775</v>
      </c>
      <c r="V834" s="16">
        <v>2011</v>
      </c>
      <c r="W834" s="17"/>
    </row>
    <row r="835" spans="1:23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1.0166666666666666</v>
      </c>
      <c r="P835" s="7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8">
        <f t="shared" si="82"/>
        <v>41718.669849537036</v>
      </c>
      <c r="T835" s="18">
        <f t="shared" si="83"/>
        <v>41748.669849537036</v>
      </c>
      <c r="U835" s="18">
        <v>41718.669849537036</v>
      </c>
      <c r="V835" s="16">
        <v>2014</v>
      </c>
      <c r="W835" s="17"/>
    </row>
    <row r="836" spans="1:23" ht="28.8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8">
        <f t="shared" si="82"/>
        <v>41422.614490740736</v>
      </c>
      <c r="T836" s="18">
        <f t="shared" si="83"/>
        <v>41455.957638888889</v>
      </c>
      <c r="U836" s="18">
        <v>41422.614490740736</v>
      </c>
      <c r="V836" s="16">
        <v>2013</v>
      </c>
      <c r="W836" s="17"/>
    </row>
    <row r="837" spans="1:23" ht="28.8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8">
        <f t="shared" si="82"/>
        <v>41005.249513888884</v>
      </c>
      <c r="T837" s="18">
        <f t="shared" si="83"/>
        <v>41047.916666666664</v>
      </c>
      <c r="U837" s="18">
        <v>41005.249513888884</v>
      </c>
      <c r="V837" s="16">
        <v>2012</v>
      </c>
      <c r="W837" s="17"/>
    </row>
    <row r="838" spans="1:23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8">
        <f t="shared" si="82"/>
        <v>41523.848587962959</v>
      </c>
      <c r="T838" s="18">
        <f t="shared" si="83"/>
        <v>41553.848587962959</v>
      </c>
      <c r="U838" s="18">
        <v>41523.848587962959</v>
      </c>
      <c r="V838" s="16">
        <v>2013</v>
      </c>
      <c r="W838" s="17"/>
    </row>
    <row r="839" spans="1:23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8">
        <f t="shared" si="82"/>
        <v>41730.79006944444</v>
      </c>
      <c r="T839" s="18">
        <f t="shared" si="83"/>
        <v>41760.79006944444</v>
      </c>
      <c r="U839" s="18">
        <v>41730.79006944444</v>
      </c>
      <c r="V839" s="16">
        <v>2014</v>
      </c>
      <c r="W839" s="17"/>
    </row>
    <row r="840" spans="1:23" ht="28.8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8">
        <f t="shared" si="82"/>
        <v>40895.689641203702</v>
      </c>
      <c r="T840" s="18">
        <f t="shared" si="83"/>
        <v>40925.689641203702</v>
      </c>
      <c r="U840" s="18">
        <v>40895.689641203702</v>
      </c>
      <c r="V840" s="16">
        <v>2011</v>
      </c>
      <c r="W840" s="17"/>
    </row>
    <row r="841" spans="1:23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8">
        <f t="shared" si="82"/>
        <v>41144.555046296293</v>
      </c>
      <c r="T841" s="18">
        <f t="shared" si="83"/>
        <v>41174.555046296293</v>
      </c>
      <c r="U841" s="18">
        <v>41144.555046296293</v>
      </c>
      <c r="V841" s="16">
        <v>2012</v>
      </c>
      <c r="W841" s="17"/>
    </row>
    <row r="842" spans="1:23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8">
        <f t="shared" si="82"/>
        <v>42607.018368055556</v>
      </c>
      <c r="T842" s="18">
        <f t="shared" si="83"/>
        <v>42637.018368055556</v>
      </c>
      <c r="U842" s="18">
        <v>42607.018368055556</v>
      </c>
      <c r="V842" s="16">
        <v>2016</v>
      </c>
      <c r="W842" s="17"/>
    </row>
    <row r="843" spans="1:23" ht="28.8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8">
        <f t="shared" si="82"/>
        <v>41923.63035879629</v>
      </c>
      <c r="T843" s="18">
        <f t="shared" si="83"/>
        <v>41953.672025462954</v>
      </c>
      <c r="U843" s="18">
        <v>41923.63035879629</v>
      </c>
      <c r="V843" s="16">
        <v>2014</v>
      </c>
      <c r="W843" s="17"/>
    </row>
    <row r="844" spans="1:23" ht="28.8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8">
        <f t="shared" si="82"/>
        <v>41526.384062500001</v>
      </c>
      <c r="T844" s="18">
        <f t="shared" si="83"/>
        <v>41560.957638888889</v>
      </c>
      <c r="U844" s="18">
        <v>41526.384062500001</v>
      </c>
      <c r="V844" s="16">
        <v>2013</v>
      </c>
      <c r="W844" s="17"/>
    </row>
    <row r="845" spans="1:23" ht="28.8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8">
        <f t="shared" si="82"/>
        <v>42695.049537037034</v>
      </c>
      <c r="T845" s="18">
        <f t="shared" si="83"/>
        <v>42712.124999999993</v>
      </c>
      <c r="U845" s="18">
        <v>42695.049537037034</v>
      </c>
      <c r="V845" s="16">
        <v>2016</v>
      </c>
      <c r="W845" s="17"/>
    </row>
    <row r="846" spans="1:23" ht="28.8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8">
        <f t="shared" si="82"/>
        <v>41905.476296296292</v>
      </c>
      <c r="T846" s="18">
        <f t="shared" si="83"/>
        <v>41943.999305555553</v>
      </c>
      <c r="U846" s="18">
        <v>41905.476296296292</v>
      </c>
      <c r="V846" s="16">
        <v>2014</v>
      </c>
      <c r="W846" s="17"/>
    </row>
    <row r="847" spans="1:23" ht="28.8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8">
        <f t="shared" si="82"/>
        <v>42577.997638888883</v>
      </c>
      <c r="T847" s="18">
        <f t="shared" si="83"/>
        <v>42617.957638888889</v>
      </c>
      <c r="U847" s="18">
        <v>42577.997638888883</v>
      </c>
      <c r="V847" s="16">
        <v>2016</v>
      </c>
      <c r="W847" s="17"/>
    </row>
    <row r="848" spans="1:23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8">
        <f t="shared" si="82"/>
        <v>41694.183506944442</v>
      </c>
      <c r="T848" s="18">
        <f t="shared" si="83"/>
        <v>41708.375</v>
      </c>
      <c r="U848" s="18">
        <v>41694.183506944442</v>
      </c>
      <c r="V848" s="16">
        <v>2014</v>
      </c>
      <c r="W848" s="17"/>
    </row>
    <row r="849" spans="1:23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8">
        <f t="shared" si="82"/>
        <v>42165.590000000004</v>
      </c>
      <c r="T849" s="18">
        <f t="shared" si="83"/>
        <v>42195.590000000004</v>
      </c>
      <c r="U849" s="18">
        <v>42165.590000000004</v>
      </c>
      <c r="V849" s="16">
        <v>2015</v>
      </c>
      <c r="W849" s="17"/>
    </row>
    <row r="850" spans="1:23" ht="28.8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8">
        <f t="shared" si="82"/>
        <v>42078.583715277775</v>
      </c>
      <c r="T850" s="18">
        <f t="shared" si="83"/>
        <v>42108.583715277775</v>
      </c>
      <c r="U850" s="18">
        <v>42078.583715277775</v>
      </c>
      <c r="V850" s="16">
        <v>2015</v>
      </c>
      <c r="W850" s="17"/>
    </row>
    <row r="851" spans="1:23" ht="28.8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8">
        <f t="shared" si="82"/>
        <v>42050.94055555555</v>
      </c>
      <c r="T851" s="18">
        <f t="shared" si="83"/>
        <v>42078.898888888885</v>
      </c>
      <c r="U851" s="18">
        <v>42050.94055555555</v>
      </c>
      <c r="V851" s="16">
        <v>2015</v>
      </c>
      <c r="W851" s="17"/>
    </row>
    <row r="852" spans="1:23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8">
        <f t="shared" si="82"/>
        <v>42452.619409722225</v>
      </c>
      <c r="T852" s="18">
        <f t="shared" si="83"/>
        <v>42484.999305555553</v>
      </c>
      <c r="U852" s="18">
        <v>42452.619409722225</v>
      </c>
      <c r="V852" s="16">
        <v>2016</v>
      </c>
      <c r="W852" s="17"/>
    </row>
    <row r="853" spans="1:23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8">
        <f t="shared" si="82"/>
        <v>42522.671909722216</v>
      </c>
      <c r="T853" s="18">
        <f t="shared" si="83"/>
        <v>42582.614583333336</v>
      </c>
      <c r="U853" s="18">
        <v>42522.671909722216</v>
      </c>
      <c r="V853" s="16">
        <v>2016</v>
      </c>
      <c r="W853" s="17"/>
    </row>
    <row r="854" spans="1:23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8">
        <f t="shared" si="82"/>
        <v>42656.59716435185</v>
      </c>
      <c r="T854" s="18">
        <f t="shared" si="83"/>
        <v>42667.666666666664</v>
      </c>
      <c r="U854" s="18">
        <v>42656.59716435185</v>
      </c>
      <c r="V854" s="16">
        <v>2016</v>
      </c>
      <c r="W854" s="17"/>
    </row>
    <row r="855" spans="1:23" ht="28.8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8">
        <f t="shared" si="82"/>
        <v>42021.62394675926</v>
      </c>
      <c r="T855" s="18">
        <f t="shared" si="83"/>
        <v>42051.62394675926</v>
      </c>
      <c r="U855" s="18">
        <v>42021.62394675926</v>
      </c>
      <c r="V855" s="16">
        <v>2015</v>
      </c>
      <c r="W855" s="17"/>
    </row>
    <row r="856" spans="1:23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8">
        <f t="shared" si="82"/>
        <v>42702.004004629627</v>
      </c>
      <c r="T856" s="18">
        <f t="shared" si="83"/>
        <v>42732.004004629627</v>
      </c>
      <c r="U856" s="18">
        <v>42702.004004629627</v>
      </c>
      <c r="V856" s="16">
        <v>2016</v>
      </c>
      <c r="W856" s="17"/>
    </row>
    <row r="857" spans="1:23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8">
        <f t="shared" si="82"/>
        <v>42544.916863425926</v>
      </c>
      <c r="T857" s="18">
        <f t="shared" si="83"/>
        <v>42574.916863425926</v>
      </c>
      <c r="U857" s="18">
        <v>42544.916863425926</v>
      </c>
      <c r="V857" s="16">
        <v>2016</v>
      </c>
      <c r="W857" s="17"/>
    </row>
    <row r="858" spans="1:23" ht="28.8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8">
        <f t="shared" si="82"/>
        <v>42609.103657407402</v>
      </c>
      <c r="T858" s="18">
        <f t="shared" si="83"/>
        <v>42668.583333333336</v>
      </c>
      <c r="U858" s="18">
        <v>42609.103657407402</v>
      </c>
      <c r="V858" s="16">
        <v>2016</v>
      </c>
      <c r="W858" s="17"/>
    </row>
    <row r="859" spans="1:23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8">
        <f t="shared" si="82"/>
        <v>42291.373043981475</v>
      </c>
      <c r="T859" s="18">
        <f t="shared" si="83"/>
        <v>42333.414710648147</v>
      </c>
      <c r="U859" s="18">
        <v>42291.373043981475</v>
      </c>
      <c r="V859" s="16">
        <v>2015</v>
      </c>
      <c r="W859" s="17"/>
    </row>
    <row r="860" spans="1:23" ht="28.8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8">
        <f t="shared" si="82"/>
        <v>42079.537245370368</v>
      </c>
      <c r="T860" s="18">
        <f t="shared" si="83"/>
        <v>42109.749305555553</v>
      </c>
      <c r="U860" s="18">
        <v>42079.537245370368</v>
      </c>
      <c r="V860" s="16">
        <v>2015</v>
      </c>
      <c r="W860" s="17"/>
    </row>
    <row r="861" spans="1:23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8">
        <f t="shared" si="82"/>
        <v>42128.611898148149</v>
      </c>
      <c r="T861" s="18">
        <f t="shared" si="83"/>
        <v>42158.791666666664</v>
      </c>
      <c r="U861" s="18">
        <v>42128.611898148149</v>
      </c>
      <c r="V861" s="16">
        <v>2015</v>
      </c>
      <c r="W861" s="17"/>
    </row>
    <row r="862" spans="1:23" ht="28.8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8">
        <f t="shared" si="82"/>
        <v>41570.274456018517</v>
      </c>
      <c r="T862" s="18">
        <f t="shared" si="83"/>
        <v>41600.316122685181</v>
      </c>
      <c r="U862" s="18">
        <v>41570.274456018517</v>
      </c>
      <c r="V862" s="16">
        <v>2013</v>
      </c>
      <c r="W862" s="17"/>
    </row>
    <row r="863" spans="1:23" ht="28.8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8">
        <f t="shared" si="82"/>
        <v>42599.756990740738</v>
      </c>
      <c r="T863" s="18">
        <f t="shared" si="83"/>
        <v>42629.756990740738</v>
      </c>
      <c r="U863" s="18">
        <v>42599.756990740738</v>
      </c>
      <c r="V863" s="16">
        <v>2016</v>
      </c>
      <c r="W863" s="17"/>
    </row>
    <row r="864" spans="1:23" ht="28.8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8">
        <f t="shared" si="82"/>
        <v>41559.346620370365</v>
      </c>
      <c r="T864" s="18">
        <f t="shared" si="83"/>
        <v>41589.388287037036</v>
      </c>
      <c r="U864" s="18">
        <v>41559.346620370365</v>
      </c>
      <c r="V864" s="16">
        <v>2013</v>
      </c>
      <c r="W864" s="17"/>
    </row>
    <row r="865" spans="1:23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8">
        <f t="shared" si="82"/>
        <v>40920.909328703703</v>
      </c>
      <c r="T865" s="18">
        <f t="shared" si="83"/>
        <v>40950.909328703703</v>
      </c>
      <c r="U865" s="18">
        <v>40920.909328703703</v>
      </c>
      <c r="V865" s="16">
        <v>2012</v>
      </c>
      <c r="W865" s="17"/>
    </row>
    <row r="866" spans="1:23" ht="28.8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8">
        <f t="shared" si="82"/>
        <v>41540.898587962962</v>
      </c>
      <c r="T866" s="18">
        <f t="shared" si="83"/>
        <v>41563.207638888889</v>
      </c>
      <c r="U866" s="18">
        <v>41540.898587962962</v>
      </c>
      <c r="V866" s="16">
        <v>2013</v>
      </c>
      <c r="W866" s="17"/>
    </row>
    <row r="867" spans="1:23" ht="28.8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8">
        <f t="shared" si="82"/>
        <v>41230.564780092594</v>
      </c>
      <c r="T867" s="18">
        <f t="shared" si="83"/>
        <v>41290.564780092594</v>
      </c>
      <c r="U867" s="18">
        <v>41230.564780092594</v>
      </c>
      <c r="V867" s="16">
        <v>2012</v>
      </c>
      <c r="W867" s="17"/>
    </row>
    <row r="868" spans="1:23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8">
        <f t="shared" si="82"/>
        <v>42025.429606481477</v>
      </c>
      <c r="T868" s="18">
        <f t="shared" si="83"/>
        <v>42063.423611111109</v>
      </c>
      <c r="U868" s="18">
        <v>42025.429606481477</v>
      </c>
      <c r="V868" s="16">
        <v>2015</v>
      </c>
      <c r="W868" s="17"/>
    </row>
    <row r="869" spans="1:23" ht="28.8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8">
        <f t="shared" si="82"/>
        <v>40087.897060185183</v>
      </c>
      <c r="T869" s="18">
        <f t="shared" si="83"/>
        <v>40147.999305555553</v>
      </c>
      <c r="U869" s="18">
        <v>40087.897060185183</v>
      </c>
      <c r="V869" s="16">
        <v>2009</v>
      </c>
      <c r="W869" s="17"/>
    </row>
    <row r="870" spans="1:23" ht="28.8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8">
        <f t="shared" si="82"/>
        <v>41615.819421296292</v>
      </c>
      <c r="T870" s="18">
        <f t="shared" si="83"/>
        <v>41645.819421296292</v>
      </c>
      <c r="U870" s="18">
        <v>41615.819421296292</v>
      </c>
      <c r="V870" s="16">
        <v>2013</v>
      </c>
      <c r="W870" s="17"/>
    </row>
    <row r="871" spans="1:23" ht="28.8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8">
        <f t="shared" si="82"/>
        <v>41342.637233796297</v>
      </c>
      <c r="T871" s="18">
        <f t="shared" si="83"/>
        <v>41372.595567129625</v>
      </c>
      <c r="U871" s="18">
        <v>41342.637233796297</v>
      </c>
      <c r="V871" s="16">
        <v>2013</v>
      </c>
      <c r="W871" s="17"/>
    </row>
    <row r="872" spans="1:23" ht="28.8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8">
        <f t="shared" si="82"/>
        <v>41487.813923611109</v>
      </c>
      <c r="T872" s="18">
        <f t="shared" si="83"/>
        <v>41517.813923611109</v>
      </c>
      <c r="U872" s="18">
        <v>41487.813923611109</v>
      </c>
      <c r="V872" s="16">
        <v>2013</v>
      </c>
      <c r="W872" s="17"/>
    </row>
    <row r="873" spans="1:23" ht="28.8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8">
        <f t="shared" si="82"/>
        <v>41577.352951388886</v>
      </c>
      <c r="T873" s="18">
        <f t="shared" si="83"/>
        <v>41607.39461805555</v>
      </c>
      <c r="U873" s="18">
        <v>41577.352951388886</v>
      </c>
      <c r="V873" s="16">
        <v>2013</v>
      </c>
      <c r="W873" s="17"/>
    </row>
    <row r="874" spans="1:23" ht="28.8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8">
        <f t="shared" si="82"/>
        <v>40567.617210648146</v>
      </c>
      <c r="T874" s="18">
        <f t="shared" si="83"/>
        <v>40612.617210648146</v>
      </c>
      <c r="U874" s="18">
        <v>40567.617210648146</v>
      </c>
      <c r="V874" s="16">
        <v>2011</v>
      </c>
      <c r="W874" s="17"/>
    </row>
    <row r="875" spans="1:23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8">
        <f t="shared" si="82"/>
        <v>41183.958796296298</v>
      </c>
      <c r="T875" s="18">
        <f t="shared" si="83"/>
        <v>41224.000462962962</v>
      </c>
      <c r="U875" s="18">
        <v>41183.958796296298</v>
      </c>
      <c r="V875" s="16">
        <v>2012</v>
      </c>
      <c r="W875" s="17"/>
    </row>
    <row r="876" spans="1:23" ht="28.8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8">
        <f t="shared" si="82"/>
        <v>41368.375393518516</v>
      </c>
      <c r="T876" s="18">
        <f t="shared" si="83"/>
        <v>41398.375393518516</v>
      </c>
      <c r="U876" s="18">
        <v>41368.375393518516</v>
      </c>
      <c r="V876" s="16">
        <v>2013</v>
      </c>
      <c r="W876" s="17"/>
    </row>
    <row r="877" spans="1:23" ht="28.8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8">
        <f t="shared" si="82"/>
        <v>42248.515405092585</v>
      </c>
      <c r="T877" s="18">
        <f t="shared" si="83"/>
        <v>42268.515405092585</v>
      </c>
      <c r="U877" s="18">
        <v>42248.515405092585</v>
      </c>
      <c r="V877" s="16">
        <v>2015</v>
      </c>
      <c r="W877" s="17"/>
    </row>
    <row r="878" spans="1:23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8">
        <f t="shared" si="82"/>
        <v>41276.288506944438</v>
      </c>
      <c r="T878" s="18">
        <f t="shared" si="83"/>
        <v>41309.288506944438</v>
      </c>
      <c r="U878" s="18">
        <v>41276.288506944438</v>
      </c>
      <c r="V878" s="16">
        <v>2013</v>
      </c>
      <c r="W878" s="17"/>
    </row>
    <row r="879" spans="1:23" ht="28.8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8">
        <f t="shared" si="82"/>
        <v>41597.580555555556</v>
      </c>
      <c r="T879" s="18">
        <f t="shared" si="83"/>
        <v>41627.580555555556</v>
      </c>
      <c r="U879" s="18">
        <v>41597.580555555556</v>
      </c>
      <c r="V879" s="16">
        <v>2013</v>
      </c>
      <c r="W879" s="17"/>
    </row>
    <row r="880" spans="1:23" ht="28.8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8">
        <f t="shared" si="82"/>
        <v>40505.024583333332</v>
      </c>
      <c r="T880" s="18">
        <f t="shared" si="83"/>
        <v>40535.024583333332</v>
      </c>
      <c r="U880" s="18">
        <v>40505.024583333332</v>
      </c>
      <c r="V880" s="16">
        <v>2010</v>
      </c>
      <c r="W880" s="17"/>
    </row>
    <row r="881" spans="1:23" ht="28.8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8">
        <f t="shared" si="82"/>
        <v>41037.621585648143</v>
      </c>
      <c r="T881" s="18">
        <f t="shared" si="83"/>
        <v>41058.621585648143</v>
      </c>
      <c r="U881" s="18">
        <v>41037.621585648143</v>
      </c>
      <c r="V881" s="16">
        <v>2012</v>
      </c>
      <c r="W881" s="17"/>
    </row>
    <row r="882" spans="1:23" ht="28.8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8">
        <f t="shared" si="82"/>
        <v>41179.112708333334</v>
      </c>
      <c r="T882" s="18">
        <f t="shared" si="83"/>
        <v>41212.112708333334</v>
      </c>
      <c r="U882" s="18">
        <v>41179.112708333334</v>
      </c>
      <c r="V882" s="16">
        <v>2012</v>
      </c>
      <c r="W882" s="17"/>
    </row>
    <row r="883" spans="1:23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8">
        <f t="shared" si="82"/>
        <v>40877.042662037034</v>
      </c>
      <c r="T883" s="18">
        <f t="shared" si="83"/>
        <v>40922.042662037034</v>
      </c>
      <c r="U883" s="18">
        <v>40877.042662037034</v>
      </c>
      <c r="V883" s="16">
        <v>2011</v>
      </c>
      <c r="W883" s="17"/>
    </row>
    <row r="884" spans="1:23" ht="28.8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8">
        <f t="shared" si="82"/>
        <v>40759.652199074073</v>
      </c>
      <c r="T884" s="18">
        <f t="shared" si="83"/>
        <v>40792.652199074073</v>
      </c>
      <c r="U884" s="18">
        <v>40759.652199074073</v>
      </c>
      <c r="V884" s="16">
        <v>2011</v>
      </c>
      <c r="W884" s="17"/>
    </row>
    <row r="885" spans="1:23" ht="28.8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8">
        <f t="shared" si="82"/>
        <v>42371.727256944439</v>
      </c>
      <c r="T885" s="18">
        <f t="shared" si="83"/>
        <v>42431.727256944439</v>
      </c>
      <c r="U885" s="18">
        <v>42371.727256944439</v>
      </c>
      <c r="V885" s="16">
        <v>2016</v>
      </c>
      <c r="W885" s="17"/>
    </row>
    <row r="886" spans="1:23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8">
        <f t="shared" si="82"/>
        <v>40981.594282407401</v>
      </c>
      <c r="T886" s="18">
        <f t="shared" si="83"/>
        <v>41040.896527777775</v>
      </c>
      <c r="U886" s="18">
        <v>40981.594282407401</v>
      </c>
      <c r="V886" s="16">
        <v>2012</v>
      </c>
      <c r="W886" s="17"/>
    </row>
    <row r="887" spans="1:23" ht="28.8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8">
        <f t="shared" si="82"/>
        <v>42713.732766203706</v>
      </c>
      <c r="T887" s="18">
        <f t="shared" si="83"/>
        <v>42734.732766203706</v>
      </c>
      <c r="U887" s="18">
        <v>42713.732766203706</v>
      </c>
      <c r="V887" s="16">
        <v>2016</v>
      </c>
      <c r="W887" s="17"/>
    </row>
    <row r="888" spans="1:23" ht="28.8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8">
        <f t="shared" si="82"/>
        <v>42603.662187499998</v>
      </c>
      <c r="T888" s="18">
        <f t="shared" si="83"/>
        <v>42628.662187499998</v>
      </c>
      <c r="U888" s="18">
        <v>42603.662187499998</v>
      </c>
      <c r="V888" s="16">
        <v>2016</v>
      </c>
      <c r="W888" s="17"/>
    </row>
    <row r="889" spans="1:23" ht="28.8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8">
        <f t="shared" si="82"/>
        <v>41026.75063657407</v>
      </c>
      <c r="T889" s="18">
        <f t="shared" si="83"/>
        <v>41056.75063657407</v>
      </c>
      <c r="U889" s="18">
        <v>41026.75063657407</v>
      </c>
      <c r="V889" s="16">
        <v>2012</v>
      </c>
      <c r="W889" s="17"/>
    </row>
    <row r="890" spans="1:23" ht="28.8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8">
        <f t="shared" si="82"/>
        <v>40751.544965277775</v>
      </c>
      <c r="T890" s="18">
        <f t="shared" si="83"/>
        <v>40787.041666666664</v>
      </c>
      <c r="U890" s="18">
        <v>40751.544965277775</v>
      </c>
      <c r="V890" s="16">
        <v>2011</v>
      </c>
      <c r="W890" s="17"/>
    </row>
    <row r="891" spans="1:23" ht="28.8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8">
        <f t="shared" si="82"/>
        <v>41887.575729166667</v>
      </c>
      <c r="T891" s="18">
        <f t="shared" si="83"/>
        <v>41917.575729166667</v>
      </c>
      <c r="U891" s="18">
        <v>41887.575729166667</v>
      </c>
      <c r="V891" s="16">
        <v>2014</v>
      </c>
      <c r="W891" s="17"/>
    </row>
    <row r="892" spans="1:23" ht="28.8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8">
        <f t="shared" si="82"/>
        <v>41569.490497685183</v>
      </c>
      <c r="T892" s="18">
        <f t="shared" si="83"/>
        <v>41599.532164351847</v>
      </c>
      <c r="U892" s="18">
        <v>41569.490497685183</v>
      </c>
      <c r="V892" s="16">
        <v>2013</v>
      </c>
      <c r="W892" s="17"/>
    </row>
    <row r="893" spans="1:23" ht="28.8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8">
        <f t="shared" si="82"/>
        <v>41841.823263888888</v>
      </c>
      <c r="T893" s="18">
        <f t="shared" si="83"/>
        <v>41871.823263888888</v>
      </c>
      <c r="U893" s="18">
        <v>41841.823263888888</v>
      </c>
      <c r="V893" s="16">
        <v>2014</v>
      </c>
      <c r="W893" s="17"/>
    </row>
    <row r="894" spans="1:23" ht="28.8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8">
        <f t="shared" si="82"/>
        <v>40303.991701388884</v>
      </c>
      <c r="T894" s="18">
        <f t="shared" si="83"/>
        <v>40390.958333333328</v>
      </c>
      <c r="U894" s="18">
        <v>40303.991701388884</v>
      </c>
      <c r="V894" s="16">
        <v>2010</v>
      </c>
      <c r="W894" s="17"/>
    </row>
    <row r="895" spans="1:23" ht="28.8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8">
        <f t="shared" si="82"/>
        <v>42065.689386574071</v>
      </c>
      <c r="T895" s="18">
        <f t="shared" si="83"/>
        <v>42095.647719907407</v>
      </c>
      <c r="U895" s="18">
        <v>42065.689386574071</v>
      </c>
      <c r="V895" s="16">
        <v>2015</v>
      </c>
      <c r="W895" s="17"/>
    </row>
    <row r="896" spans="1:23" ht="28.8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8">
        <f t="shared" si="82"/>
        <v>42496.773263888892</v>
      </c>
      <c r="T896" s="18">
        <f t="shared" si="83"/>
        <v>42526.773263888892</v>
      </c>
      <c r="U896" s="18">
        <v>42496.773263888892</v>
      </c>
      <c r="V896" s="16">
        <v>2016</v>
      </c>
      <c r="W896" s="17"/>
    </row>
    <row r="897" spans="1:23" ht="28.8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8">
        <f t="shared" si="82"/>
        <v>40430.919317129628</v>
      </c>
      <c r="T897" s="18">
        <f t="shared" si="83"/>
        <v>40475.919317129628</v>
      </c>
      <c r="U897" s="18">
        <v>40430.919317129628</v>
      </c>
      <c r="V897" s="16">
        <v>2010</v>
      </c>
      <c r="W897" s="17"/>
    </row>
    <row r="898" spans="1:23" ht="28.8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E898/D898</f>
        <v>0.4</v>
      </c>
      <c r="P898" s="7">
        <f t="shared" ref="P898:P961" si="85">E898/L898</f>
        <v>44.444444444444443</v>
      </c>
      <c r="Q898" t="str">
        <f t="shared" ref="Q898:Q961" si="86">LEFT(N898,FIND("/",N898)-1)</f>
        <v>music</v>
      </c>
      <c r="R898" t="str">
        <f t="shared" ref="R898:R961" si="87">RIGHT(N898,LEN(N898)-FIND("/",N898))</f>
        <v>indie rock</v>
      </c>
      <c r="S898" s="18">
        <f t="shared" ref="S898:S961" si="88">(((J898/60)/60)/24)+DATE(1970,1,1)+(-5/24)</f>
        <v>42218.664652777778</v>
      </c>
      <c r="T898" s="18">
        <f t="shared" ref="T898:T961" si="89">(((I898/60)/60)/24)+DATE(1970,1,1)+(-5/24)</f>
        <v>42243.958333333336</v>
      </c>
      <c r="U898" s="18">
        <v>42218.664652777778</v>
      </c>
      <c r="V898" s="16">
        <v>2015</v>
      </c>
      <c r="W898" s="17"/>
    </row>
    <row r="899" spans="1:23" ht="28.8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7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8">
        <f t="shared" si="88"/>
        <v>41211.480416666665</v>
      </c>
      <c r="T899" s="18">
        <f t="shared" si="89"/>
        <v>41241.52208333333</v>
      </c>
      <c r="U899" s="18">
        <v>41211.480416666665</v>
      </c>
      <c r="V899" s="16">
        <v>2012</v>
      </c>
      <c r="W899" s="17"/>
    </row>
    <row r="900" spans="1:23" ht="28.8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8">
        <f t="shared" si="88"/>
        <v>40878.549884259257</v>
      </c>
      <c r="T900" s="18">
        <f t="shared" si="89"/>
        <v>40923.549884259257</v>
      </c>
      <c r="U900" s="18">
        <v>40878.549884259257</v>
      </c>
      <c r="V900" s="16">
        <v>2011</v>
      </c>
      <c r="W900" s="17"/>
    </row>
    <row r="901" spans="1:23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8">
        <f t="shared" si="88"/>
        <v>40645.890763888885</v>
      </c>
      <c r="T901" s="18">
        <f t="shared" si="89"/>
        <v>40690.890763888885</v>
      </c>
      <c r="U901" s="18">
        <v>40645.890763888885</v>
      </c>
      <c r="V901" s="16">
        <v>2011</v>
      </c>
      <c r="W901" s="17"/>
    </row>
    <row r="902" spans="1:23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8">
        <f t="shared" si="88"/>
        <v>42429.641226851854</v>
      </c>
      <c r="T902" s="18">
        <f t="shared" si="89"/>
        <v>42459.599560185183</v>
      </c>
      <c r="U902" s="18">
        <v>42429.641226851854</v>
      </c>
      <c r="V902" s="16">
        <v>2016</v>
      </c>
      <c r="W902" s="17"/>
    </row>
    <row r="903" spans="1:23" ht="28.8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8">
        <f t="shared" si="88"/>
        <v>40291.603171296294</v>
      </c>
      <c r="T903" s="18">
        <f t="shared" si="89"/>
        <v>40337.59097222222</v>
      </c>
      <c r="U903" s="18">
        <v>40291.603171296294</v>
      </c>
      <c r="V903" s="16">
        <v>2010</v>
      </c>
      <c r="W903" s="17"/>
    </row>
    <row r="904" spans="1:23" ht="28.8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8">
        <f t="shared" si="88"/>
        <v>41829.757199074069</v>
      </c>
      <c r="T904" s="18">
        <f t="shared" si="89"/>
        <v>41881.4375</v>
      </c>
      <c r="U904" s="18">
        <v>41829.757199074069</v>
      </c>
      <c r="V904" s="16">
        <v>2014</v>
      </c>
      <c r="W904" s="17"/>
    </row>
    <row r="905" spans="1:23" ht="28.8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8">
        <f t="shared" si="88"/>
        <v>41149.587731481479</v>
      </c>
      <c r="T905" s="18">
        <f t="shared" si="89"/>
        <v>41174.892361111109</v>
      </c>
      <c r="U905" s="18">
        <v>41149.587731481479</v>
      </c>
      <c r="V905" s="16">
        <v>2012</v>
      </c>
      <c r="W905" s="17"/>
    </row>
    <row r="906" spans="1:23" ht="28.8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8">
        <f t="shared" si="88"/>
        <v>42341.87195601852</v>
      </c>
      <c r="T906" s="18">
        <f t="shared" si="89"/>
        <v>42371.87195601852</v>
      </c>
      <c r="U906" s="18">
        <v>42341.87195601852</v>
      </c>
      <c r="V906" s="16">
        <v>2015</v>
      </c>
      <c r="W906" s="17"/>
    </row>
    <row r="907" spans="1:23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8">
        <f t="shared" si="88"/>
        <v>40507.031550925924</v>
      </c>
      <c r="T907" s="18">
        <f t="shared" si="89"/>
        <v>40567.031550925924</v>
      </c>
      <c r="U907" s="18">
        <v>40507.031550925924</v>
      </c>
      <c r="V907" s="16">
        <v>2010</v>
      </c>
      <c r="W907" s="17"/>
    </row>
    <row r="908" spans="1:23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8">
        <f t="shared" si="88"/>
        <v>41680.981365740736</v>
      </c>
      <c r="T908" s="18">
        <f t="shared" si="89"/>
        <v>41710.939699074072</v>
      </c>
      <c r="U908" s="18">
        <v>41680.981365740736</v>
      </c>
      <c r="V908" s="16">
        <v>2014</v>
      </c>
      <c r="W908" s="17"/>
    </row>
    <row r="909" spans="1:23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8">
        <f t="shared" si="88"/>
        <v>40766.9840625</v>
      </c>
      <c r="T909" s="18">
        <f t="shared" si="89"/>
        <v>40796.9840625</v>
      </c>
      <c r="U909" s="18">
        <v>40766.9840625</v>
      </c>
      <c r="V909" s="16">
        <v>2011</v>
      </c>
      <c r="W909" s="17"/>
    </row>
    <row r="910" spans="1:23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8">
        <f t="shared" si="88"/>
        <v>40340.593229166661</v>
      </c>
      <c r="T910" s="18">
        <f t="shared" si="89"/>
        <v>40385.999305555553</v>
      </c>
      <c r="U910" s="18">
        <v>40340.593229166661</v>
      </c>
      <c r="V910" s="16">
        <v>2010</v>
      </c>
      <c r="W910" s="17"/>
    </row>
    <row r="911" spans="1:23" ht="28.8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8">
        <f t="shared" si="88"/>
        <v>41081.481944444444</v>
      </c>
      <c r="T911" s="18">
        <f t="shared" si="89"/>
        <v>41112.958333333328</v>
      </c>
      <c r="U911" s="18">
        <v>41081.481944444444</v>
      </c>
      <c r="V911" s="16">
        <v>2012</v>
      </c>
      <c r="W911" s="17"/>
    </row>
    <row r="912" spans="1:23" ht="28.8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8">
        <f t="shared" si="88"/>
        <v>42737.337025462963</v>
      </c>
      <c r="T912" s="18">
        <f t="shared" si="89"/>
        <v>42797.337025462963</v>
      </c>
      <c r="U912" s="18">
        <v>42737.337025462963</v>
      </c>
      <c r="V912" s="16">
        <v>2017</v>
      </c>
      <c r="W912" s="17"/>
    </row>
    <row r="913" spans="1:23" ht="28.8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8">
        <f t="shared" si="88"/>
        <v>41641.796817129631</v>
      </c>
      <c r="T913" s="18">
        <f t="shared" si="89"/>
        <v>41662.796817129631</v>
      </c>
      <c r="U913" s="18">
        <v>41641.796817129631</v>
      </c>
      <c r="V913" s="16">
        <v>2014</v>
      </c>
      <c r="W913" s="17"/>
    </row>
    <row r="914" spans="1:23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8">
        <f t="shared" si="88"/>
        <v>41193.901006944441</v>
      </c>
      <c r="T914" s="18">
        <f t="shared" si="89"/>
        <v>41253.942673611105</v>
      </c>
      <c r="U914" s="18">
        <v>41193.901006944441</v>
      </c>
      <c r="V914" s="16">
        <v>2012</v>
      </c>
      <c r="W914" s="17"/>
    </row>
    <row r="915" spans="1:23" ht="28.8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8">
        <f t="shared" si="88"/>
        <v>41003.930775462963</v>
      </c>
      <c r="T915" s="18">
        <f t="shared" si="89"/>
        <v>41033.930775462963</v>
      </c>
      <c r="U915" s="18">
        <v>41003.930775462963</v>
      </c>
      <c r="V915" s="16">
        <v>2012</v>
      </c>
      <c r="W915" s="17"/>
    </row>
    <row r="916" spans="1:23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8">
        <f t="shared" si="88"/>
        <v>41116.554942129631</v>
      </c>
      <c r="T916" s="18">
        <f t="shared" si="89"/>
        <v>41146.554942129631</v>
      </c>
      <c r="U916" s="18">
        <v>41116.554942129631</v>
      </c>
      <c r="V916" s="16">
        <v>2012</v>
      </c>
      <c r="W916" s="17"/>
    </row>
    <row r="917" spans="1:23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8">
        <f t="shared" si="88"/>
        <v>40937.471226851849</v>
      </c>
      <c r="T917" s="18">
        <f t="shared" si="89"/>
        <v>40968.999305555553</v>
      </c>
      <c r="U917" s="18">
        <v>40937.471226851849</v>
      </c>
      <c r="V917" s="16">
        <v>2012</v>
      </c>
      <c r="W917" s="17"/>
    </row>
    <row r="918" spans="1:23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8">
        <f t="shared" si="88"/>
        <v>40434.645069444443</v>
      </c>
      <c r="T918" s="18">
        <f t="shared" si="89"/>
        <v>40473</v>
      </c>
      <c r="U918" s="18">
        <v>40434.645069444443</v>
      </c>
      <c r="V918" s="16">
        <v>2010</v>
      </c>
      <c r="W918" s="17"/>
    </row>
    <row r="919" spans="1:23" ht="28.8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8">
        <f t="shared" si="88"/>
        <v>41802.735300925924</v>
      </c>
      <c r="T919" s="18">
        <f t="shared" si="89"/>
        <v>41833.895833333328</v>
      </c>
      <c r="U919" s="18">
        <v>41802.735300925924</v>
      </c>
      <c r="V919" s="16">
        <v>2014</v>
      </c>
      <c r="W919" s="17"/>
    </row>
    <row r="920" spans="1:23" ht="28.8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8">
        <f t="shared" si="88"/>
        <v>41944.707881944443</v>
      </c>
      <c r="T920" s="18">
        <f t="shared" si="89"/>
        <v>41974.749548611107</v>
      </c>
      <c r="U920" s="18">
        <v>41944.707881944443</v>
      </c>
      <c r="V920" s="16">
        <v>2014</v>
      </c>
      <c r="W920" s="17"/>
    </row>
    <row r="921" spans="1:23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8">
        <f t="shared" si="88"/>
        <v>41227.433391203704</v>
      </c>
      <c r="T921" s="18">
        <f t="shared" si="89"/>
        <v>41262.433391203704</v>
      </c>
      <c r="U921" s="18">
        <v>41227.433391203704</v>
      </c>
      <c r="V921" s="16">
        <v>2012</v>
      </c>
      <c r="W921" s="17"/>
    </row>
    <row r="922" spans="1:23" ht="28.8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8">
        <f t="shared" si="88"/>
        <v>41562.463217592594</v>
      </c>
      <c r="T922" s="18">
        <f t="shared" si="89"/>
        <v>41592.504884259259</v>
      </c>
      <c r="U922" s="18">
        <v>41562.463217592594</v>
      </c>
      <c r="V922" s="16">
        <v>2013</v>
      </c>
      <c r="W922" s="17"/>
    </row>
    <row r="923" spans="1:23" ht="28.8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8">
        <f t="shared" si="88"/>
        <v>40846.962685185179</v>
      </c>
      <c r="T923" s="18">
        <f t="shared" si="89"/>
        <v>40889.004351851851</v>
      </c>
      <c r="U923" s="18">
        <v>40846.962685185179</v>
      </c>
      <c r="V923" s="16">
        <v>2011</v>
      </c>
      <c r="W923" s="17"/>
    </row>
    <row r="924" spans="1:23" ht="28.8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8">
        <f t="shared" si="88"/>
        <v>41878.32167824074</v>
      </c>
      <c r="T924" s="18">
        <f t="shared" si="89"/>
        <v>41913.32167824074</v>
      </c>
      <c r="U924" s="18">
        <v>41878.32167824074</v>
      </c>
      <c r="V924" s="16">
        <v>2014</v>
      </c>
      <c r="W924" s="17"/>
    </row>
    <row r="925" spans="1:23" ht="28.8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8">
        <f t="shared" si="88"/>
        <v>41934.751423611109</v>
      </c>
      <c r="T925" s="18">
        <f t="shared" si="89"/>
        <v>41964.793090277781</v>
      </c>
      <c r="U925" s="18">
        <v>41934.751423611109</v>
      </c>
      <c r="V925" s="16">
        <v>2014</v>
      </c>
      <c r="W925" s="17"/>
    </row>
    <row r="926" spans="1:23" ht="28.8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8">
        <f t="shared" si="88"/>
        <v>41288.734594907408</v>
      </c>
      <c r="T926" s="18">
        <f t="shared" si="89"/>
        <v>41318.734594907408</v>
      </c>
      <c r="U926" s="18">
        <v>41288.734594907408</v>
      </c>
      <c r="V926" s="16">
        <v>2013</v>
      </c>
      <c r="W926" s="17"/>
    </row>
    <row r="927" spans="1:23" ht="28.8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8">
        <f t="shared" si="88"/>
        <v>41575.672581018516</v>
      </c>
      <c r="T927" s="18">
        <f t="shared" si="89"/>
        <v>41605.71424768518</v>
      </c>
      <c r="U927" s="18">
        <v>41575.672581018516</v>
      </c>
      <c r="V927" s="16">
        <v>2013</v>
      </c>
      <c r="W927" s="17"/>
    </row>
    <row r="928" spans="1:23" ht="28.8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8">
        <f t="shared" si="88"/>
        <v>40337.811689814815</v>
      </c>
      <c r="T928" s="18">
        <f t="shared" si="89"/>
        <v>40367.736111111109</v>
      </c>
      <c r="U928" s="18">
        <v>40337.811689814815</v>
      </c>
      <c r="V928" s="16">
        <v>2010</v>
      </c>
      <c r="W928" s="17"/>
    </row>
    <row r="929" spans="1:23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8">
        <f t="shared" si="88"/>
        <v>41013.614525462959</v>
      </c>
      <c r="T929" s="18">
        <f t="shared" si="89"/>
        <v>41043.614525462959</v>
      </c>
      <c r="U929" s="18">
        <v>41013.614525462959</v>
      </c>
      <c r="V929" s="16">
        <v>2012</v>
      </c>
      <c r="W929" s="17"/>
    </row>
    <row r="930" spans="1:23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8">
        <f t="shared" si="88"/>
        <v>41180.654085648144</v>
      </c>
      <c r="T930" s="18">
        <f t="shared" si="89"/>
        <v>41230.791666666664</v>
      </c>
      <c r="U930" s="18">
        <v>41180.654085648144</v>
      </c>
      <c r="V930" s="16">
        <v>2012</v>
      </c>
      <c r="W930" s="17"/>
    </row>
    <row r="931" spans="1:23" ht="28.8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8">
        <f t="shared" si="88"/>
        <v>40978.029733796291</v>
      </c>
      <c r="T931" s="18">
        <f t="shared" si="89"/>
        <v>41007.988067129627</v>
      </c>
      <c r="U931" s="18">
        <v>40978.029733796291</v>
      </c>
      <c r="V931" s="16">
        <v>2012</v>
      </c>
      <c r="W931" s="17"/>
    </row>
    <row r="932" spans="1:23" ht="28.8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8">
        <f t="shared" si="88"/>
        <v>40312.707245370366</v>
      </c>
      <c r="T932" s="18">
        <f t="shared" si="89"/>
        <v>40354.688888888886</v>
      </c>
      <c r="U932" s="18">
        <v>40312.707245370366</v>
      </c>
      <c r="V932" s="16">
        <v>2010</v>
      </c>
      <c r="W932" s="17"/>
    </row>
    <row r="933" spans="1:23" ht="28.8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8">
        <f t="shared" si="88"/>
        <v>41680.151643518519</v>
      </c>
      <c r="T933" s="18">
        <f t="shared" si="89"/>
        <v>41714.708333333328</v>
      </c>
      <c r="U933" s="18">
        <v>41680.151643518519</v>
      </c>
      <c r="V933" s="16">
        <v>2014</v>
      </c>
      <c r="W933" s="17"/>
    </row>
    <row r="934" spans="1:23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8">
        <f t="shared" si="88"/>
        <v>41310.760937499996</v>
      </c>
      <c r="T934" s="18">
        <f t="shared" si="89"/>
        <v>41355.719270833331</v>
      </c>
      <c r="U934" s="18">
        <v>41310.760937499996</v>
      </c>
      <c r="V934" s="16">
        <v>2013</v>
      </c>
      <c r="W934" s="17"/>
    </row>
    <row r="935" spans="1:23" ht="28.8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8">
        <f t="shared" si="88"/>
        <v>41710.960752314815</v>
      </c>
      <c r="T935" s="18">
        <f t="shared" si="89"/>
        <v>41770.960752314815</v>
      </c>
      <c r="U935" s="18">
        <v>41710.960752314815</v>
      </c>
      <c r="V935" s="16">
        <v>2014</v>
      </c>
      <c r="W935" s="17"/>
    </row>
    <row r="936" spans="1:23" ht="28.8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8">
        <f t="shared" si="88"/>
        <v>41733.528749999998</v>
      </c>
      <c r="T936" s="18">
        <f t="shared" si="89"/>
        <v>41763.041666666664</v>
      </c>
      <c r="U936" s="18">
        <v>41733.528749999998</v>
      </c>
      <c r="V936" s="16">
        <v>2014</v>
      </c>
      <c r="W936" s="17"/>
    </row>
    <row r="937" spans="1:23" ht="28.8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8">
        <f t="shared" si="88"/>
        <v>42368.125335648147</v>
      </c>
      <c r="T937" s="18">
        <f t="shared" si="89"/>
        <v>42398.125335648147</v>
      </c>
      <c r="U937" s="18">
        <v>42368.125335648147</v>
      </c>
      <c r="V937" s="16">
        <v>2015</v>
      </c>
      <c r="W937" s="17"/>
    </row>
    <row r="938" spans="1:23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8">
        <f t="shared" si="88"/>
        <v>40882.815844907404</v>
      </c>
      <c r="T938" s="18">
        <f t="shared" si="89"/>
        <v>40926.625</v>
      </c>
      <c r="U938" s="18">
        <v>40882.815844907404</v>
      </c>
      <c r="V938" s="16">
        <v>2011</v>
      </c>
      <c r="W938" s="17"/>
    </row>
    <row r="939" spans="1:23" ht="28.8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8">
        <f t="shared" si="88"/>
        <v>41551.589780092589</v>
      </c>
      <c r="T939" s="18">
        <f t="shared" si="89"/>
        <v>41581.63144675926</v>
      </c>
      <c r="U939" s="18">
        <v>41551.589780092589</v>
      </c>
      <c r="V939" s="16">
        <v>2013</v>
      </c>
      <c r="W939" s="17"/>
    </row>
    <row r="940" spans="1:23" ht="28.8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8">
        <f t="shared" si="88"/>
        <v>41124.27138888889</v>
      </c>
      <c r="T940" s="18">
        <f t="shared" si="89"/>
        <v>41154.27138888889</v>
      </c>
      <c r="U940" s="18">
        <v>41124.27138888889</v>
      </c>
      <c r="V940" s="16">
        <v>2012</v>
      </c>
      <c r="W940" s="17"/>
    </row>
    <row r="941" spans="1:23" ht="28.8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8">
        <f t="shared" si="88"/>
        <v>41416.554837962962</v>
      </c>
      <c r="T941" s="18">
        <f t="shared" si="89"/>
        <v>41455.623611111107</v>
      </c>
      <c r="U941" s="18">
        <v>41416.554837962962</v>
      </c>
      <c r="V941" s="16">
        <v>2013</v>
      </c>
      <c r="W941" s="17"/>
    </row>
    <row r="942" spans="1:23" ht="28.8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8">
        <f t="shared" si="88"/>
        <v>42181.800069444442</v>
      </c>
      <c r="T942" s="18">
        <f t="shared" si="89"/>
        <v>42226.800069444442</v>
      </c>
      <c r="U942" s="18">
        <v>42181.800069444442</v>
      </c>
      <c r="V942" s="16">
        <v>2015</v>
      </c>
      <c r="W942" s="17"/>
    </row>
    <row r="943" spans="1:23" ht="28.8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8">
        <f t="shared" si="88"/>
        <v>42745.888252314813</v>
      </c>
      <c r="T943" s="18">
        <f t="shared" si="89"/>
        <v>42775.888252314813</v>
      </c>
      <c r="U943" s="18">
        <v>42745.888252314813</v>
      </c>
      <c r="V943" s="16">
        <v>2017</v>
      </c>
      <c r="W943" s="17"/>
    </row>
    <row r="944" spans="1:23" ht="28.8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8">
        <f t="shared" si="88"/>
        <v>42382.634953703695</v>
      </c>
      <c r="T944" s="18">
        <f t="shared" si="89"/>
        <v>42418.634953703695</v>
      </c>
      <c r="U944" s="18">
        <v>42382.634953703695</v>
      </c>
      <c r="V944" s="16">
        <v>2016</v>
      </c>
      <c r="W944" s="17"/>
    </row>
    <row r="945" spans="1:23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8">
        <f t="shared" si="88"/>
        <v>42673.459548611114</v>
      </c>
      <c r="T945" s="18">
        <f t="shared" si="89"/>
        <v>42703.501215277771</v>
      </c>
      <c r="U945" s="18">
        <v>42673.459548611114</v>
      </c>
      <c r="V945" s="16">
        <v>2016</v>
      </c>
      <c r="W945" s="17"/>
    </row>
    <row r="946" spans="1:23" ht="28.8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8">
        <f t="shared" si="88"/>
        <v>42444.375578703701</v>
      </c>
      <c r="T946" s="18">
        <f t="shared" si="89"/>
        <v>42478.374999999993</v>
      </c>
      <c r="U946" s="18">
        <v>42444.375578703701</v>
      </c>
      <c r="V946" s="16">
        <v>2016</v>
      </c>
      <c r="W946" s="17"/>
    </row>
    <row r="947" spans="1:23" ht="28.8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8">
        <f t="shared" si="88"/>
        <v>42732.664652777778</v>
      </c>
      <c r="T947" s="18">
        <f t="shared" si="89"/>
        <v>42784.790972222218</v>
      </c>
      <c r="U947" s="18">
        <v>42732.664652777778</v>
      </c>
      <c r="V947" s="16">
        <v>2016</v>
      </c>
      <c r="W947" s="17"/>
    </row>
    <row r="948" spans="1:23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8">
        <f t="shared" si="88"/>
        <v>42592.542222222219</v>
      </c>
      <c r="T948" s="18">
        <f t="shared" si="89"/>
        <v>42622.542222222219</v>
      </c>
      <c r="U948" s="18">
        <v>42592.542222222219</v>
      </c>
      <c r="V948" s="16">
        <v>2016</v>
      </c>
      <c r="W948" s="17"/>
    </row>
    <row r="949" spans="1:23" ht="28.8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8">
        <f t="shared" si="88"/>
        <v>42491.57298611111</v>
      </c>
      <c r="T949" s="18">
        <f t="shared" si="89"/>
        <v>42551.57298611111</v>
      </c>
      <c r="U949" s="18">
        <v>42491.57298611111</v>
      </c>
      <c r="V949" s="16">
        <v>2016</v>
      </c>
      <c r="W949" s="17"/>
    </row>
    <row r="950" spans="1:23" ht="28.8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8">
        <f t="shared" si="88"/>
        <v>42411.619953703703</v>
      </c>
      <c r="T950" s="18">
        <f t="shared" si="89"/>
        <v>42441.619953703703</v>
      </c>
      <c r="U950" s="18">
        <v>42411.619953703703</v>
      </c>
      <c r="V950" s="16">
        <v>2016</v>
      </c>
      <c r="W950" s="17"/>
    </row>
    <row r="951" spans="1:23" ht="28.8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8">
        <f t="shared" si="88"/>
        <v>42360.835370370369</v>
      </c>
      <c r="T951" s="18">
        <f t="shared" si="89"/>
        <v>42420.835370370369</v>
      </c>
      <c r="U951" s="18">
        <v>42360.835370370369</v>
      </c>
      <c r="V951" s="16">
        <v>2015</v>
      </c>
      <c r="W951" s="17"/>
    </row>
    <row r="952" spans="1:23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8">
        <f t="shared" si="88"/>
        <v>42356.54237268518</v>
      </c>
      <c r="T952" s="18">
        <f t="shared" si="89"/>
        <v>42386.54237268518</v>
      </c>
      <c r="U952" s="18">
        <v>42356.54237268518</v>
      </c>
      <c r="V952" s="16">
        <v>2015</v>
      </c>
      <c r="W952" s="17"/>
    </row>
    <row r="953" spans="1:23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8">
        <f t="shared" si="88"/>
        <v>42480.44527777777</v>
      </c>
      <c r="T953" s="18">
        <f t="shared" si="89"/>
        <v>42525.44527777777</v>
      </c>
      <c r="U953" s="18">
        <v>42480.44527777777</v>
      </c>
      <c r="V953" s="16">
        <v>2016</v>
      </c>
      <c r="W953" s="17"/>
    </row>
    <row r="954" spans="1:23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8">
        <f t="shared" si="88"/>
        <v>42662.405231481483</v>
      </c>
      <c r="T954" s="18">
        <f t="shared" si="89"/>
        <v>42692.446898148148</v>
      </c>
      <c r="U954" s="18">
        <v>42662.405231481483</v>
      </c>
      <c r="V954" s="16">
        <v>2016</v>
      </c>
      <c r="W954" s="17"/>
    </row>
    <row r="955" spans="1:23" ht="28.8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8">
        <f t="shared" si="88"/>
        <v>41998.956006944441</v>
      </c>
      <c r="T955" s="18">
        <f t="shared" si="89"/>
        <v>42028.956006944441</v>
      </c>
      <c r="U955" s="18">
        <v>41998.956006944441</v>
      </c>
      <c r="V955" s="16">
        <v>2014</v>
      </c>
      <c r="W955" s="17"/>
    </row>
    <row r="956" spans="1:23" ht="28.8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8">
        <f t="shared" si="88"/>
        <v>42194.625451388885</v>
      </c>
      <c r="T956" s="18">
        <f t="shared" si="89"/>
        <v>42236.625451388885</v>
      </c>
      <c r="U956" s="18">
        <v>42194.625451388885</v>
      </c>
      <c r="V956" s="16">
        <v>2015</v>
      </c>
      <c r="W956" s="17"/>
    </row>
    <row r="957" spans="1:23" ht="28.8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8">
        <f t="shared" si="88"/>
        <v>42586.086805555555</v>
      </c>
      <c r="T957" s="18">
        <f t="shared" si="89"/>
        <v>42626.086805555555</v>
      </c>
      <c r="U957" s="18">
        <v>42586.086805555555</v>
      </c>
      <c r="V957" s="16">
        <v>2016</v>
      </c>
      <c r="W957" s="17"/>
    </row>
    <row r="958" spans="1:23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8">
        <f t="shared" si="88"/>
        <v>42060.705543981479</v>
      </c>
      <c r="T958" s="18">
        <f t="shared" si="89"/>
        <v>42120.663877314808</v>
      </c>
      <c r="U958" s="18">
        <v>42060.705543981479</v>
      </c>
      <c r="V958" s="16">
        <v>2015</v>
      </c>
      <c r="W958" s="17"/>
    </row>
    <row r="959" spans="1:23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8">
        <f t="shared" si="88"/>
        <v>42660.344131944446</v>
      </c>
      <c r="T959" s="18">
        <f t="shared" si="89"/>
        <v>42691.385798611103</v>
      </c>
      <c r="U959" s="18">
        <v>42660.344131944446</v>
      </c>
      <c r="V959" s="16">
        <v>2016</v>
      </c>
      <c r="W959" s="17"/>
    </row>
    <row r="960" spans="1:23" ht="28.8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8">
        <f t="shared" si="88"/>
        <v>42082.594479166662</v>
      </c>
      <c r="T960" s="18">
        <f t="shared" si="89"/>
        <v>42103.999305555553</v>
      </c>
      <c r="U960" s="18">
        <v>42082.594479166662</v>
      </c>
      <c r="V960" s="16">
        <v>2015</v>
      </c>
      <c r="W960" s="17"/>
    </row>
    <row r="961" spans="1:23" ht="28.8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8">
        <f t="shared" si="88"/>
        <v>41992.96603009259</v>
      </c>
      <c r="T961" s="18">
        <f t="shared" si="89"/>
        <v>42022.96603009259</v>
      </c>
      <c r="U961" s="18">
        <v>41992.96603009259</v>
      </c>
      <c r="V961" s="16">
        <v>2014</v>
      </c>
      <c r="W961" s="17"/>
    </row>
    <row r="962" spans="1:23" ht="28.8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E962/D962</f>
        <v>0.46100628930817611</v>
      </c>
      <c r="P962" s="7">
        <f t="shared" ref="P962:P1025" si="91">E962/L962</f>
        <v>136.46276595744681</v>
      </c>
      <c r="Q962" t="str">
        <f t="shared" ref="Q962:Q1025" si="92">LEFT(N962,FIND("/",N962)-1)</f>
        <v>technology</v>
      </c>
      <c r="R962" t="str">
        <f t="shared" ref="R962:R1025" si="93">RIGHT(N962,LEN(N962)-FIND("/",N962))</f>
        <v>wearables</v>
      </c>
      <c r="S962" s="18">
        <f t="shared" ref="S962:S1025" si="94">(((J962/60)/60)/24)+DATE(1970,1,1)+(-5/24)</f>
        <v>42766.41846064815</v>
      </c>
      <c r="T962" s="18">
        <f t="shared" ref="T962:T1025" si="95">(((I962/60)/60)/24)+DATE(1970,1,1)+(-5/24)</f>
        <v>42808.376793981479</v>
      </c>
      <c r="U962" s="18">
        <v>42766.41846064815</v>
      </c>
      <c r="V962" s="16">
        <v>2017</v>
      </c>
      <c r="W962" s="17"/>
    </row>
    <row r="963" spans="1:23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0.42188421052631581</v>
      </c>
      <c r="P963" s="7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8">
        <f t="shared" si="94"/>
        <v>42740.485358796293</v>
      </c>
      <c r="T963" s="18">
        <f t="shared" si="95"/>
        <v>42786.583333333336</v>
      </c>
      <c r="U963" s="18">
        <v>42740.485358796293</v>
      </c>
      <c r="V963" s="16">
        <v>2017</v>
      </c>
      <c r="W963" s="17"/>
    </row>
    <row r="964" spans="1:23" ht="28.8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8">
        <f t="shared" si="94"/>
        <v>42373.504085648143</v>
      </c>
      <c r="T964" s="18">
        <f t="shared" si="95"/>
        <v>42411.504085648143</v>
      </c>
      <c r="U964" s="18">
        <v>42373.504085648143</v>
      </c>
      <c r="V964" s="16">
        <v>2016</v>
      </c>
      <c r="W964" s="17"/>
    </row>
    <row r="965" spans="1:23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8">
        <f t="shared" si="94"/>
        <v>42625.427303240744</v>
      </c>
      <c r="T965" s="18">
        <f t="shared" si="95"/>
        <v>42660.427303240744</v>
      </c>
      <c r="U965" s="18">
        <v>42625.427303240744</v>
      </c>
      <c r="V965" s="16">
        <v>2016</v>
      </c>
      <c r="W965" s="17"/>
    </row>
    <row r="966" spans="1:23" ht="28.8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8">
        <f t="shared" si="94"/>
        <v>42208.420358796291</v>
      </c>
      <c r="T966" s="18">
        <f t="shared" si="95"/>
        <v>42248.420358796291</v>
      </c>
      <c r="U966" s="18">
        <v>42208.420358796291</v>
      </c>
      <c r="V966" s="16">
        <v>2015</v>
      </c>
      <c r="W966" s="17"/>
    </row>
    <row r="967" spans="1:23" ht="28.8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8">
        <f t="shared" si="94"/>
        <v>42636.808402777773</v>
      </c>
      <c r="T967" s="18">
        <f t="shared" si="95"/>
        <v>42668.957638888889</v>
      </c>
      <c r="U967" s="18">
        <v>42636.808402777773</v>
      </c>
      <c r="V967" s="16">
        <v>2016</v>
      </c>
      <c r="W967" s="17"/>
    </row>
    <row r="968" spans="1:23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8">
        <f t="shared" si="94"/>
        <v>42619.427453703705</v>
      </c>
      <c r="T968" s="18">
        <f t="shared" si="95"/>
        <v>42649.427453703705</v>
      </c>
      <c r="U968" s="18">
        <v>42619.427453703705</v>
      </c>
      <c r="V968" s="16">
        <v>2016</v>
      </c>
      <c r="W968" s="17"/>
    </row>
    <row r="969" spans="1:23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8">
        <f t="shared" si="94"/>
        <v>42422.045995370368</v>
      </c>
      <c r="T969" s="18">
        <f t="shared" si="95"/>
        <v>42482.004328703704</v>
      </c>
      <c r="U969" s="18">
        <v>42422.045995370368</v>
      </c>
      <c r="V969" s="16">
        <v>2016</v>
      </c>
      <c r="W969" s="17"/>
    </row>
    <row r="970" spans="1:23" ht="28.8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8">
        <f t="shared" si="94"/>
        <v>41836.639282407406</v>
      </c>
      <c r="T970" s="18">
        <f t="shared" si="95"/>
        <v>41866.639282407406</v>
      </c>
      <c r="U970" s="18">
        <v>41836.639282407406</v>
      </c>
      <c r="V970" s="16">
        <v>2014</v>
      </c>
      <c r="W970" s="17"/>
    </row>
    <row r="971" spans="1:23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8">
        <f t="shared" si="94"/>
        <v>42742.094988425924</v>
      </c>
      <c r="T971" s="18">
        <f t="shared" si="95"/>
        <v>42775.094988425924</v>
      </c>
      <c r="U971" s="18">
        <v>42742.094988425924</v>
      </c>
      <c r="V971" s="16">
        <v>2017</v>
      </c>
      <c r="W971" s="17"/>
    </row>
    <row r="972" spans="1:23" ht="28.8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8">
        <f t="shared" si="94"/>
        <v>42721.012187499997</v>
      </c>
      <c r="T972" s="18">
        <f t="shared" si="95"/>
        <v>42757.999305555553</v>
      </c>
      <c r="U972" s="18">
        <v>42721.012187499997</v>
      </c>
      <c r="V972" s="16">
        <v>2016</v>
      </c>
      <c r="W972" s="17"/>
    </row>
    <row r="973" spans="1:23" ht="28.8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8">
        <f t="shared" si="94"/>
        <v>42111.500694444439</v>
      </c>
      <c r="T973" s="18">
        <f t="shared" si="95"/>
        <v>42156.500694444439</v>
      </c>
      <c r="U973" s="18">
        <v>42111.500694444439</v>
      </c>
      <c r="V973" s="16">
        <v>2015</v>
      </c>
      <c r="W973" s="17"/>
    </row>
    <row r="974" spans="1:23" ht="28.8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8">
        <f t="shared" si="94"/>
        <v>41856.657384259255</v>
      </c>
      <c r="T974" s="18">
        <f t="shared" si="95"/>
        <v>41886.082638888889</v>
      </c>
      <c r="U974" s="18">
        <v>41856.657384259255</v>
      </c>
      <c r="V974" s="16">
        <v>2014</v>
      </c>
      <c r="W974" s="17"/>
    </row>
    <row r="975" spans="1:23" ht="28.8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8">
        <f t="shared" si="94"/>
        <v>42256.806631944441</v>
      </c>
      <c r="T975" s="18">
        <f t="shared" si="95"/>
        <v>42316.848298611112</v>
      </c>
      <c r="U975" s="18">
        <v>42256.806631944441</v>
      </c>
      <c r="V975" s="16">
        <v>2015</v>
      </c>
      <c r="W975" s="17"/>
    </row>
    <row r="976" spans="1:23" ht="28.8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8">
        <f t="shared" si="94"/>
        <v>42424.541157407402</v>
      </c>
      <c r="T976" s="18">
        <f t="shared" si="95"/>
        <v>42454.499490740738</v>
      </c>
      <c r="U976" s="18">
        <v>42424.541157407402</v>
      </c>
      <c r="V976" s="16">
        <v>2016</v>
      </c>
      <c r="W976" s="17"/>
    </row>
    <row r="977" spans="1:23" ht="28.8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8">
        <f t="shared" si="94"/>
        <v>42489.488252314812</v>
      </c>
      <c r="T977" s="18">
        <f t="shared" si="95"/>
        <v>42549.488252314812</v>
      </c>
      <c r="U977" s="18">
        <v>42489.488252314812</v>
      </c>
      <c r="V977" s="16">
        <v>2016</v>
      </c>
      <c r="W977" s="17"/>
    </row>
    <row r="978" spans="1:23" ht="28.8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8">
        <f t="shared" si="94"/>
        <v>42184.850659722222</v>
      </c>
      <c r="T978" s="18">
        <f t="shared" si="95"/>
        <v>42229.850659722222</v>
      </c>
      <c r="U978" s="18">
        <v>42184.850659722222</v>
      </c>
      <c r="V978" s="16">
        <v>2015</v>
      </c>
      <c r="W978" s="17"/>
    </row>
    <row r="979" spans="1:23" ht="28.8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8">
        <f t="shared" si="94"/>
        <v>42391.733761574076</v>
      </c>
      <c r="T979" s="18">
        <f t="shared" si="95"/>
        <v>42421.733761574076</v>
      </c>
      <c r="U979" s="18">
        <v>42391.733761574076</v>
      </c>
      <c r="V979" s="16">
        <v>2016</v>
      </c>
      <c r="W979" s="17"/>
    </row>
    <row r="980" spans="1:23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8">
        <f t="shared" si="94"/>
        <v>42395.100706018515</v>
      </c>
      <c r="T980" s="18">
        <f t="shared" si="95"/>
        <v>42425.100706018515</v>
      </c>
      <c r="U980" s="18">
        <v>42395.100706018515</v>
      </c>
      <c r="V980" s="16">
        <v>2016</v>
      </c>
      <c r="W980" s="17"/>
    </row>
    <row r="981" spans="1:23" ht="28.8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8">
        <f t="shared" si="94"/>
        <v>42506.208657407398</v>
      </c>
      <c r="T981" s="18">
        <f t="shared" si="95"/>
        <v>42541.582638888889</v>
      </c>
      <c r="U981" s="18">
        <v>42506.208657407398</v>
      </c>
      <c r="V981" s="16">
        <v>2016</v>
      </c>
      <c r="W981" s="17"/>
    </row>
    <row r="982" spans="1:23" ht="28.8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8">
        <f t="shared" si="94"/>
        <v>41928.695856481478</v>
      </c>
      <c r="T982" s="18">
        <f t="shared" si="95"/>
        <v>41973.737523148149</v>
      </c>
      <c r="U982" s="18">
        <v>41928.695856481478</v>
      </c>
      <c r="V982" s="16">
        <v>2014</v>
      </c>
      <c r="W982" s="17"/>
    </row>
    <row r="983" spans="1:23" ht="28.8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8">
        <f t="shared" si="94"/>
        <v>41830.738680555551</v>
      </c>
      <c r="T983" s="18">
        <f t="shared" si="95"/>
        <v>41860.738680555551</v>
      </c>
      <c r="U983" s="18">
        <v>41830.738680555551</v>
      </c>
      <c r="V983" s="16">
        <v>2014</v>
      </c>
      <c r="W983" s="17"/>
    </row>
    <row r="984" spans="1:23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8">
        <f t="shared" si="94"/>
        <v>42615.544976851852</v>
      </c>
      <c r="T984" s="18">
        <f t="shared" si="95"/>
        <v>42645.544976851852</v>
      </c>
      <c r="U984" s="18">
        <v>42615.544976851852</v>
      </c>
      <c r="V984" s="16">
        <v>2016</v>
      </c>
      <c r="W984" s="17"/>
    </row>
    <row r="985" spans="1:23" ht="28.8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8">
        <f t="shared" si="94"/>
        <v>42574.459317129629</v>
      </c>
      <c r="T985" s="18">
        <f t="shared" si="95"/>
        <v>42605.662499999999</v>
      </c>
      <c r="U985" s="18">
        <v>42574.459317129629</v>
      </c>
      <c r="V985" s="16">
        <v>2016</v>
      </c>
      <c r="W985" s="17"/>
    </row>
    <row r="986" spans="1:23" ht="57.6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8">
        <f t="shared" si="94"/>
        <v>42060.907499999994</v>
      </c>
      <c r="T986" s="18">
        <f t="shared" si="95"/>
        <v>42090.865833333337</v>
      </c>
      <c r="U986" s="18">
        <v>42060.907499999994</v>
      </c>
      <c r="V986" s="16">
        <v>2015</v>
      </c>
      <c r="W986" s="17"/>
    </row>
    <row r="987" spans="1:23" ht="28.8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8">
        <f t="shared" si="94"/>
        <v>42339.759375000001</v>
      </c>
      <c r="T987" s="18">
        <f t="shared" si="95"/>
        <v>42369.749999999993</v>
      </c>
      <c r="U987" s="18">
        <v>42339.759375000001</v>
      </c>
      <c r="V987" s="16">
        <v>2015</v>
      </c>
      <c r="W987" s="17"/>
    </row>
    <row r="988" spans="1:23" ht="28.8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8">
        <f t="shared" si="94"/>
        <v>42324.559027777774</v>
      </c>
      <c r="T988" s="18">
        <f t="shared" si="95"/>
        <v>42378.791666666664</v>
      </c>
      <c r="U988" s="18">
        <v>42324.559027777774</v>
      </c>
      <c r="V988" s="16">
        <v>2015</v>
      </c>
      <c r="W988" s="17"/>
    </row>
    <row r="989" spans="1:23" ht="28.8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8">
        <f t="shared" si="94"/>
        <v>41773.086226851847</v>
      </c>
      <c r="T989" s="18">
        <f t="shared" si="95"/>
        <v>41813.086226851847</v>
      </c>
      <c r="U989" s="18">
        <v>41773.086226851847</v>
      </c>
      <c r="V989" s="16">
        <v>2014</v>
      </c>
      <c r="W989" s="17"/>
    </row>
    <row r="990" spans="1:23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8">
        <f t="shared" si="94"/>
        <v>42614.148437499993</v>
      </c>
      <c r="T990" s="18">
        <f t="shared" si="95"/>
        <v>42644.148437499993</v>
      </c>
      <c r="U990" s="18">
        <v>42614.148437499993</v>
      </c>
      <c r="V990" s="16">
        <v>2016</v>
      </c>
      <c r="W990" s="17"/>
    </row>
    <row r="991" spans="1:23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8">
        <f t="shared" si="94"/>
        <v>42611.725636574069</v>
      </c>
      <c r="T991" s="18">
        <f t="shared" si="95"/>
        <v>42641.725636574069</v>
      </c>
      <c r="U991" s="18">
        <v>42611.725636574069</v>
      </c>
      <c r="V991" s="16">
        <v>2016</v>
      </c>
      <c r="W991" s="17"/>
    </row>
    <row r="992" spans="1:23" ht="28.8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8">
        <f t="shared" si="94"/>
        <v>41855.575972222221</v>
      </c>
      <c r="T992" s="18">
        <f t="shared" si="95"/>
        <v>41885.575972222221</v>
      </c>
      <c r="U992" s="18">
        <v>41855.575972222221</v>
      </c>
      <c r="V992" s="16">
        <v>2014</v>
      </c>
      <c r="W992" s="17"/>
    </row>
    <row r="993" spans="1:23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8">
        <f t="shared" si="94"/>
        <v>42538.548472222225</v>
      </c>
      <c r="T993" s="18">
        <f t="shared" si="95"/>
        <v>42563.57708333333</v>
      </c>
      <c r="U993" s="18">
        <v>42538.548472222225</v>
      </c>
      <c r="V993" s="16">
        <v>2016</v>
      </c>
      <c r="W993" s="17"/>
    </row>
    <row r="994" spans="1:23" ht="28.8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8">
        <f t="shared" si="94"/>
        <v>42437.71665509259</v>
      </c>
      <c r="T994" s="18">
        <f t="shared" si="95"/>
        <v>42497.674988425926</v>
      </c>
      <c r="U994" s="18">
        <v>42437.71665509259</v>
      </c>
      <c r="V994" s="16">
        <v>2016</v>
      </c>
      <c r="W994" s="17"/>
    </row>
    <row r="995" spans="1:23" ht="28.8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8">
        <f t="shared" si="94"/>
        <v>42652.756574074076</v>
      </c>
      <c r="T995" s="18">
        <f t="shared" si="95"/>
        <v>42685.999999999993</v>
      </c>
      <c r="U995" s="18">
        <v>42652.756574074076</v>
      </c>
      <c r="V995" s="16">
        <v>2016</v>
      </c>
      <c r="W995" s="17"/>
    </row>
    <row r="996" spans="1:23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8">
        <f t="shared" si="94"/>
        <v>41921.054745370369</v>
      </c>
      <c r="T996" s="18">
        <f t="shared" si="95"/>
        <v>41973.749305555553</v>
      </c>
      <c r="U996" s="18">
        <v>41921.054745370369</v>
      </c>
      <c r="V996" s="16">
        <v>2014</v>
      </c>
      <c r="W996" s="17"/>
    </row>
    <row r="997" spans="1:23" ht="28.8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8">
        <f t="shared" si="94"/>
        <v>41947.732407407406</v>
      </c>
      <c r="T997" s="18">
        <f t="shared" si="95"/>
        <v>41972.458333333336</v>
      </c>
      <c r="U997" s="18">
        <v>41947.732407407406</v>
      </c>
      <c r="V997" s="16">
        <v>2014</v>
      </c>
      <c r="W997" s="17"/>
    </row>
    <row r="998" spans="1:23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8">
        <f t="shared" si="94"/>
        <v>41817.658101851848</v>
      </c>
      <c r="T998" s="18">
        <f t="shared" si="95"/>
        <v>41847.435416666667</v>
      </c>
      <c r="U998" s="18">
        <v>41817.658101851848</v>
      </c>
      <c r="V998" s="16">
        <v>2014</v>
      </c>
      <c r="W998" s="17"/>
    </row>
    <row r="999" spans="1:23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8">
        <f t="shared" si="94"/>
        <v>41940.894641203704</v>
      </c>
      <c r="T999" s="18">
        <f t="shared" si="95"/>
        <v>41970.936307870368</v>
      </c>
      <c r="U999" s="18">
        <v>41940.894641203704</v>
      </c>
      <c r="V999" s="16">
        <v>2014</v>
      </c>
      <c r="W999" s="17"/>
    </row>
    <row r="1000" spans="1:23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8">
        <f t="shared" si="94"/>
        <v>42281.960659722223</v>
      </c>
      <c r="T1000" s="18">
        <f t="shared" si="95"/>
        <v>42327.002326388887</v>
      </c>
      <c r="U1000" s="18">
        <v>42281.960659722223</v>
      </c>
      <c r="V1000" s="16">
        <v>2015</v>
      </c>
      <c r="W1000" s="17"/>
    </row>
    <row r="1001" spans="1:23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8">
        <f t="shared" si="94"/>
        <v>41926.091319444444</v>
      </c>
      <c r="T1001" s="18">
        <f t="shared" si="95"/>
        <v>41956.126388888886</v>
      </c>
      <c r="U1001" s="18">
        <v>41926.091319444444</v>
      </c>
      <c r="V1001" s="16">
        <v>2014</v>
      </c>
      <c r="W1001" s="17"/>
    </row>
    <row r="1002" spans="1:23" ht="28.8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8">
        <f t="shared" si="94"/>
        <v>42748.851388888892</v>
      </c>
      <c r="T1002" s="18">
        <f t="shared" si="95"/>
        <v>42808.80972222222</v>
      </c>
      <c r="U1002" s="18">
        <v>42748.851388888892</v>
      </c>
      <c r="V1002" s="16">
        <v>2017</v>
      </c>
      <c r="W1002" s="17"/>
    </row>
    <row r="1003" spans="1:23" ht="28.8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8">
        <f t="shared" si="94"/>
        <v>42720.511724537035</v>
      </c>
      <c r="T1003" s="18">
        <f t="shared" si="95"/>
        <v>42765.511724537035</v>
      </c>
      <c r="U1003" s="18">
        <v>42720.511724537035</v>
      </c>
      <c r="V1003" s="16">
        <v>2016</v>
      </c>
      <c r="W1003" s="17"/>
    </row>
    <row r="1004" spans="1:23" ht="28.8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8">
        <f t="shared" si="94"/>
        <v>42325.475856481477</v>
      </c>
      <c r="T1004" s="18">
        <f t="shared" si="95"/>
        <v>42355.040972222218</v>
      </c>
      <c r="U1004" s="18">
        <v>42325.475856481477</v>
      </c>
      <c r="V1004" s="16">
        <v>2015</v>
      </c>
      <c r="W1004" s="17"/>
    </row>
    <row r="1005" spans="1:23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8">
        <f t="shared" si="94"/>
        <v>42780.500706018516</v>
      </c>
      <c r="T1005" s="18">
        <f t="shared" si="95"/>
        <v>42810.459039351852</v>
      </c>
      <c r="U1005" s="18">
        <v>42780.500706018516</v>
      </c>
      <c r="V1005" s="16">
        <v>2017</v>
      </c>
      <c r="W1005" s="17"/>
    </row>
    <row r="1006" spans="1:23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8">
        <f t="shared" si="94"/>
        <v>42388.5003125</v>
      </c>
      <c r="T1006" s="18">
        <f t="shared" si="95"/>
        <v>42418.5003125</v>
      </c>
      <c r="U1006" s="18">
        <v>42388.5003125</v>
      </c>
      <c r="V1006" s="16">
        <v>2016</v>
      </c>
      <c r="W1006" s="17"/>
    </row>
    <row r="1007" spans="1:23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8">
        <f t="shared" si="94"/>
        <v>42276.416469907403</v>
      </c>
      <c r="T1007" s="18">
        <f t="shared" si="95"/>
        <v>42307.416469907403</v>
      </c>
      <c r="U1007" s="18">
        <v>42276.416469907403</v>
      </c>
      <c r="V1007" s="16">
        <v>2015</v>
      </c>
      <c r="W1007" s="17"/>
    </row>
    <row r="1008" spans="1:23" ht="28.8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8">
        <f t="shared" si="94"/>
        <v>41976.83185185185</v>
      </c>
      <c r="T1008" s="18">
        <f t="shared" si="95"/>
        <v>41985.09097222222</v>
      </c>
      <c r="U1008" s="18">
        <v>41976.83185185185</v>
      </c>
      <c r="V1008" s="16">
        <v>2014</v>
      </c>
      <c r="W1008" s="17"/>
    </row>
    <row r="1009" spans="1:23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8">
        <f t="shared" si="94"/>
        <v>42676.3752662037</v>
      </c>
      <c r="T1009" s="18">
        <f t="shared" si="95"/>
        <v>42718.416932870365</v>
      </c>
      <c r="U1009" s="18">
        <v>42676.3752662037</v>
      </c>
      <c r="V1009" s="16">
        <v>2016</v>
      </c>
      <c r="W1009" s="17"/>
    </row>
    <row r="1010" spans="1:23" ht="28.8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8">
        <f t="shared" si="94"/>
        <v>42702.600868055553</v>
      </c>
      <c r="T1010" s="18">
        <f t="shared" si="95"/>
        <v>42732.600868055553</v>
      </c>
      <c r="U1010" s="18">
        <v>42702.600868055553</v>
      </c>
      <c r="V1010" s="16">
        <v>2016</v>
      </c>
      <c r="W1010" s="17"/>
    </row>
    <row r="1011" spans="1:23" ht="28.8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8">
        <f t="shared" si="94"/>
        <v>42510.396365740737</v>
      </c>
      <c r="T1011" s="18">
        <f t="shared" si="95"/>
        <v>42540.396365740737</v>
      </c>
      <c r="U1011" s="18">
        <v>42510.396365740737</v>
      </c>
      <c r="V1011" s="16">
        <v>2016</v>
      </c>
      <c r="W1011" s="17"/>
    </row>
    <row r="1012" spans="1:23" ht="28.8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8">
        <f t="shared" si="94"/>
        <v>42561.621087962958</v>
      </c>
      <c r="T1012" s="18">
        <f t="shared" si="95"/>
        <v>42617.915972222218</v>
      </c>
      <c r="U1012" s="18">
        <v>42561.621087962958</v>
      </c>
      <c r="V1012" s="16">
        <v>2016</v>
      </c>
      <c r="W1012" s="17"/>
    </row>
    <row r="1013" spans="1:23" ht="28.8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8">
        <f t="shared" si="94"/>
        <v>41946.689756944441</v>
      </c>
      <c r="T1013" s="18">
        <f t="shared" si="95"/>
        <v>41991.689756944441</v>
      </c>
      <c r="U1013" s="18">
        <v>41946.689756944441</v>
      </c>
      <c r="V1013" s="16">
        <v>2014</v>
      </c>
      <c r="W1013" s="17"/>
    </row>
    <row r="1014" spans="1:23" ht="28.8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8">
        <f t="shared" si="94"/>
        <v>42714.232083333329</v>
      </c>
      <c r="T1014" s="18">
        <f t="shared" si="95"/>
        <v>42759.232083333329</v>
      </c>
      <c r="U1014" s="18">
        <v>42714.232083333329</v>
      </c>
      <c r="V1014" s="16">
        <v>2016</v>
      </c>
      <c r="W1014" s="17"/>
    </row>
    <row r="1015" spans="1:23" ht="28.8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8">
        <f t="shared" si="94"/>
        <v>42339.625648148147</v>
      </c>
      <c r="T1015" s="18">
        <f t="shared" si="95"/>
        <v>42367.624999999993</v>
      </c>
      <c r="U1015" s="18">
        <v>42339.625648148147</v>
      </c>
      <c r="V1015" s="16">
        <v>2015</v>
      </c>
      <c r="W1015" s="17"/>
    </row>
    <row r="1016" spans="1:23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8">
        <f t="shared" si="94"/>
        <v>41954.79415509259</v>
      </c>
      <c r="T1016" s="18">
        <f t="shared" si="95"/>
        <v>42004.79415509259</v>
      </c>
      <c r="U1016" s="18">
        <v>41954.79415509259</v>
      </c>
      <c r="V1016" s="16">
        <v>2014</v>
      </c>
      <c r="W1016" s="17"/>
    </row>
    <row r="1017" spans="1:23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8">
        <f t="shared" si="94"/>
        <v>42303.670081018521</v>
      </c>
      <c r="T1017" s="18">
        <f t="shared" si="95"/>
        <v>42333.711747685178</v>
      </c>
      <c r="U1017" s="18">
        <v>42303.670081018521</v>
      </c>
      <c r="V1017" s="16">
        <v>2015</v>
      </c>
      <c r="W1017" s="17"/>
    </row>
    <row r="1018" spans="1:23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8">
        <f t="shared" si="94"/>
        <v>42421.898796296293</v>
      </c>
      <c r="T1018" s="18">
        <f t="shared" si="95"/>
        <v>42466.857129629621</v>
      </c>
      <c r="U1018" s="18">
        <v>42421.898796296293</v>
      </c>
      <c r="V1018" s="16">
        <v>2016</v>
      </c>
      <c r="W1018" s="17"/>
    </row>
    <row r="1019" spans="1:23" ht="28.8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8">
        <f t="shared" si="94"/>
        <v>42289.466840277775</v>
      </c>
      <c r="T1019" s="18">
        <f t="shared" si="95"/>
        <v>42329.508506944439</v>
      </c>
      <c r="U1019" s="18">
        <v>42289.466840277775</v>
      </c>
      <c r="V1019" s="16">
        <v>2015</v>
      </c>
      <c r="W1019" s="17"/>
    </row>
    <row r="1020" spans="1:23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8">
        <f t="shared" si="94"/>
        <v>42535.283946759257</v>
      </c>
      <c r="T1020" s="18">
        <f t="shared" si="95"/>
        <v>42565.283946759257</v>
      </c>
      <c r="U1020" s="18">
        <v>42535.283946759257</v>
      </c>
      <c r="V1020" s="16">
        <v>2016</v>
      </c>
      <c r="W1020" s="17"/>
    </row>
    <row r="1021" spans="1:23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8">
        <f t="shared" si="94"/>
        <v>42009.765613425923</v>
      </c>
      <c r="T1021" s="18">
        <f t="shared" si="95"/>
        <v>42039.765613425923</v>
      </c>
      <c r="U1021" s="18">
        <v>42009.765613425923</v>
      </c>
      <c r="V1021" s="16">
        <v>2015</v>
      </c>
      <c r="W1021" s="17"/>
    </row>
    <row r="1022" spans="1:23" ht="28.8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8">
        <f t="shared" si="94"/>
        <v>42126.861215277771</v>
      </c>
      <c r="T1022" s="18">
        <f t="shared" si="95"/>
        <v>42156.824305555558</v>
      </c>
      <c r="U1022" s="18">
        <v>42126.861215277771</v>
      </c>
      <c r="V1022" s="16">
        <v>2015</v>
      </c>
      <c r="W1022" s="17"/>
    </row>
    <row r="1023" spans="1:23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8">
        <f t="shared" si="94"/>
        <v>42271.043645833335</v>
      </c>
      <c r="T1023" s="18">
        <f t="shared" si="95"/>
        <v>42293.958333333336</v>
      </c>
      <c r="U1023" s="18">
        <v>42271.043645833335</v>
      </c>
      <c r="V1023" s="16">
        <v>2015</v>
      </c>
      <c r="W1023" s="17"/>
    </row>
    <row r="1024" spans="1:23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8">
        <f t="shared" si="94"/>
        <v>42111.438391203708</v>
      </c>
      <c r="T1024" s="18">
        <f t="shared" si="95"/>
        <v>42141.438391203708</v>
      </c>
      <c r="U1024" s="18">
        <v>42111.438391203708</v>
      </c>
      <c r="V1024" s="16">
        <v>2015</v>
      </c>
      <c r="W1024" s="17"/>
    </row>
    <row r="1025" spans="1:23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8">
        <f t="shared" si="94"/>
        <v>42145.711354166669</v>
      </c>
      <c r="T1025" s="18">
        <f t="shared" si="95"/>
        <v>42175.711354166669</v>
      </c>
      <c r="U1025" s="18">
        <v>42145.711354166669</v>
      </c>
      <c r="V1025" s="16">
        <v>2015</v>
      </c>
      <c r="W1025" s="17"/>
    </row>
    <row r="1026" spans="1:23" ht="28.8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E1026/D1026</f>
        <v>1.1863774999999999</v>
      </c>
      <c r="P1026" s="7">
        <f t="shared" ref="P1026:P1089" si="97">E1026/L1026</f>
        <v>388.9762295081967</v>
      </c>
      <c r="Q1026" t="str">
        <f t="shared" ref="Q1026:Q1089" si="98">LEFT(N1026,FIND("/",N1026)-1)</f>
        <v>music</v>
      </c>
      <c r="R1026" t="str">
        <f t="shared" ref="R1026:R1089" si="99">RIGHT(N1026,LEN(N1026)-FIND("/",N1026))</f>
        <v>electronic music</v>
      </c>
      <c r="S1026" s="18">
        <f t="shared" ref="S1026:S1089" si="100">(((J1026/60)/60)/24)+DATE(1970,1,1)+(-5/24)</f>
        <v>42370.372256944444</v>
      </c>
      <c r="T1026" s="18">
        <f t="shared" ref="T1026:T1089" si="101">(((I1026/60)/60)/24)+DATE(1970,1,1)+(-5/24)</f>
        <v>42400.372256944444</v>
      </c>
      <c r="U1026" s="18">
        <v>42370.372256944444</v>
      </c>
      <c r="V1026" s="16">
        <v>2016</v>
      </c>
      <c r="W1026" s="17"/>
    </row>
    <row r="1027" spans="1:23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1.099283142857143</v>
      </c>
      <c r="P1027" s="7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8">
        <f t="shared" si="100"/>
        <v>42049.625428240739</v>
      </c>
      <c r="T1027" s="18">
        <f t="shared" si="101"/>
        <v>42079.583761574067</v>
      </c>
      <c r="U1027" s="18">
        <v>42049.625428240739</v>
      </c>
      <c r="V1027" s="16">
        <v>2015</v>
      </c>
      <c r="W1027" s="17"/>
    </row>
    <row r="1028" spans="1:23" ht="28.8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8">
        <f t="shared" si="100"/>
        <v>42426.199259259258</v>
      </c>
      <c r="T1028" s="18">
        <f t="shared" si="101"/>
        <v>42460.157592592594</v>
      </c>
      <c r="U1028" s="18">
        <v>42426.199259259258</v>
      </c>
      <c r="V1028" s="16">
        <v>2016</v>
      </c>
      <c r="W1028" s="17"/>
    </row>
    <row r="1029" spans="1:23" ht="28.8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8">
        <f t="shared" si="100"/>
        <v>41904.825775462959</v>
      </c>
      <c r="T1029" s="18">
        <f t="shared" si="101"/>
        <v>41934.825775462959</v>
      </c>
      <c r="U1029" s="18">
        <v>41904.825775462959</v>
      </c>
      <c r="V1029" s="16">
        <v>2014</v>
      </c>
      <c r="W1029" s="17"/>
    </row>
    <row r="1030" spans="1:23" ht="28.8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8">
        <f t="shared" si="100"/>
        <v>42755.419039351851</v>
      </c>
      <c r="T1030" s="18">
        <f t="shared" si="101"/>
        <v>42800.624999999993</v>
      </c>
      <c r="U1030" s="18">
        <v>42755.419039351851</v>
      </c>
      <c r="V1030" s="16">
        <v>2017</v>
      </c>
      <c r="W1030" s="17"/>
    </row>
    <row r="1031" spans="1:23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8">
        <f t="shared" si="100"/>
        <v>42044.503553240742</v>
      </c>
      <c r="T1031" s="18">
        <f t="shared" si="101"/>
        <v>42098.707638888889</v>
      </c>
      <c r="U1031" s="18">
        <v>42044.503553240742</v>
      </c>
      <c r="V1031" s="16">
        <v>2015</v>
      </c>
      <c r="W1031" s="17"/>
    </row>
    <row r="1032" spans="1:23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8">
        <f t="shared" si="100"/>
        <v>42611.274872685179</v>
      </c>
      <c r="T1032" s="18">
        <f t="shared" si="101"/>
        <v>42625.274872685179</v>
      </c>
      <c r="U1032" s="18">
        <v>42611.274872685179</v>
      </c>
      <c r="V1032" s="16">
        <v>2016</v>
      </c>
      <c r="W1032" s="17"/>
    </row>
    <row r="1033" spans="1:23" ht="28.8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8">
        <f t="shared" si="100"/>
        <v>42324.555671296293</v>
      </c>
      <c r="T1033" s="18">
        <f t="shared" si="101"/>
        <v>42354.555671296293</v>
      </c>
      <c r="U1033" s="18">
        <v>42324.555671296293</v>
      </c>
      <c r="V1033" s="16">
        <v>2015</v>
      </c>
      <c r="W1033" s="17"/>
    </row>
    <row r="1034" spans="1:23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8">
        <f t="shared" si="100"/>
        <v>42514.458622685182</v>
      </c>
      <c r="T1034" s="18">
        <f t="shared" si="101"/>
        <v>42544.458622685182</v>
      </c>
      <c r="U1034" s="18">
        <v>42514.458622685182</v>
      </c>
      <c r="V1034" s="16">
        <v>2016</v>
      </c>
      <c r="W1034" s="17"/>
    </row>
    <row r="1035" spans="1:23" ht="28.8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8">
        <f t="shared" si="100"/>
        <v>42688.524074074077</v>
      </c>
      <c r="T1035" s="18">
        <f t="shared" si="101"/>
        <v>42716.524074074077</v>
      </c>
      <c r="U1035" s="18">
        <v>42688.524074074077</v>
      </c>
      <c r="V1035" s="16">
        <v>2016</v>
      </c>
      <c r="W1035" s="17"/>
    </row>
    <row r="1036" spans="1:23" ht="28.8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8">
        <f t="shared" si="100"/>
        <v>42554.958379629628</v>
      </c>
      <c r="T1036" s="18">
        <f t="shared" si="101"/>
        <v>42586.957638888889</v>
      </c>
      <c r="U1036" s="18">
        <v>42554.958379629628</v>
      </c>
      <c r="V1036" s="16">
        <v>2016</v>
      </c>
      <c r="W1036" s="17"/>
    </row>
    <row r="1037" spans="1:23" ht="28.8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8">
        <f t="shared" si="100"/>
        <v>42016.43310185185</v>
      </c>
      <c r="T1037" s="18">
        <f t="shared" si="101"/>
        <v>42046.43310185185</v>
      </c>
      <c r="U1037" s="18">
        <v>42016.43310185185</v>
      </c>
      <c r="V1037" s="16">
        <v>2015</v>
      </c>
      <c r="W1037" s="17"/>
    </row>
    <row r="1038" spans="1:23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8">
        <f t="shared" si="100"/>
        <v>41249.240624999999</v>
      </c>
      <c r="T1038" s="18">
        <f t="shared" si="101"/>
        <v>41281.125</v>
      </c>
      <c r="U1038" s="18">
        <v>41249.240624999999</v>
      </c>
      <c r="V1038" s="16">
        <v>2012</v>
      </c>
      <c r="W1038" s="17"/>
    </row>
    <row r="1039" spans="1:23" ht="28.8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8">
        <f t="shared" si="100"/>
        <v>42119.61414351852</v>
      </c>
      <c r="T1039" s="18">
        <f t="shared" si="101"/>
        <v>42141.999999999993</v>
      </c>
      <c r="U1039" s="18">
        <v>42119.61414351852</v>
      </c>
      <c r="V1039" s="16">
        <v>2015</v>
      </c>
      <c r="W1039" s="17"/>
    </row>
    <row r="1040" spans="1:23" ht="28.8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8">
        <f t="shared" si="100"/>
        <v>42418.023414351854</v>
      </c>
      <c r="T1040" s="18">
        <f t="shared" si="101"/>
        <v>42447.981747685182</v>
      </c>
      <c r="U1040" s="18">
        <v>42418.023414351854</v>
      </c>
      <c r="V1040" s="16">
        <v>2016</v>
      </c>
      <c r="W1040" s="17"/>
    </row>
    <row r="1041" spans="1:23" ht="28.8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8">
        <f t="shared" si="100"/>
        <v>42691.900995370372</v>
      </c>
      <c r="T1041" s="18">
        <f t="shared" si="101"/>
        <v>42717.124305555553</v>
      </c>
      <c r="U1041" s="18">
        <v>42691.900995370372</v>
      </c>
      <c r="V1041" s="16">
        <v>2016</v>
      </c>
      <c r="W1041" s="17"/>
    </row>
    <row r="1042" spans="1:23" ht="28.8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8">
        <f t="shared" si="100"/>
        <v>42579.500104166662</v>
      </c>
      <c r="T1042" s="18">
        <f t="shared" si="101"/>
        <v>42609.500104166662</v>
      </c>
      <c r="U1042" s="18">
        <v>42579.500104166662</v>
      </c>
      <c r="V1042" s="16">
        <v>2016</v>
      </c>
      <c r="W1042" s="17"/>
    </row>
    <row r="1043" spans="1:23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8">
        <f t="shared" si="100"/>
        <v>41830.851759259262</v>
      </c>
      <c r="T1043" s="18">
        <f t="shared" si="101"/>
        <v>41850.851759259262</v>
      </c>
      <c r="U1043" s="18">
        <v>41830.851759259262</v>
      </c>
      <c r="V1043" s="16">
        <v>2014</v>
      </c>
      <c r="W1043" s="17"/>
    </row>
    <row r="1044" spans="1:23" ht="28.8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8">
        <f t="shared" si="100"/>
        <v>41851.487824074073</v>
      </c>
      <c r="T1044" s="18">
        <f t="shared" si="101"/>
        <v>41894.208333333328</v>
      </c>
      <c r="U1044" s="18">
        <v>41851.487824074073</v>
      </c>
      <c r="V1044" s="16">
        <v>2014</v>
      </c>
      <c r="W1044" s="17"/>
    </row>
    <row r="1045" spans="1:23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8">
        <f t="shared" si="100"/>
        <v>42114.044618055552</v>
      </c>
      <c r="T1045" s="18">
        <f t="shared" si="101"/>
        <v>42144.044618055552</v>
      </c>
      <c r="U1045" s="18">
        <v>42114.044618055552</v>
      </c>
      <c r="V1045" s="16">
        <v>2015</v>
      </c>
      <c r="W1045" s="17"/>
    </row>
    <row r="1046" spans="1:23" ht="28.8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8">
        <f t="shared" si="100"/>
        <v>42011.717604166661</v>
      </c>
      <c r="T1046" s="18">
        <f t="shared" si="101"/>
        <v>42068.643749999996</v>
      </c>
      <c r="U1046" s="18">
        <v>42011.717604166661</v>
      </c>
      <c r="V1046" s="16">
        <v>2015</v>
      </c>
      <c r="W1046" s="17"/>
    </row>
    <row r="1047" spans="1:23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8">
        <f t="shared" si="100"/>
        <v>41844.666087962964</v>
      </c>
      <c r="T1047" s="18">
        <f t="shared" si="101"/>
        <v>41874.666087962964</v>
      </c>
      <c r="U1047" s="18">
        <v>41844.666087962964</v>
      </c>
      <c r="V1047" s="16">
        <v>2014</v>
      </c>
      <c r="W1047" s="17"/>
    </row>
    <row r="1048" spans="1:23" ht="28.8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8">
        <f t="shared" si="100"/>
        <v>42319.643055555549</v>
      </c>
      <c r="T1048" s="18">
        <f t="shared" si="101"/>
        <v>42364.643055555549</v>
      </c>
      <c r="U1048" s="18">
        <v>42319.643055555549</v>
      </c>
      <c r="V1048" s="16">
        <v>2015</v>
      </c>
      <c r="W1048" s="17"/>
    </row>
    <row r="1049" spans="1:23" ht="28.8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8">
        <f t="shared" si="100"/>
        <v>41918.610127314809</v>
      </c>
      <c r="T1049" s="18">
        <f t="shared" si="101"/>
        <v>41948.65179398148</v>
      </c>
      <c r="U1049" s="18">
        <v>41918.610127314809</v>
      </c>
      <c r="V1049" s="16">
        <v>2014</v>
      </c>
      <c r="W1049" s="17"/>
    </row>
    <row r="1050" spans="1:23" ht="28.8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8">
        <f t="shared" si="100"/>
        <v>42597.844780092586</v>
      </c>
      <c r="T1050" s="18">
        <f t="shared" si="101"/>
        <v>42637.844780092586</v>
      </c>
      <c r="U1050" s="18">
        <v>42597.844780092586</v>
      </c>
      <c r="V1050" s="16">
        <v>2016</v>
      </c>
      <c r="W1050" s="17"/>
    </row>
    <row r="1051" spans="1:23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8">
        <f t="shared" si="100"/>
        <v>42382.222743055558</v>
      </c>
      <c r="T1051" s="18">
        <f t="shared" si="101"/>
        <v>42412.222743055558</v>
      </c>
      <c r="U1051" s="18">
        <v>42382.222743055558</v>
      </c>
      <c r="V1051" s="16">
        <v>2016</v>
      </c>
      <c r="W1051" s="17"/>
    </row>
    <row r="1052" spans="1:23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8">
        <f t="shared" si="100"/>
        <v>42231.588854166665</v>
      </c>
      <c r="T1052" s="18">
        <f t="shared" si="101"/>
        <v>42261.588854166665</v>
      </c>
      <c r="U1052" s="18">
        <v>42231.588854166665</v>
      </c>
      <c r="V1052" s="16">
        <v>2015</v>
      </c>
      <c r="W1052" s="17"/>
    </row>
    <row r="1053" spans="1:23" ht="28.8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8">
        <f t="shared" si="100"/>
        <v>41849.805844907409</v>
      </c>
      <c r="T1053" s="18">
        <f t="shared" si="101"/>
        <v>41877.805844907409</v>
      </c>
      <c r="U1053" s="18">
        <v>41849.805844907409</v>
      </c>
      <c r="V1053" s="16">
        <v>2014</v>
      </c>
      <c r="W1053" s="17"/>
    </row>
    <row r="1054" spans="1:23" ht="28.8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8">
        <f t="shared" si="100"/>
        <v>42483.589062499996</v>
      </c>
      <c r="T1054" s="18">
        <f t="shared" si="101"/>
        <v>42527.631249999999</v>
      </c>
      <c r="U1054" s="18">
        <v>42483.589062499996</v>
      </c>
      <c r="V1054" s="16">
        <v>2016</v>
      </c>
      <c r="W1054" s="17"/>
    </row>
    <row r="1055" spans="1:23" ht="28.8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8">
        <f t="shared" si="100"/>
        <v>42774.964490740742</v>
      </c>
      <c r="T1055" s="18">
        <f t="shared" si="101"/>
        <v>42799.964490740742</v>
      </c>
      <c r="U1055" s="18">
        <v>42774.964490740742</v>
      </c>
      <c r="V1055" s="16">
        <v>2017</v>
      </c>
      <c r="W1055" s="17"/>
    </row>
    <row r="1056" spans="1:23" ht="28.8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8">
        <f t="shared" si="100"/>
        <v>41831.643506944441</v>
      </c>
      <c r="T1056" s="18">
        <f t="shared" si="101"/>
        <v>41861.708333333328</v>
      </c>
      <c r="U1056" s="18">
        <v>41831.643506944441</v>
      </c>
      <c r="V1056" s="16">
        <v>2014</v>
      </c>
      <c r="W1056" s="17"/>
    </row>
    <row r="1057" spans="1:23" ht="28.8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8">
        <f t="shared" si="100"/>
        <v>42406.784085648142</v>
      </c>
      <c r="T1057" s="18">
        <f t="shared" si="101"/>
        <v>42436.784085648142</v>
      </c>
      <c r="U1057" s="18">
        <v>42406.784085648142</v>
      </c>
      <c r="V1057" s="16">
        <v>2016</v>
      </c>
      <c r="W1057" s="17"/>
    </row>
    <row r="1058" spans="1:23" ht="28.8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8">
        <f t="shared" si="100"/>
        <v>42058.511307870365</v>
      </c>
      <c r="T1058" s="18">
        <f t="shared" si="101"/>
        <v>42118.469641203708</v>
      </c>
      <c r="U1058" s="18">
        <v>42058.511307870365</v>
      </c>
      <c r="V1058" s="16">
        <v>2015</v>
      </c>
      <c r="W1058" s="17"/>
    </row>
    <row r="1059" spans="1:23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8">
        <f t="shared" si="100"/>
        <v>42678.662997685176</v>
      </c>
      <c r="T1059" s="18">
        <f t="shared" si="101"/>
        <v>42708.704664351848</v>
      </c>
      <c r="U1059" s="18">
        <v>42678.662997685176</v>
      </c>
      <c r="V1059" s="16">
        <v>2016</v>
      </c>
      <c r="W1059" s="17"/>
    </row>
    <row r="1060" spans="1:23" ht="28.8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8">
        <f t="shared" si="100"/>
        <v>42047.692627314813</v>
      </c>
      <c r="T1060" s="18">
        <f t="shared" si="101"/>
        <v>42088.791666666664</v>
      </c>
      <c r="U1060" s="18">
        <v>42047.692627314813</v>
      </c>
      <c r="V1060" s="16">
        <v>2015</v>
      </c>
      <c r="W1060" s="17"/>
    </row>
    <row r="1061" spans="1:23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8">
        <f t="shared" si="100"/>
        <v>42046.581666666665</v>
      </c>
      <c r="T1061" s="18">
        <f t="shared" si="101"/>
        <v>42076.54</v>
      </c>
      <c r="U1061" s="18">
        <v>42046.581666666665</v>
      </c>
      <c r="V1061" s="16">
        <v>2015</v>
      </c>
      <c r="W1061" s="17"/>
    </row>
    <row r="1062" spans="1:23" ht="28.8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8">
        <f t="shared" si="100"/>
        <v>42079.704780092587</v>
      </c>
      <c r="T1062" s="18">
        <f t="shared" si="101"/>
        <v>42109.704780092587</v>
      </c>
      <c r="U1062" s="18">
        <v>42079.704780092587</v>
      </c>
      <c r="V1062" s="16">
        <v>2015</v>
      </c>
      <c r="W1062" s="17"/>
    </row>
    <row r="1063" spans="1:23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8">
        <f t="shared" si="100"/>
        <v>42432.068379629629</v>
      </c>
      <c r="T1063" s="18">
        <f t="shared" si="101"/>
        <v>42491.833333333336</v>
      </c>
      <c r="U1063" s="18">
        <v>42432.068379629629</v>
      </c>
      <c r="V1063" s="16">
        <v>2016</v>
      </c>
      <c r="W1063" s="17"/>
    </row>
    <row r="1064" spans="1:23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8">
        <f t="shared" si="100"/>
        <v>42556.598854166667</v>
      </c>
      <c r="T1064" s="18">
        <f t="shared" si="101"/>
        <v>42563.598854166667</v>
      </c>
      <c r="U1064" s="18">
        <v>42556.598854166667</v>
      </c>
      <c r="V1064" s="16">
        <v>2016</v>
      </c>
      <c r="W1064" s="17"/>
    </row>
    <row r="1065" spans="1:23" ht="28.8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8">
        <f t="shared" si="100"/>
        <v>42582.822476851848</v>
      </c>
      <c r="T1065" s="18">
        <f t="shared" si="101"/>
        <v>42612.822476851848</v>
      </c>
      <c r="U1065" s="18">
        <v>42582.822476851848</v>
      </c>
      <c r="V1065" s="16">
        <v>2016</v>
      </c>
      <c r="W1065" s="17"/>
    </row>
    <row r="1066" spans="1:23" ht="28.8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8">
        <f t="shared" si="100"/>
        <v>41417.019710648143</v>
      </c>
      <c r="T1066" s="18">
        <f t="shared" si="101"/>
        <v>41462.019710648143</v>
      </c>
      <c r="U1066" s="18">
        <v>41417.019710648143</v>
      </c>
      <c r="V1066" s="16">
        <v>2013</v>
      </c>
      <c r="W1066" s="17"/>
    </row>
    <row r="1067" spans="1:23" ht="28.8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8">
        <f t="shared" si="100"/>
        <v>41661.172708333332</v>
      </c>
      <c r="T1067" s="18">
        <f t="shared" si="101"/>
        <v>41689.172708333332</v>
      </c>
      <c r="U1067" s="18">
        <v>41661.172708333332</v>
      </c>
      <c r="V1067" s="16">
        <v>2014</v>
      </c>
      <c r="W1067" s="17"/>
    </row>
    <row r="1068" spans="1:23" ht="28.8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8">
        <f t="shared" si="100"/>
        <v>41445.754421296297</v>
      </c>
      <c r="T1068" s="18">
        <f t="shared" si="101"/>
        <v>41490.754421296297</v>
      </c>
      <c r="U1068" s="18">
        <v>41445.754421296297</v>
      </c>
      <c r="V1068" s="16">
        <v>2013</v>
      </c>
      <c r="W1068" s="17"/>
    </row>
    <row r="1069" spans="1:23" ht="28.8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8">
        <f t="shared" si="100"/>
        <v>41599.647349537037</v>
      </c>
      <c r="T1069" s="18">
        <f t="shared" si="101"/>
        <v>41629.647349537037</v>
      </c>
      <c r="U1069" s="18">
        <v>41599.647349537037</v>
      </c>
      <c r="V1069" s="16">
        <v>2013</v>
      </c>
      <c r="W1069" s="17"/>
    </row>
    <row r="1070" spans="1:23" ht="28.8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8">
        <f t="shared" si="100"/>
        <v>42440.162777777768</v>
      </c>
      <c r="T1070" s="18">
        <f t="shared" si="101"/>
        <v>42470.121111111112</v>
      </c>
      <c r="U1070" s="18">
        <v>42440.162777777768</v>
      </c>
      <c r="V1070" s="16">
        <v>2016</v>
      </c>
      <c r="W1070" s="17"/>
    </row>
    <row r="1071" spans="1:23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8">
        <f t="shared" si="100"/>
        <v>41572.021516203698</v>
      </c>
      <c r="T1071" s="18">
        <f t="shared" si="101"/>
        <v>41604.06318287037</v>
      </c>
      <c r="U1071" s="18">
        <v>41572.021516203698</v>
      </c>
      <c r="V1071" s="16">
        <v>2013</v>
      </c>
      <c r="W1071" s="17"/>
    </row>
    <row r="1072" spans="1:23" ht="28.8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8">
        <f t="shared" si="100"/>
        <v>41162.803495370368</v>
      </c>
      <c r="T1072" s="18">
        <f t="shared" si="101"/>
        <v>41182.803495370368</v>
      </c>
      <c r="U1072" s="18">
        <v>41162.803495370368</v>
      </c>
      <c r="V1072" s="16">
        <v>2012</v>
      </c>
      <c r="W1072" s="17"/>
    </row>
    <row r="1073" spans="1:23" ht="28.8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8">
        <f t="shared" si="100"/>
        <v>42295.545057870368</v>
      </c>
      <c r="T1073" s="18">
        <f t="shared" si="101"/>
        <v>42325.586724537039</v>
      </c>
      <c r="U1073" s="18">
        <v>42295.545057870368</v>
      </c>
      <c r="V1073" s="16">
        <v>2015</v>
      </c>
      <c r="W1073" s="17"/>
    </row>
    <row r="1074" spans="1:23" ht="28.8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8">
        <f t="shared" si="100"/>
        <v>41645.623807870368</v>
      </c>
      <c r="T1074" s="18">
        <f t="shared" si="101"/>
        <v>41675.623807870368</v>
      </c>
      <c r="U1074" s="18">
        <v>41645.623807870368</v>
      </c>
      <c r="V1074" s="16">
        <v>2014</v>
      </c>
      <c r="W1074" s="17"/>
    </row>
    <row r="1075" spans="1:23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8">
        <f t="shared" si="100"/>
        <v>40802.756261574068</v>
      </c>
      <c r="T1075" s="18">
        <f t="shared" si="101"/>
        <v>40832.756261574068</v>
      </c>
      <c r="U1075" s="18">
        <v>40802.756261574068</v>
      </c>
      <c r="V1075" s="16">
        <v>2011</v>
      </c>
      <c r="W1075" s="17"/>
    </row>
    <row r="1076" spans="1:23" ht="28.8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8">
        <f t="shared" si="100"/>
        <v>41612.964641203704</v>
      </c>
      <c r="T1076" s="18">
        <f t="shared" si="101"/>
        <v>41642.964641203704</v>
      </c>
      <c r="U1076" s="18">
        <v>41612.964641203704</v>
      </c>
      <c r="V1076" s="16">
        <v>2013</v>
      </c>
      <c r="W1076" s="17"/>
    </row>
    <row r="1077" spans="1:23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8">
        <f t="shared" si="100"/>
        <v>41005.695787037032</v>
      </c>
      <c r="T1077" s="18">
        <f t="shared" si="101"/>
        <v>41035.695787037032</v>
      </c>
      <c r="U1077" s="18">
        <v>41005.695787037032</v>
      </c>
      <c r="V1077" s="16">
        <v>2012</v>
      </c>
      <c r="W1077" s="17"/>
    </row>
    <row r="1078" spans="1:23" ht="28.8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8">
        <f t="shared" si="100"/>
        <v>41838.169560185182</v>
      </c>
      <c r="T1078" s="18">
        <f t="shared" si="101"/>
        <v>41893.169560185182</v>
      </c>
      <c r="U1078" s="18">
        <v>41838.169560185182</v>
      </c>
      <c r="V1078" s="16">
        <v>2014</v>
      </c>
      <c r="W1078" s="17"/>
    </row>
    <row r="1079" spans="1:23" ht="28.8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8">
        <f t="shared" si="100"/>
        <v>42352.958460648144</v>
      </c>
      <c r="T1079" s="18">
        <f t="shared" si="101"/>
        <v>42382.958460648144</v>
      </c>
      <c r="U1079" s="18">
        <v>42352.958460648144</v>
      </c>
      <c r="V1079" s="16">
        <v>2015</v>
      </c>
      <c r="W1079" s="17"/>
    </row>
    <row r="1080" spans="1:23" ht="28.8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8">
        <f t="shared" si="100"/>
        <v>40700.987511574072</v>
      </c>
      <c r="T1080" s="18">
        <f t="shared" si="101"/>
        <v>40745.987511574072</v>
      </c>
      <c r="U1080" s="18">
        <v>40700.987511574072</v>
      </c>
      <c r="V1080" s="16">
        <v>2011</v>
      </c>
      <c r="W1080" s="17"/>
    </row>
    <row r="1081" spans="1:23" ht="28.8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8">
        <f t="shared" si="100"/>
        <v>42479.35805555556</v>
      </c>
      <c r="T1081" s="18">
        <f t="shared" si="101"/>
        <v>42504.35805555556</v>
      </c>
      <c r="U1081" s="18">
        <v>42479.35805555556</v>
      </c>
      <c r="V1081" s="16">
        <v>2016</v>
      </c>
      <c r="W1081" s="17"/>
    </row>
    <row r="1082" spans="1:23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8">
        <f t="shared" si="100"/>
        <v>41739.929780092592</v>
      </c>
      <c r="T1082" s="18">
        <f t="shared" si="101"/>
        <v>41769.929780092592</v>
      </c>
      <c r="U1082" s="18">
        <v>41739.929780092592</v>
      </c>
      <c r="V1082" s="16">
        <v>2014</v>
      </c>
      <c r="W1082" s="17"/>
    </row>
    <row r="1083" spans="1:23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8">
        <f t="shared" si="100"/>
        <v>42002.718657407408</v>
      </c>
      <c r="T1083" s="18">
        <f t="shared" si="101"/>
        <v>42032.718657407408</v>
      </c>
      <c r="U1083" s="18">
        <v>42002.718657407408</v>
      </c>
      <c r="V1083" s="16">
        <v>2014</v>
      </c>
      <c r="W1083" s="17"/>
    </row>
    <row r="1084" spans="1:23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8">
        <f t="shared" si="100"/>
        <v>41101.697777777779</v>
      </c>
      <c r="T1084" s="18">
        <f t="shared" si="101"/>
        <v>41131.697777777779</v>
      </c>
      <c r="U1084" s="18">
        <v>41101.697777777779</v>
      </c>
      <c r="V1084" s="16">
        <v>2012</v>
      </c>
      <c r="W1084" s="17"/>
    </row>
    <row r="1085" spans="1:23" ht="28.8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8">
        <f t="shared" si="100"/>
        <v>41793.451192129629</v>
      </c>
      <c r="T1085" s="18">
        <f t="shared" si="101"/>
        <v>41853.451192129629</v>
      </c>
      <c r="U1085" s="18">
        <v>41793.451192129629</v>
      </c>
      <c r="V1085" s="16">
        <v>2014</v>
      </c>
      <c r="W1085" s="17"/>
    </row>
    <row r="1086" spans="1:23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8">
        <f t="shared" si="100"/>
        <v>41829.703749999993</v>
      </c>
      <c r="T1086" s="18">
        <f t="shared" si="101"/>
        <v>41859.703749999993</v>
      </c>
      <c r="U1086" s="18">
        <v>41829.703749999993</v>
      </c>
      <c r="V1086" s="16">
        <v>2014</v>
      </c>
      <c r="W1086" s="17"/>
    </row>
    <row r="1087" spans="1:23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8">
        <f t="shared" si="100"/>
        <v>42413.462673611109</v>
      </c>
      <c r="T1087" s="18">
        <f t="shared" si="101"/>
        <v>42443.421006944445</v>
      </c>
      <c r="U1087" s="18">
        <v>42413.462673611109</v>
      </c>
      <c r="V1087" s="16">
        <v>2016</v>
      </c>
      <c r="W1087" s="17"/>
    </row>
    <row r="1088" spans="1:23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8">
        <f t="shared" si="100"/>
        <v>41845.658460648148</v>
      </c>
      <c r="T1088" s="18">
        <f t="shared" si="101"/>
        <v>41875.658460648148</v>
      </c>
      <c r="U1088" s="18">
        <v>41845.658460648148</v>
      </c>
      <c r="V1088" s="16">
        <v>2014</v>
      </c>
      <c r="W1088" s="17"/>
    </row>
    <row r="1089" spans="1:23" ht="28.8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8">
        <f t="shared" si="100"/>
        <v>41775.505636574075</v>
      </c>
      <c r="T1089" s="18">
        <f t="shared" si="101"/>
        <v>41805.505636574075</v>
      </c>
      <c r="U1089" s="18">
        <v>41775.505636574075</v>
      </c>
      <c r="V1089" s="16">
        <v>2014</v>
      </c>
      <c r="W1089" s="17"/>
    </row>
    <row r="1090" spans="1:23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E1090/D1090</f>
        <v>0.14182977777777778</v>
      </c>
      <c r="P1090" s="7">
        <f t="shared" ref="P1090:P1153" si="103">E1090/L1090</f>
        <v>43.41727891156463</v>
      </c>
      <c r="Q1090" t="str">
        <f t="shared" ref="Q1090:Q1153" si="104">LEFT(N1090,FIND("/",N1090)-1)</f>
        <v>games</v>
      </c>
      <c r="R1090" t="str">
        <f t="shared" ref="R1090:R1153" si="105">RIGHT(N1090,LEN(N1090)-FIND("/",N1090))</f>
        <v>video games</v>
      </c>
      <c r="S1090" s="18">
        <f t="shared" ref="S1090:S1153" si="106">(((J1090/60)/60)/24)+DATE(1970,1,1)+(-5/24)</f>
        <v>41723.591053240736</v>
      </c>
      <c r="T1090" s="18">
        <f t="shared" ref="T1090:T1153" si="107">(((I1090/60)/60)/24)+DATE(1970,1,1)+(-5/24)</f>
        <v>41753.591053240736</v>
      </c>
      <c r="U1090" s="18">
        <v>41723.591053240736</v>
      </c>
      <c r="V1090" s="16">
        <v>2014</v>
      </c>
      <c r="W1090" s="17"/>
    </row>
    <row r="1091" spans="1:23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7.8266666666666665E-2</v>
      </c>
      <c r="P1091" s="7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8">
        <f t="shared" si="106"/>
        <v>42150.981192129628</v>
      </c>
      <c r="T1091" s="18">
        <f t="shared" si="107"/>
        <v>42180.981192129628</v>
      </c>
      <c r="U1091" s="18">
        <v>42150.981192129628</v>
      </c>
      <c r="V1091" s="16">
        <v>2015</v>
      </c>
      <c r="W1091" s="17"/>
    </row>
    <row r="1092" spans="1:23" ht="28.8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8">
        <f t="shared" si="106"/>
        <v>42122.977465277778</v>
      </c>
      <c r="T1092" s="18">
        <f t="shared" si="107"/>
        <v>42152.977465277778</v>
      </c>
      <c r="U1092" s="18">
        <v>42122.977465277778</v>
      </c>
      <c r="V1092" s="16">
        <v>2015</v>
      </c>
      <c r="W1092" s="17"/>
    </row>
    <row r="1093" spans="1:23" ht="28.8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8">
        <f t="shared" si="106"/>
        <v>42440.611944444441</v>
      </c>
      <c r="T1093" s="18">
        <f t="shared" si="107"/>
        <v>42470.57027777777</v>
      </c>
      <c r="U1093" s="18">
        <v>42440.611944444441</v>
      </c>
      <c r="V1093" s="16">
        <v>2016</v>
      </c>
      <c r="W1093" s="17"/>
    </row>
    <row r="1094" spans="1:23" ht="28.8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8">
        <f t="shared" si="106"/>
        <v>41249.817569444444</v>
      </c>
      <c r="T1094" s="18">
        <f t="shared" si="107"/>
        <v>41279.817569444444</v>
      </c>
      <c r="U1094" s="18">
        <v>41249.817569444444</v>
      </c>
      <c r="V1094" s="16">
        <v>2012</v>
      </c>
      <c r="W1094" s="17"/>
    </row>
    <row r="1095" spans="1:23" ht="28.8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8">
        <f t="shared" si="106"/>
        <v>42396.765474537031</v>
      </c>
      <c r="T1095" s="18">
        <f t="shared" si="107"/>
        <v>42411.765474537031</v>
      </c>
      <c r="U1095" s="18">
        <v>42396.765474537031</v>
      </c>
      <c r="V1095" s="16">
        <v>2016</v>
      </c>
      <c r="W1095" s="17"/>
    </row>
    <row r="1096" spans="1:23" ht="28.8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8">
        <f t="shared" si="106"/>
        <v>40795.505011574067</v>
      </c>
      <c r="T1096" s="18">
        <f t="shared" si="107"/>
        <v>40825.505011574067</v>
      </c>
      <c r="U1096" s="18">
        <v>40795.505011574067</v>
      </c>
      <c r="V1096" s="16">
        <v>2011</v>
      </c>
      <c r="W1096" s="17"/>
    </row>
    <row r="1097" spans="1:23" ht="28.8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8">
        <f t="shared" si="106"/>
        <v>41486.328935185185</v>
      </c>
      <c r="T1097" s="18">
        <f t="shared" si="107"/>
        <v>41516.328935185185</v>
      </c>
      <c r="U1097" s="18">
        <v>41486.328935185185</v>
      </c>
      <c r="V1097" s="16">
        <v>2013</v>
      </c>
      <c r="W1097" s="17"/>
    </row>
    <row r="1098" spans="1:23" ht="28.8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8">
        <f t="shared" si="106"/>
        <v>41885.309652777774</v>
      </c>
      <c r="T1098" s="18">
        <f t="shared" si="107"/>
        <v>41915.9375</v>
      </c>
      <c r="U1098" s="18">
        <v>41885.309652777774</v>
      </c>
      <c r="V1098" s="16">
        <v>2014</v>
      </c>
      <c r="W1098" s="17"/>
    </row>
    <row r="1099" spans="1:23" ht="28.8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8">
        <f t="shared" si="106"/>
        <v>41660.584224537037</v>
      </c>
      <c r="T1099" s="18">
        <f t="shared" si="107"/>
        <v>41700.584224537037</v>
      </c>
      <c r="U1099" s="18">
        <v>41660.584224537037</v>
      </c>
      <c r="V1099" s="16">
        <v>2014</v>
      </c>
      <c r="W1099" s="17"/>
    </row>
    <row r="1100" spans="1:23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8">
        <f t="shared" si="106"/>
        <v>41712.554340277777</v>
      </c>
      <c r="T1100" s="18">
        <f t="shared" si="107"/>
        <v>41742.554340277777</v>
      </c>
      <c r="U1100" s="18">
        <v>41712.554340277777</v>
      </c>
      <c r="V1100" s="16">
        <v>2014</v>
      </c>
      <c r="W1100" s="17"/>
    </row>
    <row r="1101" spans="1:23" ht="28.8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8">
        <f t="shared" si="106"/>
        <v>42107.628101851849</v>
      </c>
      <c r="T1101" s="18">
        <f t="shared" si="107"/>
        <v>42137.628101851849</v>
      </c>
      <c r="U1101" s="18">
        <v>42107.628101851849</v>
      </c>
      <c r="V1101" s="16">
        <v>2015</v>
      </c>
      <c r="W1101" s="17"/>
    </row>
    <row r="1102" spans="1:23" ht="28.8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8">
        <f t="shared" si="106"/>
        <v>42383.902442129627</v>
      </c>
      <c r="T1102" s="18">
        <f t="shared" si="107"/>
        <v>42413.902442129627</v>
      </c>
      <c r="U1102" s="18">
        <v>42383.902442129627</v>
      </c>
      <c r="V1102" s="16">
        <v>2016</v>
      </c>
      <c r="W1102" s="17"/>
    </row>
    <row r="1103" spans="1:23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8">
        <f t="shared" si="106"/>
        <v>42538.564097222225</v>
      </c>
      <c r="T1103" s="18">
        <f t="shared" si="107"/>
        <v>42565.549999999996</v>
      </c>
      <c r="U1103" s="18">
        <v>42538.564097222225</v>
      </c>
      <c r="V1103" s="16">
        <v>2016</v>
      </c>
      <c r="W1103" s="17"/>
    </row>
    <row r="1104" spans="1:23" ht="28.8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8">
        <f t="shared" si="106"/>
        <v>41576.837094907409</v>
      </c>
      <c r="T1104" s="18">
        <f t="shared" si="107"/>
        <v>41617.040972222218</v>
      </c>
      <c r="U1104" s="18">
        <v>41576.837094907409</v>
      </c>
      <c r="V1104" s="16">
        <v>2013</v>
      </c>
      <c r="W1104" s="17"/>
    </row>
    <row r="1105" spans="1:23" ht="28.8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8">
        <f t="shared" si="106"/>
        <v>42479.013773148145</v>
      </c>
      <c r="T1105" s="18">
        <f t="shared" si="107"/>
        <v>42539.013773148145</v>
      </c>
      <c r="U1105" s="18">
        <v>42479.013773148145</v>
      </c>
      <c r="V1105" s="16">
        <v>2016</v>
      </c>
      <c r="W1105" s="17"/>
    </row>
    <row r="1106" spans="1:23" ht="28.8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8">
        <f t="shared" si="106"/>
        <v>41771.201631944445</v>
      </c>
      <c r="T1106" s="18">
        <f t="shared" si="107"/>
        <v>41801.201631944445</v>
      </c>
      <c r="U1106" s="18">
        <v>41771.201631944445</v>
      </c>
      <c r="V1106" s="16">
        <v>2014</v>
      </c>
      <c r="W1106" s="17"/>
    </row>
    <row r="1107" spans="1:23" ht="28.8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8">
        <f t="shared" si="106"/>
        <v>41691.927395833329</v>
      </c>
      <c r="T1107" s="18">
        <f t="shared" si="107"/>
        <v>41721.885729166665</v>
      </c>
      <c r="U1107" s="18">
        <v>41691.927395833329</v>
      </c>
      <c r="V1107" s="16">
        <v>2014</v>
      </c>
      <c r="W1107" s="17"/>
    </row>
    <row r="1108" spans="1:23" ht="28.8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8">
        <f t="shared" si="106"/>
        <v>40973.532118055555</v>
      </c>
      <c r="T1108" s="18">
        <f t="shared" si="107"/>
        <v>41003.490451388883</v>
      </c>
      <c r="U1108" s="18">
        <v>40973.532118055555</v>
      </c>
      <c r="V1108" s="16">
        <v>2012</v>
      </c>
      <c r="W1108" s="17"/>
    </row>
    <row r="1109" spans="1:23" ht="28.8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8">
        <f t="shared" si="106"/>
        <v>41813.653055555551</v>
      </c>
      <c r="T1109" s="18">
        <f t="shared" si="107"/>
        <v>41843.653055555551</v>
      </c>
      <c r="U1109" s="18">
        <v>41813.653055555551</v>
      </c>
      <c r="V1109" s="16">
        <v>2014</v>
      </c>
      <c r="W1109" s="17"/>
    </row>
    <row r="1110" spans="1:23" ht="28.8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8">
        <f t="shared" si="106"/>
        <v>40952.42864583333</v>
      </c>
      <c r="T1110" s="18">
        <f t="shared" si="107"/>
        <v>41012.386979166666</v>
      </c>
      <c r="U1110" s="18">
        <v>40952.42864583333</v>
      </c>
      <c r="V1110" s="16">
        <v>2012</v>
      </c>
      <c r="W1110" s="17"/>
    </row>
    <row r="1111" spans="1:23" ht="28.8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8">
        <f t="shared" si="106"/>
        <v>42662.543865740743</v>
      </c>
      <c r="T1111" s="18">
        <f t="shared" si="107"/>
        <v>42692.5855324074</v>
      </c>
      <c r="U1111" s="18">
        <v>42662.543865740743</v>
      </c>
      <c r="V1111" s="16">
        <v>2016</v>
      </c>
      <c r="W1111" s="17"/>
    </row>
    <row r="1112" spans="1:23" ht="28.8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8">
        <f t="shared" si="106"/>
        <v>41220.72479166666</v>
      </c>
      <c r="T1112" s="18">
        <f t="shared" si="107"/>
        <v>41250.72479166666</v>
      </c>
      <c r="U1112" s="18">
        <v>41220.72479166666</v>
      </c>
      <c r="V1112" s="16">
        <v>2012</v>
      </c>
      <c r="W1112" s="17"/>
    </row>
    <row r="1113" spans="1:23" ht="28.8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8">
        <f t="shared" si="106"/>
        <v>42346.995254629634</v>
      </c>
      <c r="T1113" s="18">
        <f t="shared" si="107"/>
        <v>42376.995254629634</v>
      </c>
      <c r="U1113" s="18">
        <v>42346.995254629634</v>
      </c>
      <c r="V1113" s="16">
        <v>2015</v>
      </c>
      <c r="W1113" s="17"/>
    </row>
    <row r="1114" spans="1:23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8">
        <f t="shared" si="106"/>
        <v>41963.551053240742</v>
      </c>
      <c r="T1114" s="18">
        <f t="shared" si="107"/>
        <v>42023.145833333336</v>
      </c>
      <c r="U1114" s="18">
        <v>41963.551053240742</v>
      </c>
      <c r="V1114" s="16">
        <v>2014</v>
      </c>
      <c r="W1114" s="17"/>
    </row>
    <row r="1115" spans="1:23" ht="28.8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8">
        <f t="shared" si="106"/>
        <v>41835.768749999996</v>
      </c>
      <c r="T1115" s="18">
        <f t="shared" si="107"/>
        <v>41865.768749999996</v>
      </c>
      <c r="U1115" s="18">
        <v>41835.768749999996</v>
      </c>
      <c r="V1115" s="16">
        <v>2014</v>
      </c>
      <c r="W1115" s="17"/>
    </row>
    <row r="1116" spans="1:23" ht="28.8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8">
        <f t="shared" si="106"/>
        <v>41526.13758101852</v>
      </c>
      <c r="T1116" s="18">
        <f t="shared" si="107"/>
        <v>41556.13758101852</v>
      </c>
      <c r="U1116" s="18">
        <v>41526.13758101852</v>
      </c>
      <c r="V1116" s="16">
        <v>2013</v>
      </c>
      <c r="W1116" s="17"/>
    </row>
    <row r="1117" spans="1:23" ht="28.8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8">
        <f t="shared" si="106"/>
        <v>42429.487210648142</v>
      </c>
      <c r="T1117" s="18">
        <f t="shared" si="107"/>
        <v>42459.445543981477</v>
      </c>
      <c r="U1117" s="18">
        <v>42429.487210648142</v>
      </c>
      <c r="V1117" s="16">
        <v>2016</v>
      </c>
      <c r="W1117" s="17"/>
    </row>
    <row r="1118" spans="1:23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8">
        <f t="shared" si="106"/>
        <v>41009.638981481476</v>
      </c>
      <c r="T1118" s="18">
        <f t="shared" si="107"/>
        <v>41069.638981481476</v>
      </c>
      <c r="U1118" s="18">
        <v>41009.638981481476</v>
      </c>
      <c r="V1118" s="16">
        <v>2012</v>
      </c>
      <c r="W1118" s="17"/>
    </row>
    <row r="1119" spans="1:23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8">
        <f t="shared" si="106"/>
        <v>42333.390196759261</v>
      </c>
      <c r="T1119" s="18">
        <f t="shared" si="107"/>
        <v>42363.390196759261</v>
      </c>
      <c r="U1119" s="18">
        <v>42333.390196759261</v>
      </c>
      <c r="V1119" s="16">
        <v>2015</v>
      </c>
      <c r="W1119" s="17"/>
    </row>
    <row r="1120" spans="1:23" ht="28.8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8">
        <f t="shared" si="106"/>
        <v>41703.958090277774</v>
      </c>
      <c r="T1120" s="18">
        <f t="shared" si="107"/>
        <v>41733.91642361111</v>
      </c>
      <c r="U1120" s="18">
        <v>41703.958090277774</v>
      </c>
      <c r="V1120" s="16">
        <v>2014</v>
      </c>
      <c r="W1120" s="17"/>
    </row>
    <row r="1121" spans="1:23" ht="28.8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8">
        <f t="shared" si="106"/>
        <v>41722.584074074075</v>
      </c>
      <c r="T1121" s="18">
        <f t="shared" si="107"/>
        <v>41735.584074074075</v>
      </c>
      <c r="U1121" s="18">
        <v>41722.584074074075</v>
      </c>
      <c r="V1121" s="16">
        <v>2014</v>
      </c>
      <c r="W1121" s="17"/>
    </row>
    <row r="1122" spans="1:23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8">
        <f t="shared" si="106"/>
        <v>40799.664351851847</v>
      </c>
      <c r="T1122" s="18">
        <f t="shared" si="107"/>
        <v>40844.664351851847</v>
      </c>
      <c r="U1122" s="18">
        <v>40799.664351851847</v>
      </c>
      <c r="V1122" s="16">
        <v>2011</v>
      </c>
      <c r="W1122" s="17"/>
    </row>
    <row r="1123" spans="1:23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8">
        <f t="shared" si="106"/>
        <v>42412.72587962963</v>
      </c>
      <c r="T1123" s="18">
        <f t="shared" si="107"/>
        <v>42442.684212962959</v>
      </c>
      <c r="U1123" s="18">
        <v>42412.72587962963</v>
      </c>
      <c r="V1123" s="16">
        <v>2016</v>
      </c>
      <c r="W1123" s="17"/>
    </row>
    <row r="1124" spans="1:23" ht="28.8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8">
        <f t="shared" si="106"/>
        <v>41410.495659722219</v>
      </c>
      <c r="T1124" s="18">
        <f t="shared" si="107"/>
        <v>41424.495659722219</v>
      </c>
      <c r="U1124" s="18">
        <v>41410.495659722219</v>
      </c>
      <c r="V1124" s="16">
        <v>2013</v>
      </c>
      <c r="W1124" s="17"/>
    </row>
    <row r="1125" spans="1:23" ht="28.8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8">
        <f t="shared" si="106"/>
        <v>41718.315370370365</v>
      </c>
      <c r="T1125" s="18">
        <f t="shared" si="107"/>
        <v>41748.315370370365</v>
      </c>
      <c r="U1125" s="18">
        <v>41718.315370370365</v>
      </c>
      <c r="V1125" s="16">
        <v>2014</v>
      </c>
      <c r="W1125" s="17"/>
    </row>
    <row r="1126" spans="1:23" ht="28.8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8">
        <f t="shared" si="106"/>
        <v>42094.458923611113</v>
      </c>
      <c r="T1126" s="18">
        <f t="shared" si="107"/>
        <v>42124.458923611113</v>
      </c>
      <c r="U1126" s="18">
        <v>42094.458923611113</v>
      </c>
      <c r="V1126" s="16">
        <v>2015</v>
      </c>
      <c r="W1126" s="17"/>
    </row>
    <row r="1127" spans="1:23" ht="28.8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8">
        <f t="shared" si="106"/>
        <v>42212.415856481479</v>
      </c>
      <c r="T1127" s="18">
        <f t="shared" si="107"/>
        <v>42272.415856481479</v>
      </c>
      <c r="U1127" s="18">
        <v>42212.415856481479</v>
      </c>
      <c r="V1127" s="16">
        <v>2015</v>
      </c>
      <c r="W1127" s="17"/>
    </row>
    <row r="1128" spans="1:23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8">
        <f t="shared" si="106"/>
        <v>42535.11914351851</v>
      </c>
      <c r="T1128" s="18">
        <f t="shared" si="107"/>
        <v>42565.11914351851</v>
      </c>
      <c r="U1128" s="18">
        <v>42535.11914351851</v>
      </c>
      <c r="V1128" s="16">
        <v>2016</v>
      </c>
      <c r="W1128" s="17"/>
    </row>
    <row r="1129" spans="1:23" ht="28.8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8">
        <f t="shared" si="106"/>
        <v>41926.645833333328</v>
      </c>
      <c r="T1129" s="18">
        <f t="shared" si="107"/>
        <v>41957.687499999993</v>
      </c>
      <c r="U1129" s="18">
        <v>41926.645833333328</v>
      </c>
      <c r="V1129" s="16">
        <v>2014</v>
      </c>
      <c r="W1129" s="17"/>
    </row>
    <row r="1130" spans="1:23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8">
        <f t="shared" si="106"/>
        <v>41828.441168981481</v>
      </c>
      <c r="T1130" s="18">
        <f t="shared" si="107"/>
        <v>41858.441168981481</v>
      </c>
      <c r="U1130" s="18">
        <v>41828.441168981481</v>
      </c>
      <c r="V1130" s="16">
        <v>2014</v>
      </c>
      <c r="W1130" s="17"/>
    </row>
    <row r="1131" spans="1:23" ht="28.8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8">
        <f t="shared" si="106"/>
        <v>42496.056631944441</v>
      </c>
      <c r="T1131" s="18">
        <f t="shared" si="107"/>
        <v>42526.056631944441</v>
      </c>
      <c r="U1131" s="18">
        <v>42496.056631944441</v>
      </c>
      <c r="V1131" s="16">
        <v>2016</v>
      </c>
      <c r="W1131" s="17"/>
    </row>
    <row r="1132" spans="1:23" ht="28.8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8">
        <f t="shared" si="106"/>
        <v>41908.788194444445</v>
      </c>
      <c r="T1132" s="18">
        <f t="shared" si="107"/>
        <v>41968.829861111109</v>
      </c>
      <c r="U1132" s="18">
        <v>41908.788194444445</v>
      </c>
      <c r="V1132" s="16">
        <v>2014</v>
      </c>
      <c r="W1132" s="17"/>
    </row>
    <row r="1133" spans="1:23" ht="28.8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8">
        <f t="shared" si="106"/>
        <v>42332.699861111112</v>
      </c>
      <c r="T1133" s="18">
        <f t="shared" si="107"/>
        <v>42362.699861111112</v>
      </c>
      <c r="U1133" s="18">
        <v>42332.699861111112</v>
      </c>
      <c r="V1133" s="16">
        <v>2015</v>
      </c>
      <c r="W1133" s="17"/>
    </row>
    <row r="1134" spans="1:23" ht="28.8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8">
        <f t="shared" si="106"/>
        <v>42705.907071759262</v>
      </c>
      <c r="T1134" s="18">
        <f t="shared" si="107"/>
        <v>42735.907071759262</v>
      </c>
      <c r="U1134" s="18">
        <v>42705.907071759262</v>
      </c>
      <c r="V1134" s="16">
        <v>2016</v>
      </c>
      <c r="W1134" s="17"/>
    </row>
    <row r="1135" spans="1:23" ht="28.8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8">
        <f t="shared" si="106"/>
        <v>41821.198854166665</v>
      </c>
      <c r="T1135" s="18">
        <f t="shared" si="107"/>
        <v>41851.198854166665</v>
      </c>
      <c r="U1135" s="18">
        <v>41821.198854166665</v>
      </c>
      <c r="V1135" s="16">
        <v>2014</v>
      </c>
      <c r="W1135" s="17"/>
    </row>
    <row r="1136" spans="1:23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8">
        <f t="shared" si="106"/>
        <v>41958.07671296296</v>
      </c>
      <c r="T1136" s="18">
        <f t="shared" si="107"/>
        <v>41971.981249999997</v>
      </c>
      <c r="U1136" s="18">
        <v>41958.07671296296</v>
      </c>
      <c r="V1136" s="16">
        <v>2014</v>
      </c>
      <c r="W1136" s="17"/>
    </row>
    <row r="1137" spans="1:23" ht="28.8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8">
        <f t="shared" si="106"/>
        <v>42558.781180555547</v>
      </c>
      <c r="T1137" s="18">
        <f t="shared" si="107"/>
        <v>42588.781180555547</v>
      </c>
      <c r="U1137" s="18">
        <v>42558.781180555547</v>
      </c>
      <c r="V1137" s="16">
        <v>2016</v>
      </c>
      <c r="W1137" s="17"/>
    </row>
    <row r="1138" spans="1:23" ht="28.8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8">
        <f t="shared" si="106"/>
        <v>42327.463298611103</v>
      </c>
      <c r="T1138" s="18">
        <f t="shared" si="107"/>
        <v>42357.463298611103</v>
      </c>
      <c r="U1138" s="18">
        <v>42327.463298611103</v>
      </c>
      <c r="V1138" s="16">
        <v>2015</v>
      </c>
      <c r="W1138" s="17"/>
    </row>
    <row r="1139" spans="1:23" ht="28.8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8">
        <f t="shared" si="106"/>
        <v>42453.611354166664</v>
      </c>
      <c r="T1139" s="18">
        <f t="shared" si="107"/>
        <v>42483.611354166664</v>
      </c>
      <c r="U1139" s="18">
        <v>42453.611354166664</v>
      </c>
      <c r="V1139" s="16">
        <v>2016</v>
      </c>
      <c r="W1139" s="17"/>
    </row>
    <row r="1140" spans="1:23" ht="28.8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8">
        <f t="shared" si="106"/>
        <v>42736.698275462964</v>
      </c>
      <c r="T1140" s="18">
        <f t="shared" si="107"/>
        <v>42756.698275462964</v>
      </c>
      <c r="U1140" s="18">
        <v>42736.698275462964</v>
      </c>
      <c r="V1140" s="16">
        <v>2017</v>
      </c>
      <c r="W1140" s="17"/>
    </row>
    <row r="1141" spans="1:23" ht="28.8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8">
        <f t="shared" si="106"/>
        <v>41975.139189814807</v>
      </c>
      <c r="T1141" s="18">
        <f t="shared" si="107"/>
        <v>42005.139189814807</v>
      </c>
      <c r="U1141" s="18">
        <v>41975.139189814807</v>
      </c>
      <c r="V1141" s="16">
        <v>2014</v>
      </c>
      <c r="W1141" s="17"/>
    </row>
    <row r="1142" spans="1:23" ht="28.8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8">
        <f t="shared" si="106"/>
        <v>42192.253715277773</v>
      </c>
      <c r="T1142" s="18">
        <f t="shared" si="107"/>
        <v>42222.253715277773</v>
      </c>
      <c r="U1142" s="18">
        <v>42192.253715277773</v>
      </c>
      <c r="V1142" s="16">
        <v>2015</v>
      </c>
      <c r="W1142" s="17"/>
    </row>
    <row r="1143" spans="1:23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8">
        <f t="shared" si="106"/>
        <v>42164.491319444445</v>
      </c>
      <c r="T1143" s="18">
        <f t="shared" si="107"/>
        <v>42194.491319444445</v>
      </c>
      <c r="U1143" s="18">
        <v>42164.491319444445</v>
      </c>
      <c r="V1143" s="16">
        <v>2015</v>
      </c>
      <c r="W1143" s="17"/>
    </row>
    <row r="1144" spans="1:23" ht="28.8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8">
        <f t="shared" si="106"/>
        <v>42021.797766203708</v>
      </c>
      <c r="T1144" s="18">
        <f t="shared" si="107"/>
        <v>42051.797766203708</v>
      </c>
      <c r="U1144" s="18">
        <v>42021.797766203708</v>
      </c>
      <c r="V1144" s="16">
        <v>2015</v>
      </c>
      <c r="W1144" s="17"/>
    </row>
    <row r="1145" spans="1:23" ht="28.8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8">
        <f t="shared" si="106"/>
        <v>42324.985254629624</v>
      </c>
      <c r="T1145" s="18">
        <f t="shared" si="107"/>
        <v>42354.985254629624</v>
      </c>
      <c r="U1145" s="18">
        <v>42324.985254629624</v>
      </c>
      <c r="V1145" s="16">
        <v>2015</v>
      </c>
      <c r="W1145" s="17"/>
    </row>
    <row r="1146" spans="1:23" ht="28.8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8">
        <f t="shared" si="106"/>
        <v>42092.973611111105</v>
      </c>
      <c r="T1146" s="18">
        <f t="shared" si="107"/>
        <v>42122.973611111105</v>
      </c>
      <c r="U1146" s="18">
        <v>42092.973611111105</v>
      </c>
      <c r="V1146" s="16">
        <v>2015</v>
      </c>
      <c r="W1146" s="17"/>
    </row>
    <row r="1147" spans="1:23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8">
        <f t="shared" si="106"/>
        <v>41854.539259259262</v>
      </c>
      <c r="T1147" s="18">
        <f t="shared" si="107"/>
        <v>41914.539259259262</v>
      </c>
      <c r="U1147" s="18">
        <v>41854.539259259262</v>
      </c>
      <c r="V1147" s="16">
        <v>2014</v>
      </c>
      <c r="W1147" s="17"/>
    </row>
    <row r="1148" spans="1:23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8">
        <f t="shared" si="106"/>
        <v>41723.745057870365</v>
      </c>
      <c r="T1148" s="18">
        <f t="shared" si="107"/>
        <v>41761.745057870365</v>
      </c>
      <c r="U1148" s="18">
        <v>41723.745057870365</v>
      </c>
      <c r="V1148" s="16">
        <v>2014</v>
      </c>
      <c r="W1148" s="17"/>
    </row>
    <row r="1149" spans="1:23" ht="28.8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8">
        <f t="shared" si="106"/>
        <v>41871.763692129629</v>
      </c>
      <c r="T1149" s="18">
        <f t="shared" si="107"/>
        <v>41931.763692129629</v>
      </c>
      <c r="U1149" s="18">
        <v>41871.763692129629</v>
      </c>
      <c r="V1149" s="16">
        <v>2014</v>
      </c>
      <c r="W1149" s="17"/>
    </row>
    <row r="1150" spans="1:23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8">
        <f t="shared" si="106"/>
        <v>42674.962743055548</v>
      </c>
      <c r="T1150" s="18">
        <f t="shared" si="107"/>
        <v>42705.00440972222</v>
      </c>
      <c r="U1150" s="18">
        <v>42674.962743055548</v>
      </c>
      <c r="V1150" s="16">
        <v>2016</v>
      </c>
      <c r="W1150" s="17"/>
    </row>
    <row r="1151" spans="1:23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8">
        <f t="shared" si="106"/>
        <v>42507.501921296294</v>
      </c>
      <c r="T1151" s="18">
        <f t="shared" si="107"/>
        <v>42537.501921296294</v>
      </c>
      <c r="U1151" s="18">
        <v>42507.501921296294</v>
      </c>
      <c r="V1151" s="16">
        <v>2016</v>
      </c>
      <c r="W1151" s="17"/>
    </row>
    <row r="1152" spans="1:23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8">
        <f t="shared" si="106"/>
        <v>42317.74623842592</v>
      </c>
      <c r="T1152" s="18">
        <f t="shared" si="107"/>
        <v>42377.74623842592</v>
      </c>
      <c r="U1152" s="18">
        <v>42317.74623842592</v>
      </c>
      <c r="V1152" s="16">
        <v>2015</v>
      </c>
      <c r="W1152" s="17"/>
    </row>
    <row r="1153" spans="1:23" ht="28.8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8">
        <f t="shared" si="106"/>
        <v>42223.894247685181</v>
      </c>
      <c r="T1153" s="18">
        <f t="shared" si="107"/>
        <v>42253.894247685181</v>
      </c>
      <c r="U1153" s="18">
        <v>42223.894247685181</v>
      </c>
      <c r="V1153" s="16">
        <v>2015</v>
      </c>
      <c r="W1153" s="17"/>
    </row>
    <row r="1154" spans="1:23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E1154/D1154</f>
        <v>5.6937500000000002E-2</v>
      </c>
      <c r="P1154" s="7">
        <f t="shared" ref="P1154:P1217" si="109">E1154/L1154</f>
        <v>60.733333333333334</v>
      </c>
      <c r="Q1154" t="str">
        <f t="shared" ref="Q1154:Q1217" si="110">LEFT(N1154,FIND("/",N1154)-1)</f>
        <v>food</v>
      </c>
      <c r="R1154" t="str">
        <f t="shared" ref="R1154:R1217" si="111">RIGHT(N1154,LEN(N1154)-FIND("/",N1154))</f>
        <v>food trucks</v>
      </c>
      <c r="S1154" s="18">
        <f t="shared" ref="S1154:S1217" si="112">(((J1154/60)/60)/24)+DATE(1970,1,1)+(-5/24)</f>
        <v>42109.501296296294</v>
      </c>
      <c r="T1154" s="18">
        <f t="shared" ref="T1154:T1217" si="113">(((I1154/60)/60)/24)+DATE(1970,1,1)+(-5/24)</f>
        <v>42139.501296296294</v>
      </c>
      <c r="U1154" s="18">
        <v>42109.501296296294</v>
      </c>
      <c r="V1154" s="16">
        <v>2015</v>
      </c>
      <c r="W1154" s="17"/>
    </row>
    <row r="1155" spans="1:23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6.2500000000000003E-3</v>
      </c>
      <c r="P1155" s="7">
        <f t="shared" si="109"/>
        <v>50</v>
      </c>
      <c r="Q1155" t="str">
        <f t="shared" si="110"/>
        <v>food</v>
      </c>
      <c r="R1155" t="str">
        <f t="shared" si="111"/>
        <v>food trucks</v>
      </c>
      <c r="S1155" s="18">
        <f t="shared" si="112"/>
        <v>42143.505844907406</v>
      </c>
      <c r="T1155" s="18">
        <f t="shared" si="113"/>
        <v>42173.505844907406</v>
      </c>
      <c r="U1155" s="18">
        <v>42143.505844907406</v>
      </c>
      <c r="V1155" s="16">
        <v>2015</v>
      </c>
      <c r="W1155" s="17"/>
    </row>
    <row r="1156" spans="1:23" ht="28.8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8">
        <f t="shared" si="112"/>
        <v>42222.900532407402</v>
      </c>
      <c r="T1156" s="18">
        <f t="shared" si="113"/>
        <v>42252.900532407402</v>
      </c>
      <c r="U1156" s="18">
        <v>42222.900532407402</v>
      </c>
      <c r="V1156" s="16">
        <v>2015</v>
      </c>
      <c r="W1156" s="17"/>
    </row>
    <row r="1157" spans="1:23" ht="28.8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8">
        <f t="shared" si="112"/>
        <v>41835.555648148147</v>
      </c>
      <c r="T1157" s="18">
        <f t="shared" si="113"/>
        <v>41865.555648148147</v>
      </c>
      <c r="U1157" s="18">
        <v>41835.555648148147</v>
      </c>
      <c r="V1157" s="16">
        <v>2014</v>
      </c>
      <c r="W1157" s="17"/>
    </row>
    <row r="1158" spans="1:23" ht="28.8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8">
        <f t="shared" si="112"/>
        <v>42028.862986111104</v>
      </c>
      <c r="T1158" s="18">
        <f t="shared" si="113"/>
        <v>42058.862986111104</v>
      </c>
      <c r="U1158" s="18">
        <v>42028.862986111104</v>
      </c>
      <c r="V1158" s="16">
        <v>2015</v>
      </c>
      <c r="W1158" s="17"/>
    </row>
    <row r="1159" spans="1:23" ht="28.8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8">
        <f t="shared" si="112"/>
        <v>41918.419907407406</v>
      </c>
      <c r="T1159" s="18">
        <f t="shared" si="113"/>
        <v>41978.461574074077</v>
      </c>
      <c r="U1159" s="18">
        <v>41918.419907407406</v>
      </c>
      <c r="V1159" s="16">
        <v>2014</v>
      </c>
      <c r="W1159" s="17"/>
    </row>
    <row r="1160" spans="1:23" ht="28.8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8">
        <f t="shared" si="112"/>
        <v>41951.883425925924</v>
      </c>
      <c r="T1160" s="18">
        <f t="shared" si="113"/>
        <v>41981.883425925924</v>
      </c>
      <c r="U1160" s="18">
        <v>41951.883425925924</v>
      </c>
      <c r="V1160" s="16">
        <v>2014</v>
      </c>
      <c r="W1160" s="17"/>
    </row>
    <row r="1161" spans="1:23" ht="28.8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8">
        <f t="shared" si="112"/>
        <v>42154.518113425926</v>
      </c>
      <c r="T1161" s="18">
        <f t="shared" si="113"/>
        <v>42185.447916666664</v>
      </c>
      <c r="U1161" s="18">
        <v>42154.518113425926</v>
      </c>
      <c r="V1161" s="16">
        <v>2015</v>
      </c>
      <c r="W1161" s="17"/>
    </row>
    <row r="1162" spans="1:23" ht="28.8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8">
        <f t="shared" si="112"/>
        <v>42060.946597222217</v>
      </c>
      <c r="T1162" s="18">
        <f t="shared" si="113"/>
        <v>42090.90493055556</v>
      </c>
      <c r="U1162" s="18">
        <v>42060.946597222217</v>
      </c>
      <c r="V1162" s="16">
        <v>2015</v>
      </c>
      <c r="W1162" s="17"/>
    </row>
    <row r="1163" spans="1:23" ht="28.8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8">
        <f t="shared" si="112"/>
        <v>42122.421168981477</v>
      </c>
      <c r="T1163" s="18">
        <f t="shared" si="113"/>
        <v>42143.421168981477</v>
      </c>
      <c r="U1163" s="18">
        <v>42122.421168981477</v>
      </c>
      <c r="V1163" s="16">
        <v>2015</v>
      </c>
      <c r="W1163" s="17"/>
    </row>
    <row r="1164" spans="1:23" ht="28.8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8">
        <f t="shared" si="112"/>
        <v>41876.475277777776</v>
      </c>
      <c r="T1164" s="18">
        <f t="shared" si="113"/>
        <v>41907.475277777776</v>
      </c>
      <c r="U1164" s="18">
        <v>41876.475277777776</v>
      </c>
      <c r="V1164" s="16">
        <v>2014</v>
      </c>
      <c r="W1164" s="17"/>
    </row>
    <row r="1165" spans="1:23" ht="28.8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8">
        <f t="shared" si="112"/>
        <v>41830.515277777777</v>
      </c>
      <c r="T1165" s="18">
        <f t="shared" si="113"/>
        <v>41860.515277777777</v>
      </c>
      <c r="U1165" s="18">
        <v>41830.515277777777</v>
      </c>
      <c r="V1165" s="16">
        <v>2014</v>
      </c>
      <c r="W1165" s="17"/>
    </row>
    <row r="1166" spans="1:23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8">
        <f t="shared" si="112"/>
        <v>42509.51599537037</v>
      </c>
      <c r="T1166" s="18">
        <f t="shared" si="113"/>
        <v>42539.51599537037</v>
      </c>
      <c r="U1166" s="18">
        <v>42509.51599537037</v>
      </c>
      <c r="V1166" s="16">
        <v>2016</v>
      </c>
      <c r="W1166" s="17"/>
    </row>
    <row r="1167" spans="1:23" ht="28.8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8">
        <f t="shared" si="112"/>
        <v>41792.006134259253</v>
      </c>
      <c r="T1167" s="18">
        <f t="shared" si="113"/>
        <v>41826.006134259253</v>
      </c>
      <c r="U1167" s="18">
        <v>41792.006134259253</v>
      </c>
      <c r="V1167" s="16">
        <v>2014</v>
      </c>
      <c r="W1167" s="17"/>
    </row>
    <row r="1168" spans="1:23" ht="28.8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8">
        <f t="shared" si="112"/>
        <v>42150.277106481481</v>
      </c>
      <c r="T1168" s="18">
        <f t="shared" si="113"/>
        <v>42180.958333333336</v>
      </c>
      <c r="U1168" s="18">
        <v>42150.277106481481</v>
      </c>
      <c r="V1168" s="16">
        <v>2015</v>
      </c>
      <c r="W1168" s="17"/>
    </row>
    <row r="1169" spans="1:23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8">
        <f t="shared" si="112"/>
        <v>41863.526562499996</v>
      </c>
      <c r="T1169" s="18">
        <f t="shared" si="113"/>
        <v>41894.526562499996</v>
      </c>
      <c r="U1169" s="18">
        <v>41863.526562499996</v>
      </c>
      <c r="V1169" s="16">
        <v>2014</v>
      </c>
      <c r="W1169" s="17"/>
    </row>
    <row r="1170" spans="1:23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8">
        <f t="shared" si="112"/>
        <v>42604.845659722218</v>
      </c>
      <c r="T1170" s="18">
        <f t="shared" si="113"/>
        <v>42634.845659722218</v>
      </c>
      <c r="U1170" s="18">
        <v>42604.845659722218</v>
      </c>
      <c r="V1170" s="16">
        <v>2016</v>
      </c>
      <c r="W1170" s="17"/>
    </row>
    <row r="1171" spans="1:23" ht="28.8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8">
        <f t="shared" si="112"/>
        <v>42027.145405092589</v>
      </c>
      <c r="T1171" s="18">
        <f t="shared" si="113"/>
        <v>42057.145405092589</v>
      </c>
      <c r="U1171" s="18">
        <v>42027.145405092589</v>
      </c>
      <c r="V1171" s="16">
        <v>2015</v>
      </c>
      <c r="W1171" s="17"/>
    </row>
    <row r="1172" spans="1:23" ht="28.8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8">
        <f t="shared" si="112"/>
        <v>42124.684849537036</v>
      </c>
      <c r="T1172" s="18">
        <f t="shared" si="113"/>
        <v>42154.684849537036</v>
      </c>
      <c r="U1172" s="18">
        <v>42124.684849537036</v>
      </c>
      <c r="V1172" s="16">
        <v>2015</v>
      </c>
      <c r="W1172" s="17"/>
    </row>
    <row r="1173" spans="1:23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8">
        <f t="shared" si="112"/>
        <v>41938.596377314811</v>
      </c>
      <c r="T1173" s="18">
        <f t="shared" si="113"/>
        <v>41956.638043981475</v>
      </c>
      <c r="U1173" s="18">
        <v>41938.596377314811</v>
      </c>
      <c r="V1173" s="16">
        <v>2014</v>
      </c>
      <c r="W1173" s="17"/>
    </row>
    <row r="1174" spans="1:23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8">
        <f t="shared" si="112"/>
        <v>41841.473981481482</v>
      </c>
      <c r="T1174" s="18">
        <f t="shared" si="113"/>
        <v>41871.473981481482</v>
      </c>
      <c r="U1174" s="18">
        <v>41841.473981481482</v>
      </c>
      <c r="V1174" s="16">
        <v>2014</v>
      </c>
      <c r="W1174" s="17"/>
    </row>
    <row r="1175" spans="1:23" ht="28.8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8">
        <f t="shared" si="112"/>
        <v>42183.97751157407</v>
      </c>
      <c r="T1175" s="18">
        <f t="shared" si="113"/>
        <v>42218.97751157407</v>
      </c>
      <c r="U1175" s="18">
        <v>42183.97751157407</v>
      </c>
      <c r="V1175" s="16">
        <v>2015</v>
      </c>
      <c r="W1175" s="17"/>
    </row>
    <row r="1176" spans="1:23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8">
        <f t="shared" si="112"/>
        <v>42468.633414351854</v>
      </c>
      <c r="T1176" s="18">
        <f t="shared" si="113"/>
        <v>42498.633414351854</v>
      </c>
      <c r="U1176" s="18">
        <v>42468.633414351854</v>
      </c>
      <c r="V1176" s="16">
        <v>2016</v>
      </c>
      <c r="W1176" s="17"/>
    </row>
    <row r="1177" spans="1:23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8">
        <f t="shared" si="112"/>
        <v>42170.520127314812</v>
      </c>
      <c r="T1177" s="18">
        <f t="shared" si="113"/>
        <v>42200.520127314812</v>
      </c>
      <c r="U1177" s="18">
        <v>42170.520127314812</v>
      </c>
      <c r="V1177" s="16">
        <v>2015</v>
      </c>
      <c r="W1177" s="17"/>
    </row>
    <row r="1178" spans="1:23" ht="43.2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8">
        <f t="shared" si="112"/>
        <v>42745.811319444438</v>
      </c>
      <c r="T1178" s="18">
        <f t="shared" si="113"/>
        <v>42800.333333333336</v>
      </c>
      <c r="U1178" s="18">
        <v>42745.811319444438</v>
      </c>
      <c r="V1178" s="16">
        <v>2017</v>
      </c>
      <c r="W1178" s="17"/>
    </row>
    <row r="1179" spans="1:23" ht="28.8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8">
        <f t="shared" si="112"/>
        <v>41897.452499999999</v>
      </c>
      <c r="T1179" s="18">
        <f t="shared" si="113"/>
        <v>41927.452499999999</v>
      </c>
      <c r="U1179" s="18">
        <v>41897.452499999999</v>
      </c>
      <c r="V1179" s="16">
        <v>2014</v>
      </c>
      <c r="W1179" s="17"/>
    </row>
    <row r="1180" spans="1:23" ht="28.8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8">
        <f t="shared" si="112"/>
        <v>41837.69736111111</v>
      </c>
      <c r="T1180" s="18">
        <f t="shared" si="113"/>
        <v>41867.69736111111</v>
      </c>
      <c r="U1180" s="18">
        <v>41837.69736111111</v>
      </c>
      <c r="V1180" s="16">
        <v>2014</v>
      </c>
      <c r="W1180" s="17"/>
    </row>
    <row r="1181" spans="1:23" ht="28.8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8">
        <f t="shared" si="112"/>
        <v>42275.511886574073</v>
      </c>
      <c r="T1181" s="18">
        <f t="shared" si="113"/>
        <v>42305.511886574073</v>
      </c>
      <c r="U1181" s="18">
        <v>42275.511886574073</v>
      </c>
      <c r="V1181" s="16">
        <v>2015</v>
      </c>
      <c r="W1181" s="17"/>
    </row>
    <row r="1182" spans="1:23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8">
        <f t="shared" si="112"/>
        <v>41781.598541666666</v>
      </c>
      <c r="T1182" s="18">
        <f t="shared" si="113"/>
        <v>41818.598541666666</v>
      </c>
      <c r="U1182" s="18">
        <v>41781.598541666666</v>
      </c>
      <c r="V1182" s="16">
        <v>2014</v>
      </c>
      <c r="W1182" s="17"/>
    </row>
    <row r="1183" spans="1:23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8">
        <f t="shared" si="112"/>
        <v>42034.131030092591</v>
      </c>
      <c r="T1183" s="18">
        <f t="shared" si="113"/>
        <v>42064.131030092591</v>
      </c>
      <c r="U1183" s="18">
        <v>42034.131030092591</v>
      </c>
      <c r="V1183" s="16">
        <v>2015</v>
      </c>
      <c r="W1183" s="17"/>
    </row>
    <row r="1184" spans="1:23" ht="28.8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8">
        <f t="shared" si="112"/>
        <v>42728.619074074071</v>
      </c>
      <c r="T1184" s="18">
        <f t="shared" si="113"/>
        <v>42747.487499999996</v>
      </c>
      <c r="U1184" s="18">
        <v>42728.619074074071</v>
      </c>
      <c r="V1184" s="16">
        <v>2016</v>
      </c>
      <c r="W1184" s="17"/>
    </row>
    <row r="1185" spans="1:23" ht="28.8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8">
        <f t="shared" si="112"/>
        <v>42656.653043981474</v>
      </c>
      <c r="T1185" s="18">
        <f t="shared" si="113"/>
        <v>42675.957638888889</v>
      </c>
      <c r="U1185" s="18">
        <v>42656.653043981474</v>
      </c>
      <c r="V1185" s="16">
        <v>2016</v>
      </c>
      <c r="W1185" s="17"/>
    </row>
    <row r="1186" spans="1:23" ht="28.8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8">
        <f t="shared" si="112"/>
        <v>42741.391331018516</v>
      </c>
      <c r="T1186" s="18">
        <f t="shared" si="113"/>
        <v>42772.391331018516</v>
      </c>
      <c r="U1186" s="18">
        <v>42741.391331018516</v>
      </c>
      <c r="V1186" s="16">
        <v>2017</v>
      </c>
      <c r="W1186" s="17"/>
    </row>
    <row r="1187" spans="1:23" ht="28.8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8">
        <f t="shared" si="112"/>
        <v>42130.656817129631</v>
      </c>
      <c r="T1187" s="18">
        <f t="shared" si="113"/>
        <v>42162.958333333336</v>
      </c>
      <c r="U1187" s="18">
        <v>42130.656817129631</v>
      </c>
      <c r="V1187" s="16">
        <v>2015</v>
      </c>
      <c r="W1187" s="17"/>
    </row>
    <row r="1188" spans="1:23" ht="28.8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8">
        <f t="shared" si="112"/>
        <v>42123.655034722215</v>
      </c>
      <c r="T1188" s="18">
        <f t="shared" si="113"/>
        <v>42156.737499999996</v>
      </c>
      <c r="U1188" s="18">
        <v>42123.655034722215</v>
      </c>
      <c r="V1188" s="16">
        <v>2015</v>
      </c>
      <c r="W1188" s="17"/>
    </row>
    <row r="1189" spans="1:23" ht="28.8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8">
        <f t="shared" si="112"/>
        <v>42109.686608796292</v>
      </c>
      <c r="T1189" s="18">
        <f t="shared" si="113"/>
        <v>42141.541666666664</v>
      </c>
      <c r="U1189" s="18">
        <v>42109.686608796292</v>
      </c>
      <c r="V1189" s="16">
        <v>2015</v>
      </c>
      <c r="W1189" s="17"/>
    </row>
    <row r="1190" spans="1:23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8">
        <f t="shared" si="112"/>
        <v>42711.492361111108</v>
      </c>
      <c r="T1190" s="18">
        <f t="shared" si="113"/>
        <v>42732.492361111108</v>
      </c>
      <c r="U1190" s="18">
        <v>42711.492361111108</v>
      </c>
      <c r="V1190" s="16">
        <v>2016</v>
      </c>
      <c r="W1190" s="17"/>
    </row>
    <row r="1191" spans="1:23" ht="28.8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8">
        <f t="shared" si="112"/>
        <v>42529.770775462959</v>
      </c>
      <c r="T1191" s="18">
        <f t="shared" si="113"/>
        <v>42550.770775462959</v>
      </c>
      <c r="U1191" s="18">
        <v>42529.770775462959</v>
      </c>
      <c r="V1191" s="16">
        <v>2016</v>
      </c>
      <c r="W1191" s="17"/>
    </row>
    <row r="1192" spans="1:23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8">
        <f t="shared" si="112"/>
        <v>41852.457465277774</v>
      </c>
      <c r="T1192" s="18">
        <f t="shared" si="113"/>
        <v>41882.457465277774</v>
      </c>
      <c r="U1192" s="18">
        <v>41852.457465277774</v>
      </c>
      <c r="V1192" s="16">
        <v>2014</v>
      </c>
      <c r="W1192" s="17"/>
    </row>
    <row r="1193" spans="1:23" ht="28.8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8">
        <f t="shared" si="112"/>
        <v>42419.395370370366</v>
      </c>
      <c r="T1193" s="18">
        <f t="shared" si="113"/>
        <v>42449.353703703695</v>
      </c>
      <c r="U1193" s="18">
        <v>42419.395370370366</v>
      </c>
      <c r="V1193" s="16">
        <v>2016</v>
      </c>
      <c r="W1193" s="17"/>
    </row>
    <row r="1194" spans="1:23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8">
        <f t="shared" si="112"/>
        <v>42747.298356481479</v>
      </c>
      <c r="T1194" s="18">
        <f t="shared" si="113"/>
        <v>42777.298356481479</v>
      </c>
      <c r="U1194" s="18">
        <v>42747.298356481479</v>
      </c>
      <c r="V1194" s="16">
        <v>2017</v>
      </c>
      <c r="W1194" s="17"/>
    </row>
    <row r="1195" spans="1:23" ht="28.8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8">
        <f t="shared" si="112"/>
        <v>42409.567743055559</v>
      </c>
      <c r="T1195" s="18">
        <f t="shared" si="113"/>
        <v>42469.526076388887</v>
      </c>
      <c r="U1195" s="18">
        <v>42409.567743055559</v>
      </c>
      <c r="V1195" s="16">
        <v>2016</v>
      </c>
      <c r="W1195" s="17"/>
    </row>
    <row r="1196" spans="1:23" ht="28.8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8">
        <f t="shared" si="112"/>
        <v>42072.27984953703</v>
      </c>
      <c r="T1196" s="18">
        <f t="shared" si="113"/>
        <v>42102.27984953703</v>
      </c>
      <c r="U1196" s="18">
        <v>42072.27984953703</v>
      </c>
      <c r="V1196" s="16">
        <v>2015</v>
      </c>
      <c r="W1196" s="17"/>
    </row>
    <row r="1197" spans="1:23" ht="43.2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8">
        <f t="shared" si="112"/>
        <v>42298.139502314814</v>
      </c>
      <c r="T1197" s="18">
        <f t="shared" si="113"/>
        <v>42358.166666666664</v>
      </c>
      <c r="U1197" s="18">
        <v>42298.139502314814</v>
      </c>
      <c r="V1197" s="16">
        <v>2015</v>
      </c>
      <c r="W1197" s="17"/>
    </row>
    <row r="1198" spans="1:23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8">
        <f t="shared" si="112"/>
        <v>42326.610405092586</v>
      </c>
      <c r="T1198" s="18">
        <f t="shared" si="113"/>
        <v>42356.610405092586</v>
      </c>
      <c r="U1198" s="18">
        <v>42326.610405092586</v>
      </c>
      <c r="V1198" s="16">
        <v>2015</v>
      </c>
      <c r="W1198" s="17"/>
    </row>
    <row r="1199" spans="1:23" ht="28.8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8">
        <f t="shared" si="112"/>
        <v>42503.456412037034</v>
      </c>
      <c r="T1199" s="18">
        <f t="shared" si="113"/>
        <v>42534.040972222218</v>
      </c>
      <c r="U1199" s="18">
        <v>42503.456412037034</v>
      </c>
      <c r="V1199" s="16">
        <v>2016</v>
      </c>
      <c r="W1199" s="17"/>
    </row>
    <row r="1200" spans="1:23" ht="28.8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8">
        <f t="shared" si="112"/>
        <v>42333.410717592589</v>
      </c>
      <c r="T1200" s="18">
        <f t="shared" si="113"/>
        <v>42368.916666666664</v>
      </c>
      <c r="U1200" s="18">
        <v>42333.410717592589</v>
      </c>
      <c r="V1200" s="16">
        <v>2015</v>
      </c>
      <c r="W1200" s="17"/>
    </row>
    <row r="1201" spans="1:23" ht="28.8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8">
        <f t="shared" si="112"/>
        <v>42161.562499999993</v>
      </c>
      <c r="T1201" s="18">
        <f t="shared" si="113"/>
        <v>42193.562499999993</v>
      </c>
      <c r="U1201" s="18">
        <v>42161.562499999993</v>
      </c>
      <c r="V1201" s="16">
        <v>2015</v>
      </c>
      <c r="W1201" s="17"/>
    </row>
    <row r="1202" spans="1:23" ht="28.8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8">
        <f t="shared" si="112"/>
        <v>42089.269166666665</v>
      </c>
      <c r="T1202" s="18">
        <f t="shared" si="113"/>
        <v>42110.269166666665</v>
      </c>
      <c r="U1202" s="18">
        <v>42089.269166666665</v>
      </c>
      <c r="V1202" s="16">
        <v>2015</v>
      </c>
      <c r="W1202" s="17"/>
    </row>
    <row r="1203" spans="1:23" ht="28.8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8">
        <f t="shared" si="112"/>
        <v>42536.398680555554</v>
      </c>
      <c r="T1203" s="18">
        <f t="shared" si="113"/>
        <v>42566.398680555554</v>
      </c>
      <c r="U1203" s="18">
        <v>42536.398680555554</v>
      </c>
      <c r="V1203" s="16">
        <v>2016</v>
      </c>
      <c r="W1203" s="17"/>
    </row>
    <row r="1204" spans="1:23" ht="28.8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8">
        <f t="shared" si="112"/>
        <v>42152.080486111103</v>
      </c>
      <c r="T1204" s="18">
        <f t="shared" si="113"/>
        <v>42182.080486111103</v>
      </c>
      <c r="U1204" s="18">
        <v>42152.080486111103</v>
      </c>
      <c r="V1204" s="16">
        <v>2015</v>
      </c>
      <c r="W1204" s="17"/>
    </row>
    <row r="1205" spans="1:23" ht="28.8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8">
        <f t="shared" si="112"/>
        <v>42125.4065625</v>
      </c>
      <c r="T1205" s="18">
        <f t="shared" si="113"/>
        <v>42155.4065625</v>
      </c>
      <c r="U1205" s="18">
        <v>42125.4065625</v>
      </c>
      <c r="V1205" s="16">
        <v>2015</v>
      </c>
      <c r="W1205" s="17"/>
    </row>
    <row r="1206" spans="1:23" ht="28.8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8">
        <f t="shared" si="112"/>
        <v>42297.539733796293</v>
      </c>
      <c r="T1206" s="18">
        <f t="shared" si="113"/>
        <v>42341.999999999993</v>
      </c>
      <c r="U1206" s="18">
        <v>42297.539733796293</v>
      </c>
      <c r="V1206" s="16">
        <v>2015</v>
      </c>
      <c r="W1206" s="17"/>
    </row>
    <row r="1207" spans="1:23" ht="28.8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8">
        <f t="shared" si="112"/>
        <v>42138.298043981478</v>
      </c>
      <c r="T1207" s="18">
        <f t="shared" si="113"/>
        <v>42168.298043981478</v>
      </c>
      <c r="U1207" s="18">
        <v>42138.298043981478</v>
      </c>
      <c r="V1207" s="16">
        <v>2015</v>
      </c>
      <c r="W1207" s="17"/>
    </row>
    <row r="1208" spans="1:23" ht="28.8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8">
        <f t="shared" si="112"/>
        <v>42772.567743055559</v>
      </c>
      <c r="T1208" s="18">
        <f t="shared" si="113"/>
        <v>42805.353472222218</v>
      </c>
      <c r="U1208" s="18">
        <v>42772.567743055559</v>
      </c>
      <c r="V1208" s="16">
        <v>2017</v>
      </c>
      <c r="W1208" s="17"/>
    </row>
    <row r="1209" spans="1:23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8">
        <f t="shared" si="112"/>
        <v>42430.221909722219</v>
      </c>
      <c r="T1209" s="18">
        <f t="shared" si="113"/>
        <v>42460.208333333336</v>
      </c>
      <c r="U1209" s="18">
        <v>42430.221909722219</v>
      </c>
      <c r="V1209" s="16">
        <v>2016</v>
      </c>
      <c r="W1209" s="17"/>
    </row>
    <row r="1210" spans="1:23" ht="28.8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8">
        <f t="shared" si="112"/>
        <v>42423.500740740739</v>
      </c>
      <c r="T1210" s="18">
        <f t="shared" si="113"/>
        <v>42453.459074074075</v>
      </c>
      <c r="U1210" s="18">
        <v>42423.500740740739</v>
      </c>
      <c r="V1210" s="16">
        <v>2016</v>
      </c>
      <c r="W1210" s="17"/>
    </row>
    <row r="1211" spans="1:23" ht="28.8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8">
        <f t="shared" si="112"/>
        <v>42761.637789351851</v>
      </c>
      <c r="T1211" s="18">
        <f t="shared" si="113"/>
        <v>42791.637789351851</v>
      </c>
      <c r="U1211" s="18">
        <v>42761.637789351851</v>
      </c>
      <c r="V1211" s="16">
        <v>2017</v>
      </c>
      <c r="W1211" s="17"/>
    </row>
    <row r="1212" spans="1:23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8">
        <f t="shared" si="112"/>
        <v>42132.733472222222</v>
      </c>
      <c r="T1212" s="18">
        <f t="shared" si="113"/>
        <v>42155.666666666664</v>
      </c>
      <c r="U1212" s="18">
        <v>42132.733472222222</v>
      </c>
      <c r="V1212" s="16">
        <v>2015</v>
      </c>
      <c r="W1212" s="17"/>
    </row>
    <row r="1213" spans="1:23" ht="28.8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8">
        <f t="shared" si="112"/>
        <v>42515.658113425925</v>
      </c>
      <c r="T1213" s="18">
        <f t="shared" si="113"/>
        <v>42530.658113425925</v>
      </c>
      <c r="U1213" s="18">
        <v>42515.658113425925</v>
      </c>
      <c r="V1213" s="16">
        <v>2016</v>
      </c>
      <c r="W1213" s="17"/>
    </row>
    <row r="1214" spans="1:23" ht="28.8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8">
        <f t="shared" si="112"/>
        <v>42318.741840277777</v>
      </c>
      <c r="T1214" s="18">
        <f t="shared" si="113"/>
        <v>42334.833333333336</v>
      </c>
      <c r="U1214" s="18">
        <v>42318.741840277777</v>
      </c>
      <c r="V1214" s="16">
        <v>2015</v>
      </c>
      <c r="W1214" s="17"/>
    </row>
    <row r="1215" spans="1:23" ht="28.8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8">
        <f t="shared" si="112"/>
        <v>42731.547453703701</v>
      </c>
      <c r="T1215" s="18">
        <f t="shared" si="113"/>
        <v>42766.547453703701</v>
      </c>
      <c r="U1215" s="18">
        <v>42731.547453703701</v>
      </c>
      <c r="V1215" s="16">
        <v>2016</v>
      </c>
      <c r="W1215" s="17"/>
    </row>
    <row r="1216" spans="1:23" ht="28.8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8">
        <f t="shared" si="112"/>
        <v>42104.632002314807</v>
      </c>
      <c r="T1216" s="18">
        <f t="shared" si="113"/>
        <v>42164.632002314807</v>
      </c>
      <c r="U1216" s="18">
        <v>42104.632002314807</v>
      </c>
      <c r="V1216" s="16">
        <v>2015</v>
      </c>
      <c r="W1216" s="17"/>
    </row>
    <row r="1217" spans="1:23" ht="28.8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8">
        <f t="shared" si="112"/>
        <v>41759.714768518512</v>
      </c>
      <c r="T1217" s="18">
        <f t="shared" si="113"/>
        <v>41789.714768518512</v>
      </c>
      <c r="U1217" s="18">
        <v>41759.714768518512</v>
      </c>
      <c r="V1217" s="16">
        <v>2014</v>
      </c>
      <c r="W1217" s="17"/>
    </row>
    <row r="1218" spans="1:23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E1218/D1218</f>
        <v>1.4570000000000001</v>
      </c>
      <c r="P1218" s="7">
        <f t="shared" ref="P1218:P1281" si="115">E1218/L1218</f>
        <v>91.882882882882882</v>
      </c>
      <c r="Q1218" t="str">
        <f t="shared" ref="Q1218:Q1281" si="116">LEFT(N1218,FIND("/",N1218)-1)</f>
        <v>photography</v>
      </c>
      <c r="R1218" t="str">
        <f t="shared" ref="R1218:R1281" si="117">RIGHT(N1218,LEN(N1218)-FIND("/",N1218))</f>
        <v>photobooks</v>
      </c>
      <c r="S1218" s="18">
        <f t="shared" ref="S1218:S1281" si="118">(((J1218/60)/60)/24)+DATE(1970,1,1)+(-5/24)</f>
        <v>42247.408067129632</v>
      </c>
      <c r="T1218" s="18">
        <f t="shared" ref="T1218:T1281" si="119">(((I1218/60)/60)/24)+DATE(1970,1,1)+(-5/24)</f>
        <v>42279.752083333333</v>
      </c>
      <c r="U1218" s="18">
        <v>42247.408067129632</v>
      </c>
      <c r="V1218" s="16">
        <v>2015</v>
      </c>
      <c r="W1218" s="17"/>
    </row>
    <row r="1219" spans="1:23" ht="28.8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1.026</v>
      </c>
      <c r="P1219" s="7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8">
        <f t="shared" si="118"/>
        <v>42535.6011574074</v>
      </c>
      <c r="T1219" s="18">
        <f t="shared" si="119"/>
        <v>42565.6011574074</v>
      </c>
      <c r="U1219" s="18">
        <v>42535.6011574074</v>
      </c>
      <c r="V1219" s="16">
        <v>2016</v>
      </c>
      <c r="W1219" s="17"/>
    </row>
    <row r="1220" spans="1:23" ht="28.8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8">
        <f t="shared" si="118"/>
        <v>42278.453703703701</v>
      </c>
      <c r="T1220" s="18">
        <f t="shared" si="119"/>
        <v>42308.916666666664</v>
      </c>
      <c r="U1220" s="18">
        <v>42278.453703703701</v>
      </c>
      <c r="V1220" s="16">
        <v>2015</v>
      </c>
      <c r="W1220" s="17"/>
    </row>
    <row r="1221" spans="1:23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8">
        <f t="shared" si="118"/>
        <v>42633.253622685181</v>
      </c>
      <c r="T1221" s="18">
        <f t="shared" si="119"/>
        <v>42663.253622685181</v>
      </c>
      <c r="U1221" s="18">
        <v>42633.253622685181</v>
      </c>
      <c r="V1221" s="16">
        <v>2016</v>
      </c>
      <c r="W1221" s="17"/>
    </row>
    <row r="1222" spans="1:23" ht="28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8">
        <f t="shared" si="118"/>
        <v>42211.420277777775</v>
      </c>
      <c r="T1222" s="18">
        <f t="shared" si="119"/>
        <v>42241.420277777775</v>
      </c>
      <c r="U1222" s="18">
        <v>42211.420277777775</v>
      </c>
      <c r="V1222" s="16">
        <v>2015</v>
      </c>
      <c r="W1222" s="17"/>
    </row>
    <row r="1223" spans="1:23" ht="28.8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8">
        <f t="shared" si="118"/>
        <v>42680.267222222225</v>
      </c>
      <c r="T1223" s="18">
        <f t="shared" si="119"/>
        <v>42707.791666666664</v>
      </c>
      <c r="U1223" s="18">
        <v>42680.267222222225</v>
      </c>
      <c r="V1223" s="16">
        <v>2016</v>
      </c>
      <c r="W1223" s="17"/>
    </row>
    <row r="1224" spans="1:23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8">
        <f t="shared" si="118"/>
        <v>42430.512118055551</v>
      </c>
      <c r="T1224" s="18">
        <f t="shared" si="119"/>
        <v>42460.958333333336</v>
      </c>
      <c r="U1224" s="18">
        <v>42430.512118055551</v>
      </c>
      <c r="V1224" s="16">
        <v>2016</v>
      </c>
      <c r="W1224" s="17"/>
    </row>
    <row r="1225" spans="1:23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8">
        <f t="shared" si="118"/>
        <v>42653.968854166662</v>
      </c>
      <c r="T1225" s="18">
        <f t="shared" si="119"/>
        <v>42684.010520833333</v>
      </c>
      <c r="U1225" s="18">
        <v>42653.968854166662</v>
      </c>
      <c r="V1225" s="16">
        <v>2016</v>
      </c>
      <c r="W1225" s="17"/>
    </row>
    <row r="1226" spans="1:23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8">
        <f t="shared" si="118"/>
        <v>41736.341458333329</v>
      </c>
      <c r="T1226" s="18">
        <f t="shared" si="119"/>
        <v>41796.341458333329</v>
      </c>
      <c r="U1226" s="18">
        <v>41736.341458333329</v>
      </c>
      <c r="V1226" s="16">
        <v>2014</v>
      </c>
      <c r="W1226" s="17"/>
    </row>
    <row r="1227" spans="1:23" ht="28.8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8">
        <f t="shared" si="118"/>
        <v>41509.697662037033</v>
      </c>
      <c r="T1227" s="18">
        <f t="shared" si="119"/>
        <v>41569.697662037033</v>
      </c>
      <c r="U1227" s="18">
        <v>41509.697662037033</v>
      </c>
      <c r="V1227" s="16">
        <v>2013</v>
      </c>
      <c r="W1227" s="17"/>
    </row>
    <row r="1228" spans="1:23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8">
        <f t="shared" si="118"/>
        <v>41715.666446759256</v>
      </c>
      <c r="T1228" s="18">
        <f t="shared" si="119"/>
        <v>41749.833333333328</v>
      </c>
      <c r="U1228" s="18">
        <v>41715.666446759256</v>
      </c>
      <c r="V1228" s="16">
        <v>2014</v>
      </c>
      <c r="W1228" s="17"/>
    </row>
    <row r="1229" spans="1:23" ht="28.8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8">
        <f t="shared" si="118"/>
        <v>41827.710833333331</v>
      </c>
      <c r="T1229" s="18">
        <f t="shared" si="119"/>
        <v>41858.083333333328</v>
      </c>
      <c r="U1229" s="18">
        <v>41827.710833333331</v>
      </c>
      <c r="V1229" s="16">
        <v>2014</v>
      </c>
      <c r="W1229" s="17"/>
    </row>
    <row r="1230" spans="1:23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8">
        <f t="shared" si="118"/>
        <v>40754.520925925921</v>
      </c>
      <c r="T1230" s="18">
        <f t="shared" si="119"/>
        <v>40814.520925925921</v>
      </c>
      <c r="U1230" s="18">
        <v>40754.520925925921</v>
      </c>
      <c r="V1230" s="16">
        <v>2011</v>
      </c>
      <c r="W1230" s="17"/>
    </row>
    <row r="1231" spans="1:23" ht="28.8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8">
        <f t="shared" si="118"/>
        <v>40985.251469907402</v>
      </c>
      <c r="T1231" s="18">
        <f t="shared" si="119"/>
        <v>41015.458333333328</v>
      </c>
      <c r="U1231" s="18">
        <v>40985.251469907402</v>
      </c>
      <c r="V1231" s="16">
        <v>2012</v>
      </c>
      <c r="W1231" s="17"/>
    </row>
    <row r="1232" spans="1:23" ht="28.8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8">
        <f t="shared" si="118"/>
        <v>40568.764236111107</v>
      </c>
      <c r="T1232" s="18">
        <f t="shared" si="119"/>
        <v>40598.764236111107</v>
      </c>
      <c r="U1232" s="18">
        <v>40568.764236111107</v>
      </c>
      <c r="V1232" s="16">
        <v>2011</v>
      </c>
      <c r="W1232" s="17"/>
    </row>
    <row r="1233" spans="1:23" ht="28.8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8">
        <f t="shared" si="118"/>
        <v>42193.733425925922</v>
      </c>
      <c r="T1233" s="18">
        <f t="shared" si="119"/>
        <v>42243.833333333336</v>
      </c>
      <c r="U1233" s="18">
        <v>42193.733425925922</v>
      </c>
      <c r="V1233" s="16">
        <v>2015</v>
      </c>
      <c r="W1233" s="17"/>
    </row>
    <row r="1234" spans="1:23" ht="28.8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8">
        <f t="shared" si="118"/>
        <v>41506.639699074076</v>
      </c>
      <c r="T1234" s="18">
        <f t="shared" si="119"/>
        <v>41553.639699074076</v>
      </c>
      <c r="U1234" s="18">
        <v>41506.639699074076</v>
      </c>
      <c r="V1234" s="16">
        <v>2013</v>
      </c>
      <c r="W1234" s="17"/>
    </row>
    <row r="1235" spans="1:23" ht="28.8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8">
        <f t="shared" si="118"/>
        <v>40939.740439814814</v>
      </c>
      <c r="T1235" s="18">
        <f t="shared" si="119"/>
        <v>40960.740439814814</v>
      </c>
      <c r="U1235" s="18">
        <v>40939.740439814814</v>
      </c>
      <c r="V1235" s="16">
        <v>2012</v>
      </c>
      <c r="W1235" s="17"/>
    </row>
    <row r="1236" spans="1:23" ht="28.8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8">
        <f t="shared" si="118"/>
        <v>42007.580347222225</v>
      </c>
      <c r="T1236" s="18">
        <f t="shared" si="119"/>
        <v>42037.580347222225</v>
      </c>
      <c r="U1236" s="18">
        <v>42007.580347222225</v>
      </c>
      <c r="V1236" s="16">
        <v>2015</v>
      </c>
      <c r="W1236" s="17"/>
    </row>
    <row r="1237" spans="1:23" ht="28.8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8">
        <f t="shared" si="118"/>
        <v>41582.927071759259</v>
      </c>
      <c r="T1237" s="18">
        <f t="shared" si="119"/>
        <v>41622.927071759259</v>
      </c>
      <c r="U1237" s="18">
        <v>41582.927071759259</v>
      </c>
      <c r="V1237" s="16">
        <v>2013</v>
      </c>
      <c r="W1237" s="17"/>
    </row>
    <row r="1238" spans="1:23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8">
        <f t="shared" si="118"/>
        <v>41110.47180555555</v>
      </c>
      <c r="T1238" s="18">
        <f t="shared" si="119"/>
        <v>41118.458333333328</v>
      </c>
      <c r="U1238" s="18">
        <v>41110.47180555555</v>
      </c>
      <c r="V1238" s="16">
        <v>2012</v>
      </c>
      <c r="W1238" s="17"/>
    </row>
    <row r="1239" spans="1:23" ht="28.8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8">
        <f t="shared" si="118"/>
        <v>41125.074826388889</v>
      </c>
      <c r="T1239" s="18">
        <f t="shared" si="119"/>
        <v>41145.074826388889</v>
      </c>
      <c r="U1239" s="18">
        <v>41125.074826388889</v>
      </c>
      <c r="V1239" s="16">
        <v>2012</v>
      </c>
      <c r="W1239" s="17"/>
    </row>
    <row r="1240" spans="1:23" ht="28.8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8">
        <f t="shared" si="118"/>
        <v>40731.402037037034</v>
      </c>
      <c r="T1240" s="18">
        <f t="shared" si="119"/>
        <v>40761.402037037034</v>
      </c>
      <c r="U1240" s="18">
        <v>40731.402037037034</v>
      </c>
      <c r="V1240" s="16">
        <v>2011</v>
      </c>
      <c r="W1240" s="17"/>
    </row>
    <row r="1241" spans="1:23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8">
        <f t="shared" si="118"/>
        <v>40883.754247685181</v>
      </c>
      <c r="T1241" s="18">
        <f t="shared" si="119"/>
        <v>40913.754247685181</v>
      </c>
      <c r="U1241" s="18">
        <v>40883.754247685181</v>
      </c>
      <c r="V1241" s="16">
        <v>2011</v>
      </c>
      <c r="W1241" s="17"/>
    </row>
    <row r="1242" spans="1:23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8">
        <f t="shared" si="118"/>
        <v>41408.831678240742</v>
      </c>
      <c r="T1242" s="18">
        <f t="shared" si="119"/>
        <v>41467.70208333333</v>
      </c>
      <c r="U1242" s="18">
        <v>41408.831678240742</v>
      </c>
      <c r="V1242" s="16">
        <v>2013</v>
      </c>
      <c r="W1242" s="17"/>
    </row>
    <row r="1243" spans="1:23" ht="28.8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8">
        <f t="shared" si="118"/>
        <v>41923.629398148143</v>
      </c>
      <c r="T1243" s="18">
        <f t="shared" si="119"/>
        <v>41946.040972222218</v>
      </c>
      <c r="U1243" s="18">
        <v>41923.629398148143</v>
      </c>
      <c r="V1243" s="16">
        <v>2014</v>
      </c>
      <c r="W1243" s="17"/>
    </row>
    <row r="1244" spans="1:23" ht="28.8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8">
        <f t="shared" si="118"/>
        <v>40781.957199074073</v>
      </c>
      <c r="T1244" s="18">
        <f t="shared" si="119"/>
        <v>40797.345833333333</v>
      </c>
      <c r="U1244" s="18">
        <v>40781.957199074073</v>
      </c>
      <c r="V1244" s="16">
        <v>2011</v>
      </c>
      <c r="W1244" s="17"/>
    </row>
    <row r="1245" spans="1:23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8">
        <f t="shared" si="118"/>
        <v>40671.670960648145</v>
      </c>
      <c r="T1245" s="18">
        <f t="shared" si="119"/>
        <v>40732.666666666664</v>
      </c>
      <c r="U1245" s="18">
        <v>40671.670960648145</v>
      </c>
      <c r="V1245" s="16">
        <v>2011</v>
      </c>
      <c r="W1245" s="17"/>
    </row>
    <row r="1246" spans="1:23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8">
        <f t="shared" si="118"/>
        <v>41355.617164351846</v>
      </c>
      <c r="T1246" s="18">
        <f t="shared" si="119"/>
        <v>41386.666666666664</v>
      </c>
      <c r="U1246" s="18">
        <v>41355.617164351846</v>
      </c>
      <c r="V1246" s="16">
        <v>2013</v>
      </c>
      <c r="W1246" s="17"/>
    </row>
    <row r="1247" spans="1:23" ht="28.8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8">
        <f t="shared" si="118"/>
        <v>41774.391597222217</v>
      </c>
      <c r="T1247" s="18">
        <f t="shared" si="119"/>
        <v>41804.391597222217</v>
      </c>
      <c r="U1247" s="18">
        <v>41774.391597222217</v>
      </c>
      <c r="V1247" s="16">
        <v>2014</v>
      </c>
      <c r="W1247" s="17"/>
    </row>
    <row r="1248" spans="1:23" ht="28.8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8">
        <f t="shared" si="118"/>
        <v>40837.835057870368</v>
      </c>
      <c r="T1248" s="18">
        <f t="shared" si="119"/>
        <v>40882.876724537033</v>
      </c>
      <c r="U1248" s="18">
        <v>40837.835057870368</v>
      </c>
      <c r="V1248" s="16">
        <v>2011</v>
      </c>
      <c r="W1248" s="17"/>
    </row>
    <row r="1249" spans="1:23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8">
        <f t="shared" si="118"/>
        <v>41370.083969907406</v>
      </c>
      <c r="T1249" s="18">
        <f t="shared" si="119"/>
        <v>41400.083969907406</v>
      </c>
      <c r="U1249" s="18">
        <v>41370.083969907406</v>
      </c>
      <c r="V1249" s="16">
        <v>2013</v>
      </c>
      <c r="W1249" s="17"/>
    </row>
    <row r="1250" spans="1:23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8">
        <f t="shared" si="118"/>
        <v>41767.448530092588</v>
      </c>
      <c r="T1250" s="18">
        <f t="shared" si="119"/>
        <v>41803.082638888889</v>
      </c>
      <c r="U1250" s="18">
        <v>41767.448530092588</v>
      </c>
      <c r="V1250" s="16">
        <v>2014</v>
      </c>
      <c r="W1250" s="17"/>
    </row>
    <row r="1251" spans="1:23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8">
        <f t="shared" si="118"/>
        <v>41067.532534722224</v>
      </c>
      <c r="T1251" s="18">
        <f t="shared" si="119"/>
        <v>41097.532534722224</v>
      </c>
      <c r="U1251" s="18">
        <v>41067.532534722224</v>
      </c>
      <c r="V1251" s="16">
        <v>2012</v>
      </c>
      <c r="W1251" s="17"/>
    </row>
    <row r="1252" spans="1:23" ht="28.8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8">
        <f t="shared" si="118"/>
        <v>41843.434386574074</v>
      </c>
      <c r="T1252" s="18">
        <f t="shared" si="119"/>
        <v>41888.434386574074</v>
      </c>
      <c r="U1252" s="18">
        <v>41843.434386574074</v>
      </c>
      <c r="V1252" s="16">
        <v>2014</v>
      </c>
      <c r="W1252" s="17"/>
    </row>
    <row r="1253" spans="1:23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8">
        <f t="shared" si="118"/>
        <v>40751.606099537035</v>
      </c>
      <c r="T1253" s="18">
        <f t="shared" si="119"/>
        <v>40811.606099537035</v>
      </c>
      <c r="U1253" s="18">
        <v>40751.606099537035</v>
      </c>
      <c r="V1253" s="16">
        <v>2011</v>
      </c>
      <c r="W1253" s="17"/>
    </row>
    <row r="1254" spans="1:23" ht="28.8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8">
        <f t="shared" si="118"/>
        <v>41543.779733796291</v>
      </c>
      <c r="T1254" s="18">
        <f t="shared" si="119"/>
        <v>41571.779733796291</v>
      </c>
      <c r="U1254" s="18">
        <v>41543.779733796291</v>
      </c>
      <c r="V1254" s="16">
        <v>2013</v>
      </c>
      <c r="W1254" s="17"/>
    </row>
    <row r="1255" spans="1:23" ht="28.8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8">
        <f t="shared" si="118"/>
        <v>41855.575312499997</v>
      </c>
      <c r="T1255" s="18">
        <f t="shared" si="119"/>
        <v>41885.575312499997</v>
      </c>
      <c r="U1255" s="18">
        <v>41855.575312499997</v>
      </c>
      <c r="V1255" s="16">
        <v>2014</v>
      </c>
      <c r="W1255" s="17"/>
    </row>
    <row r="1256" spans="1:23" ht="28.8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8">
        <f t="shared" si="118"/>
        <v>40487.413032407407</v>
      </c>
      <c r="T1256" s="18">
        <f t="shared" si="119"/>
        <v>40543.999305555553</v>
      </c>
      <c r="U1256" s="18">
        <v>40487.413032407407</v>
      </c>
      <c r="V1256" s="16">
        <v>2010</v>
      </c>
      <c r="W1256" s="17"/>
    </row>
    <row r="1257" spans="1:23" ht="28.8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8">
        <f t="shared" si="118"/>
        <v>41579.637175925927</v>
      </c>
      <c r="T1257" s="18">
        <f t="shared" si="119"/>
        <v>41609.678842592592</v>
      </c>
      <c r="U1257" s="18">
        <v>41579.637175925927</v>
      </c>
      <c r="V1257" s="16">
        <v>2013</v>
      </c>
      <c r="W1257" s="17"/>
    </row>
    <row r="1258" spans="1:23" ht="28.8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8">
        <f t="shared" si="118"/>
        <v>40921.711006944446</v>
      </c>
      <c r="T1258" s="18">
        <f t="shared" si="119"/>
        <v>40951.711006944446</v>
      </c>
      <c r="U1258" s="18">
        <v>40921.711006944446</v>
      </c>
      <c r="V1258" s="16">
        <v>2012</v>
      </c>
      <c r="W1258" s="17"/>
    </row>
    <row r="1259" spans="1:23" ht="28.8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8">
        <f t="shared" si="118"/>
        <v>40586.877199074072</v>
      </c>
      <c r="T1259" s="18">
        <f t="shared" si="119"/>
        <v>40635.835532407407</v>
      </c>
      <c r="U1259" s="18">
        <v>40586.877199074072</v>
      </c>
      <c r="V1259" s="16">
        <v>2011</v>
      </c>
      <c r="W1259" s="17"/>
    </row>
    <row r="1260" spans="1:23" ht="28.8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8">
        <f t="shared" si="118"/>
        <v>41487.402916666666</v>
      </c>
      <c r="T1260" s="18">
        <f t="shared" si="119"/>
        <v>41517.402916666666</v>
      </c>
      <c r="U1260" s="18">
        <v>41487.402916666666</v>
      </c>
      <c r="V1260" s="16">
        <v>2013</v>
      </c>
      <c r="W1260" s="17"/>
    </row>
    <row r="1261" spans="1:23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8">
        <f t="shared" si="118"/>
        <v>41766.762314814812</v>
      </c>
      <c r="T1261" s="18">
        <f t="shared" si="119"/>
        <v>41798.957638888889</v>
      </c>
      <c r="U1261" s="18">
        <v>41766.762314814812</v>
      </c>
      <c r="V1261" s="16">
        <v>2014</v>
      </c>
      <c r="W1261" s="17"/>
    </row>
    <row r="1262" spans="1:23" ht="28.8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8">
        <f t="shared" si="118"/>
        <v>41666.63449074074</v>
      </c>
      <c r="T1262" s="18">
        <f t="shared" si="119"/>
        <v>41696.63449074074</v>
      </c>
      <c r="U1262" s="18">
        <v>41666.63449074074</v>
      </c>
      <c r="V1262" s="16">
        <v>2014</v>
      </c>
      <c r="W1262" s="17"/>
    </row>
    <row r="1263" spans="1:23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8">
        <f t="shared" si="118"/>
        <v>41638.134571759256</v>
      </c>
      <c r="T1263" s="18">
        <f t="shared" si="119"/>
        <v>41668.134571759256</v>
      </c>
      <c r="U1263" s="18">
        <v>41638.134571759256</v>
      </c>
      <c r="V1263" s="16">
        <v>2013</v>
      </c>
      <c r="W1263" s="17"/>
    </row>
    <row r="1264" spans="1:23" ht="28.8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8">
        <f t="shared" si="118"/>
        <v>41656.554305555554</v>
      </c>
      <c r="T1264" s="18">
        <f t="shared" si="119"/>
        <v>41686.554305555554</v>
      </c>
      <c r="U1264" s="18">
        <v>41656.554305555554</v>
      </c>
      <c r="V1264" s="16">
        <v>2014</v>
      </c>
      <c r="W1264" s="17"/>
    </row>
    <row r="1265" spans="1:23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8">
        <f t="shared" si="118"/>
        <v>41691.875810185185</v>
      </c>
      <c r="T1265" s="18">
        <f t="shared" si="119"/>
        <v>41726.833333333328</v>
      </c>
      <c r="U1265" s="18">
        <v>41691.875810185185</v>
      </c>
      <c r="V1265" s="16">
        <v>2014</v>
      </c>
      <c r="W1265" s="17"/>
    </row>
    <row r="1266" spans="1:23" ht="28.8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8">
        <f t="shared" si="118"/>
        <v>41547.454664351848</v>
      </c>
      <c r="T1266" s="18">
        <f t="shared" si="119"/>
        <v>41576.454664351848</v>
      </c>
      <c r="U1266" s="18">
        <v>41547.454664351848</v>
      </c>
      <c r="V1266" s="16">
        <v>2013</v>
      </c>
      <c r="W1266" s="17"/>
    </row>
    <row r="1267" spans="1:23" ht="28.8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8">
        <f t="shared" si="118"/>
        <v>40465.446932870364</v>
      </c>
      <c r="T1267" s="18">
        <f t="shared" si="119"/>
        <v>40512.446932870364</v>
      </c>
      <c r="U1267" s="18">
        <v>40465.446932870364</v>
      </c>
      <c r="V1267" s="16">
        <v>2010</v>
      </c>
      <c r="W1267" s="17"/>
    </row>
    <row r="1268" spans="1:23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8">
        <f t="shared" si="118"/>
        <v>41620.668344907404</v>
      </c>
      <c r="T1268" s="18">
        <f t="shared" si="119"/>
        <v>41650.668344907404</v>
      </c>
      <c r="U1268" s="18">
        <v>41620.668344907404</v>
      </c>
      <c r="V1268" s="16">
        <v>2013</v>
      </c>
      <c r="W1268" s="17"/>
    </row>
    <row r="1269" spans="1:23" ht="28.8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8">
        <f t="shared" si="118"/>
        <v>41449.376828703702</v>
      </c>
      <c r="T1269" s="18">
        <f t="shared" si="119"/>
        <v>41479.376828703702</v>
      </c>
      <c r="U1269" s="18">
        <v>41449.376828703702</v>
      </c>
      <c r="V1269" s="16">
        <v>2013</v>
      </c>
      <c r="W1269" s="17"/>
    </row>
    <row r="1270" spans="1:23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8">
        <f t="shared" si="118"/>
        <v>41507.637118055551</v>
      </c>
      <c r="T1270" s="18">
        <f t="shared" si="119"/>
        <v>41537.637118055551</v>
      </c>
      <c r="U1270" s="18">
        <v>41507.637118055551</v>
      </c>
      <c r="V1270" s="16">
        <v>2013</v>
      </c>
      <c r="W1270" s="17"/>
    </row>
    <row r="1271" spans="1:23" ht="28.8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8">
        <f t="shared" si="118"/>
        <v>42445.614722222213</v>
      </c>
      <c r="T1271" s="18">
        <f t="shared" si="119"/>
        <v>42475.791666666664</v>
      </c>
      <c r="U1271" s="18">
        <v>42445.614722222213</v>
      </c>
      <c r="V1271" s="16">
        <v>2016</v>
      </c>
      <c r="W1271" s="17"/>
    </row>
    <row r="1272" spans="1:23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8">
        <f t="shared" si="118"/>
        <v>40933.648634259262</v>
      </c>
      <c r="T1272" s="18">
        <f t="shared" si="119"/>
        <v>40993.60696759259</v>
      </c>
      <c r="U1272" s="18">
        <v>40933.648634259262</v>
      </c>
      <c r="V1272" s="16">
        <v>2012</v>
      </c>
      <c r="W1272" s="17"/>
    </row>
    <row r="1273" spans="1:23" ht="28.8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8">
        <f t="shared" si="118"/>
        <v>41561.475219907406</v>
      </c>
      <c r="T1273" s="18">
        <f t="shared" si="119"/>
        <v>41591.516886574071</v>
      </c>
      <c r="U1273" s="18">
        <v>41561.475219907406</v>
      </c>
      <c r="V1273" s="16">
        <v>2013</v>
      </c>
      <c r="W1273" s="17"/>
    </row>
    <row r="1274" spans="1:23" ht="28.8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8">
        <f t="shared" si="118"/>
        <v>40274.536793981482</v>
      </c>
      <c r="T1274" s="18">
        <f t="shared" si="119"/>
        <v>40343.958333333328</v>
      </c>
      <c r="U1274" s="18">
        <v>40274.536793981482</v>
      </c>
      <c r="V1274" s="16">
        <v>2010</v>
      </c>
      <c r="W1274" s="17"/>
    </row>
    <row r="1275" spans="1:23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8">
        <f t="shared" si="118"/>
        <v>41852.521886574068</v>
      </c>
      <c r="T1275" s="18">
        <f t="shared" si="119"/>
        <v>41882.521886574068</v>
      </c>
      <c r="U1275" s="18">
        <v>41852.521886574068</v>
      </c>
      <c r="V1275" s="16">
        <v>2014</v>
      </c>
      <c r="W1275" s="17"/>
    </row>
    <row r="1276" spans="1:23" ht="28.8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8">
        <f t="shared" si="118"/>
        <v>41116.481770833328</v>
      </c>
      <c r="T1276" s="18">
        <f t="shared" si="119"/>
        <v>41151.481770833328</v>
      </c>
      <c r="U1276" s="18">
        <v>41116.481770833328</v>
      </c>
      <c r="V1276" s="16">
        <v>2012</v>
      </c>
      <c r="W1276" s="17"/>
    </row>
    <row r="1277" spans="1:23" ht="28.8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8">
        <f t="shared" si="118"/>
        <v>41458.659571759257</v>
      </c>
      <c r="T1277" s="18">
        <f t="shared" si="119"/>
        <v>41493.659571759257</v>
      </c>
      <c r="U1277" s="18">
        <v>41458.659571759257</v>
      </c>
      <c r="V1277" s="16">
        <v>2013</v>
      </c>
      <c r="W1277" s="17"/>
    </row>
    <row r="1278" spans="1:23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8">
        <f t="shared" si="118"/>
        <v>40007.49591435185</v>
      </c>
      <c r="T1278" s="18">
        <f t="shared" si="119"/>
        <v>40056.958333333328</v>
      </c>
      <c r="U1278" s="18">
        <v>40007.49591435185</v>
      </c>
      <c r="V1278" s="16">
        <v>2009</v>
      </c>
      <c r="W1278" s="17"/>
    </row>
    <row r="1279" spans="1:23" ht="28.8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8">
        <f t="shared" si="118"/>
        <v>41121.35355324074</v>
      </c>
      <c r="T1279" s="18">
        <f t="shared" si="119"/>
        <v>41156.35355324074</v>
      </c>
      <c r="U1279" s="18">
        <v>41121.35355324074</v>
      </c>
      <c r="V1279" s="16">
        <v>2012</v>
      </c>
      <c r="W1279" s="17"/>
    </row>
    <row r="1280" spans="1:23" ht="28.8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8">
        <f t="shared" si="118"/>
        <v>41786.346828703703</v>
      </c>
      <c r="T1280" s="18">
        <f t="shared" si="119"/>
        <v>41814.875</v>
      </c>
      <c r="U1280" s="18">
        <v>41786.346828703703</v>
      </c>
      <c r="V1280" s="16">
        <v>2014</v>
      </c>
      <c r="W1280" s="17"/>
    </row>
    <row r="1281" spans="1:23" ht="28.8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8">
        <f t="shared" si="118"/>
        <v>41681.890856481477</v>
      </c>
      <c r="T1281" s="18">
        <f t="shared" si="119"/>
        <v>41721.849189814813</v>
      </c>
      <c r="U1281" s="18">
        <v>41681.890856481477</v>
      </c>
      <c r="V1281" s="16">
        <v>2014</v>
      </c>
      <c r="W1281" s="17"/>
    </row>
    <row r="1282" spans="1:23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E1282/D1282</f>
        <v>1.1091186666666666</v>
      </c>
      <c r="P1282" s="7">
        <f t="shared" ref="P1282:P1345" si="121">E1282/L1282</f>
        <v>127.97523076923076</v>
      </c>
      <c r="Q1282" t="str">
        <f t="shared" ref="Q1282:Q1345" si="122">LEFT(N1282,FIND("/",N1282)-1)</f>
        <v>music</v>
      </c>
      <c r="R1282" t="str">
        <f t="shared" ref="R1282:R1345" si="123">RIGHT(N1282,LEN(N1282)-FIND("/",N1282))</f>
        <v>rock</v>
      </c>
      <c r="S1282" s="18">
        <f t="shared" ref="S1282:S1345" si="124">(((J1282/60)/60)/24)+DATE(1970,1,1)+(-5/24)</f>
        <v>40513.54923611111</v>
      </c>
      <c r="T1282" s="18">
        <f t="shared" ref="T1282:T1345" si="125">(((I1282/60)/60)/24)+DATE(1970,1,1)+(-5/24)</f>
        <v>40603.54923611111</v>
      </c>
      <c r="U1282" s="18">
        <v>40513.54923611111</v>
      </c>
      <c r="V1282" s="16">
        <v>2010</v>
      </c>
      <c r="W1282" s="17"/>
    </row>
    <row r="1283" spans="1:23" ht="28.8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1.1071428571428572</v>
      </c>
      <c r="P1283" s="7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8">
        <f t="shared" si="124"/>
        <v>41463.535138888888</v>
      </c>
      <c r="T1283" s="18">
        <f t="shared" si="125"/>
        <v>41483.535138888888</v>
      </c>
      <c r="U1283" s="18">
        <v>41463.535138888888</v>
      </c>
      <c r="V1283" s="16">
        <v>2013</v>
      </c>
      <c r="W1283" s="17"/>
    </row>
    <row r="1284" spans="1:23" ht="28.8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8">
        <f t="shared" si="124"/>
        <v>41586.266840277778</v>
      </c>
      <c r="T1284" s="18">
        <f t="shared" si="125"/>
        <v>41616.999305555553</v>
      </c>
      <c r="U1284" s="18">
        <v>41586.266840277778</v>
      </c>
      <c r="V1284" s="16">
        <v>2013</v>
      </c>
      <c r="W1284" s="17"/>
    </row>
    <row r="1285" spans="1:23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8">
        <f t="shared" si="124"/>
        <v>41320.50913194444</v>
      </c>
      <c r="T1285" s="18">
        <f t="shared" si="125"/>
        <v>41343.958333333328</v>
      </c>
      <c r="U1285" s="18">
        <v>41320.50913194444</v>
      </c>
      <c r="V1285" s="16">
        <v>2013</v>
      </c>
      <c r="W1285" s="17"/>
    </row>
    <row r="1286" spans="1:23" ht="28.8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8">
        <f t="shared" si="124"/>
        <v>42712.026412037034</v>
      </c>
      <c r="T1286" s="18">
        <f t="shared" si="125"/>
        <v>42735.499305555553</v>
      </c>
      <c r="U1286" s="18">
        <v>42712.026412037034</v>
      </c>
      <c r="V1286" s="16">
        <v>2016</v>
      </c>
      <c r="W1286" s="17"/>
    </row>
    <row r="1287" spans="1:23" ht="28.8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8">
        <f t="shared" si="124"/>
        <v>42160.374710648146</v>
      </c>
      <c r="T1287" s="18">
        <f t="shared" si="125"/>
        <v>42175.374710648146</v>
      </c>
      <c r="U1287" s="18">
        <v>42160.374710648146</v>
      </c>
      <c r="V1287" s="16">
        <v>2015</v>
      </c>
      <c r="W1287" s="17"/>
    </row>
    <row r="1288" spans="1:23" ht="28.8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8">
        <f t="shared" si="124"/>
        <v>42039.176238425927</v>
      </c>
      <c r="T1288" s="18">
        <f t="shared" si="125"/>
        <v>42052.374999999993</v>
      </c>
      <c r="U1288" s="18">
        <v>42039.176238425927</v>
      </c>
      <c r="V1288" s="16">
        <v>2015</v>
      </c>
      <c r="W1288" s="17"/>
    </row>
    <row r="1289" spans="1:23" ht="43.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8">
        <f t="shared" si="124"/>
        <v>42107.412685185183</v>
      </c>
      <c r="T1289" s="18">
        <f t="shared" si="125"/>
        <v>42167.412685185183</v>
      </c>
      <c r="U1289" s="18">
        <v>42107.412685185183</v>
      </c>
      <c r="V1289" s="16">
        <v>2015</v>
      </c>
      <c r="W1289" s="17"/>
    </row>
    <row r="1290" spans="1:23" ht="28.8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8">
        <f t="shared" si="124"/>
        <v>42560.946331018517</v>
      </c>
      <c r="T1290" s="18">
        <f t="shared" si="125"/>
        <v>42591.958333333336</v>
      </c>
      <c r="U1290" s="18">
        <v>42560.946331018517</v>
      </c>
      <c r="V1290" s="16">
        <v>2016</v>
      </c>
      <c r="W1290" s="17"/>
    </row>
    <row r="1291" spans="1:23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8">
        <f t="shared" si="124"/>
        <v>42708.926446759251</v>
      </c>
      <c r="T1291" s="18">
        <f t="shared" si="125"/>
        <v>42738.926446759251</v>
      </c>
      <c r="U1291" s="18">
        <v>42708.926446759251</v>
      </c>
      <c r="V1291" s="16">
        <v>2016</v>
      </c>
      <c r="W1291" s="17"/>
    </row>
    <row r="1292" spans="1:23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8">
        <f t="shared" si="124"/>
        <v>42086.406608796293</v>
      </c>
      <c r="T1292" s="18">
        <f t="shared" si="125"/>
        <v>42117.082638888889</v>
      </c>
      <c r="U1292" s="18">
        <v>42086.406608796293</v>
      </c>
      <c r="V1292" s="16">
        <v>2015</v>
      </c>
      <c r="W1292" s="17"/>
    </row>
    <row r="1293" spans="1:23" ht="28.8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8">
        <f t="shared" si="124"/>
        <v>42064.444340277776</v>
      </c>
      <c r="T1293" s="18">
        <f t="shared" si="125"/>
        <v>42101.083333333336</v>
      </c>
      <c r="U1293" s="18">
        <v>42064.444340277776</v>
      </c>
      <c r="V1293" s="16">
        <v>2015</v>
      </c>
      <c r="W1293" s="17"/>
    </row>
    <row r="1294" spans="1:23" ht="28.8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8">
        <f t="shared" si="124"/>
        <v>42256.555879629632</v>
      </c>
      <c r="T1294" s="18">
        <f t="shared" si="125"/>
        <v>42283.749305555553</v>
      </c>
      <c r="U1294" s="18">
        <v>42256.555879629632</v>
      </c>
      <c r="V1294" s="16">
        <v>2015</v>
      </c>
      <c r="W1294" s="17"/>
    </row>
    <row r="1295" spans="1:23" ht="28.8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8">
        <f t="shared" si="124"/>
        <v>42292.492719907408</v>
      </c>
      <c r="T1295" s="18">
        <f t="shared" si="125"/>
        <v>42322.534386574065</v>
      </c>
      <c r="U1295" s="18">
        <v>42292.492719907408</v>
      </c>
      <c r="V1295" s="16">
        <v>2015</v>
      </c>
      <c r="W1295" s="17"/>
    </row>
    <row r="1296" spans="1:23" ht="28.8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8">
        <f t="shared" si="124"/>
        <v>42278.245335648149</v>
      </c>
      <c r="T1296" s="18">
        <f t="shared" si="125"/>
        <v>42296.249999999993</v>
      </c>
      <c r="U1296" s="18">
        <v>42278.245335648149</v>
      </c>
      <c r="V1296" s="16">
        <v>2015</v>
      </c>
      <c r="W1296" s="17"/>
    </row>
    <row r="1297" spans="1:23" ht="28.8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8">
        <f t="shared" si="124"/>
        <v>42184.364548611113</v>
      </c>
      <c r="T1297" s="18">
        <f t="shared" si="125"/>
        <v>42214.499999999993</v>
      </c>
      <c r="U1297" s="18">
        <v>42184.364548611113</v>
      </c>
      <c r="V1297" s="16">
        <v>2015</v>
      </c>
      <c r="W1297" s="17"/>
    </row>
    <row r="1298" spans="1:23" ht="28.8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8">
        <f t="shared" si="124"/>
        <v>42422.842280092591</v>
      </c>
      <c r="T1298" s="18">
        <f t="shared" si="125"/>
        <v>42442.800613425927</v>
      </c>
      <c r="U1298" s="18">
        <v>42422.842280092591</v>
      </c>
      <c r="V1298" s="16">
        <v>2016</v>
      </c>
      <c r="W1298" s="17"/>
    </row>
    <row r="1299" spans="1:23" ht="28.8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8">
        <f t="shared" si="124"/>
        <v>42461.538865740738</v>
      </c>
      <c r="T1299" s="18">
        <f t="shared" si="125"/>
        <v>42491.538865740738</v>
      </c>
      <c r="U1299" s="18">
        <v>42461.538865740738</v>
      </c>
      <c r="V1299" s="16">
        <v>2016</v>
      </c>
      <c r="W1299" s="17"/>
    </row>
    <row r="1300" spans="1:23" ht="28.8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8">
        <f t="shared" si="124"/>
        <v>42458.472592592596</v>
      </c>
      <c r="T1300" s="18">
        <f t="shared" si="125"/>
        <v>42488.472592592596</v>
      </c>
      <c r="U1300" s="18">
        <v>42458.472592592596</v>
      </c>
      <c r="V1300" s="16">
        <v>2016</v>
      </c>
      <c r="W1300" s="17"/>
    </row>
    <row r="1301" spans="1:23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8">
        <f t="shared" si="124"/>
        <v>42169.606006944443</v>
      </c>
      <c r="T1301" s="18">
        <f t="shared" si="125"/>
        <v>42199.606006944443</v>
      </c>
      <c r="U1301" s="18">
        <v>42169.606006944443</v>
      </c>
      <c r="V1301" s="16">
        <v>2015</v>
      </c>
      <c r="W1301" s="17"/>
    </row>
    <row r="1302" spans="1:23" ht="28.8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8">
        <f t="shared" si="124"/>
        <v>42483.466874999998</v>
      </c>
      <c r="T1302" s="18">
        <f t="shared" si="125"/>
        <v>42522.581249999996</v>
      </c>
      <c r="U1302" s="18">
        <v>42483.466874999998</v>
      </c>
      <c r="V1302" s="16">
        <v>2016</v>
      </c>
      <c r="W1302" s="17"/>
    </row>
    <row r="1303" spans="1:23" ht="28.8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8">
        <f t="shared" si="124"/>
        <v>42195.541412037033</v>
      </c>
      <c r="T1303" s="18">
        <f t="shared" si="125"/>
        <v>42205.916666666664</v>
      </c>
      <c r="U1303" s="18">
        <v>42195.541412037033</v>
      </c>
      <c r="V1303" s="16">
        <v>2015</v>
      </c>
      <c r="W1303" s="17"/>
    </row>
    <row r="1304" spans="1:23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8">
        <f t="shared" si="124"/>
        <v>42674.849664351852</v>
      </c>
      <c r="T1304" s="18">
        <f t="shared" si="125"/>
        <v>42704.891331018516</v>
      </c>
      <c r="U1304" s="18">
        <v>42674.849664351852</v>
      </c>
      <c r="V1304" s="16">
        <v>2016</v>
      </c>
      <c r="W1304" s="17"/>
    </row>
    <row r="1305" spans="1:23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8">
        <f t="shared" si="124"/>
        <v>42566.232870370368</v>
      </c>
      <c r="T1305" s="18">
        <f t="shared" si="125"/>
        <v>42582.249999999993</v>
      </c>
      <c r="U1305" s="18">
        <v>42566.232870370368</v>
      </c>
      <c r="V1305" s="16">
        <v>2016</v>
      </c>
      <c r="W1305" s="17"/>
    </row>
    <row r="1306" spans="1:23" ht="28.8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8">
        <f t="shared" si="124"/>
        <v>42746.986168981479</v>
      </c>
      <c r="T1306" s="18">
        <f t="shared" si="125"/>
        <v>42806.944502314807</v>
      </c>
      <c r="U1306" s="18">
        <v>42746.986168981479</v>
      </c>
      <c r="V1306" s="16">
        <v>2017</v>
      </c>
      <c r="W1306" s="17"/>
    </row>
    <row r="1307" spans="1:23" ht="28.8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8">
        <f t="shared" si="124"/>
        <v>42543.457268518519</v>
      </c>
      <c r="T1307" s="18">
        <f t="shared" si="125"/>
        <v>42572.520833333336</v>
      </c>
      <c r="U1307" s="18">
        <v>42543.457268518519</v>
      </c>
      <c r="V1307" s="16">
        <v>2016</v>
      </c>
      <c r="W1307" s="17"/>
    </row>
    <row r="1308" spans="1:23" ht="28.8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8">
        <f t="shared" si="124"/>
        <v>41947.249236111107</v>
      </c>
      <c r="T1308" s="18">
        <f t="shared" si="125"/>
        <v>41977.249236111107</v>
      </c>
      <c r="U1308" s="18">
        <v>41947.249236111107</v>
      </c>
      <c r="V1308" s="16">
        <v>2014</v>
      </c>
      <c r="W1308" s="17"/>
    </row>
    <row r="1309" spans="1:23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8">
        <f t="shared" si="124"/>
        <v>42387.294895833329</v>
      </c>
      <c r="T1309" s="18">
        <f t="shared" si="125"/>
        <v>42417.294895833329</v>
      </c>
      <c r="U1309" s="18">
        <v>42387.294895833329</v>
      </c>
      <c r="V1309" s="16">
        <v>2016</v>
      </c>
      <c r="W1309" s="17"/>
    </row>
    <row r="1310" spans="1:23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8">
        <f t="shared" si="124"/>
        <v>42611.405231481483</v>
      </c>
      <c r="T1310" s="18">
        <f t="shared" si="125"/>
        <v>42651.405231481483</v>
      </c>
      <c r="U1310" s="18">
        <v>42611.405231481483</v>
      </c>
      <c r="V1310" s="16">
        <v>2016</v>
      </c>
      <c r="W1310" s="17"/>
    </row>
    <row r="1311" spans="1:23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8">
        <f t="shared" si="124"/>
        <v>42257.674398148149</v>
      </c>
      <c r="T1311" s="18">
        <f t="shared" si="125"/>
        <v>42292.674398148149</v>
      </c>
      <c r="U1311" s="18">
        <v>42257.674398148149</v>
      </c>
      <c r="V1311" s="16">
        <v>2015</v>
      </c>
      <c r="W1311" s="17"/>
    </row>
    <row r="1312" spans="1:23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8">
        <f t="shared" si="124"/>
        <v>42556.458912037029</v>
      </c>
      <c r="T1312" s="18">
        <f t="shared" si="125"/>
        <v>42601.458912037029</v>
      </c>
      <c r="U1312" s="18">
        <v>42556.458912037029</v>
      </c>
      <c r="V1312" s="16">
        <v>2016</v>
      </c>
      <c r="W1312" s="17"/>
    </row>
    <row r="1313" spans="1:23" ht="28.8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8">
        <f t="shared" si="124"/>
        <v>42669.593969907401</v>
      </c>
      <c r="T1313" s="18">
        <f t="shared" si="125"/>
        <v>42704.635636574072</v>
      </c>
      <c r="U1313" s="18">
        <v>42669.593969907401</v>
      </c>
      <c r="V1313" s="16">
        <v>2016</v>
      </c>
      <c r="W1313" s="17"/>
    </row>
    <row r="1314" spans="1:23" ht="28.8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8">
        <f t="shared" si="124"/>
        <v>42082.494467592587</v>
      </c>
      <c r="T1314" s="18">
        <f t="shared" si="125"/>
        <v>42112.494467592587</v>
      </c>
      <c r="U1314" s="18">
        <v>42082.494467592587</v>
      </c>
      <c r="V1314" s="16">
        <v>2015</v>
      </c>
      <c r="W1314" s="17"/>
    </row>
    <row r="1315" spans="1:23" ht="28.8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8">
        <f t="shared" si="124"/>
        <v>42402.50131944444</v>
      </c>
      <c r="T1315" s="18">
        <f t="shared" si="125"/>
        <v>42432.50131944444</v>
      </c>
      <c r="U1315" s="18">
        <v>42402.50131944444</v>
      </c>
      <c r="V1315" s="16">
        <v>2016</v>
      </c>
      <c r="W1315" s="17"/>
    </row>
    <row r="1316" spans="1:23" ht="28.8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8">
        <f t="shared" si="124"/>
        <v>42604.461342592585</v>
      </c>
      <c r="T1316" s="18">
        <f t="shared" si="125"/>
        <v>42664.461342592585</v>
      </c>
      <c r="U1316" s="18">
        <v>42604.461342592585</v>
      </c>
      <c r="V1316" s="16">
        <v>2016</v>
      </c>
      <c r="W1316" s="17"/>
    </row>
    <row r="1317" spans="1:23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8">
        <f t="shared" si="124"/>
        <v>42278.289907407401</v>
      </c>
      <c r="T1317" s="18">
        <f t="shared" si="125"/>
        <v>42313.833333333336</v>
      </c>
      <c r="U1317" s="18">
        <v>42278.289907407401</v>
      </c>
      <c r="V1317" s="16">
        <v>2015</v>
      </c>
      <c r="W1317" s="17"/>
    </row>
    <row r="1318" spans="1:23" ht="28.8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8">
        <f t="shared" si="124"/>
        <v>42393.753576388881</v>
      </c>
      <c r="T1318" s="18">
        <f t="shared" si="125"/>
        <v>42428.753576388881</v>
      </c>
      <c r="U1318" s="18">
        <v>42393.753576388881</v>
      </c>
      <c r="V1318" s="16">
        <v>2016</v>
      </c>
      <c r="W1318" s="17"/>
    </row>
    <row r="1319" spans="1:23" ht="28.8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8">
        <f t="shared" si="124"/>
        <v>42520.027152777773</v>
      </c>
      <c r="T1319" s="18">
        <f t="shared" si="125"/>
        <v>42572.374999999993</v>
      </c>
      <c r="U1319" s="18">
        <v>42520.027152777773</v>
      </c>
      <c r="V1319" s="16">
        <v>2016</v>
      </c>
      <c r="W1319" s="17"/>
    </row>
    <row r="1320" spans="1:23" ht="28.8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8">
        <f t="shared" si="124"/>
        <v>41984.835324074076</v>
      </c>
      <c r="T1320" s="18">
        <f t="shared" si="125"/>
        <v>42014.835324074076</v>
      </c>
      <c r="U1320" s="18">
        <v>41984.835324074076</v>
      </c>
      <c r="V1320" s="16">
        <v>2014</v>
      </c>
      <c r="W1320" s="17"/>
    </row>
    <row r="1321" spans="1:23" ht="28.8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8">
        <f t="shared" si="124"/>
        <v>41816.603761574072</v>
      </c>
      <c r="T1321" s="18">
        <f t="shared" si="125"/>
        <v>41831.458333333328</v>
      </c>
      <c r="U1321" s="18">
        <v>41816.603761574072</v>
      </c>
      <c r="V1321" s="16">
        <v>2014</v>
      </c>
      <c r="W1321" s="17"/>
    </row>
    <row r="1322" spans="1:23" ht="28.8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8">
        <f t="shared" si="124"/>
        <v>42705.482013888883</v>
      </c>
      <c r="T1322" s="18">
        <f t="shared" si="125"/>
        <v>42734.749999999993</v>
      </c>
      <c r="U1322" s="18">
        <v>42705.482013888883</v>
      </c>
      <c r="V1322" s="16">
        <v>2016</v>
      </c>
      <c r="W1322" s="17"/>
    </row>
    <row r="1323" spans="1:23" ht="28.8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8">
        <f t="shared" si="124"/>
        <v>42697.540937499994</v>
      </c>
      <c r="T1323" s="18">
        <f t="shared" si="125"/>
        <v>42727.540937499994</v>
      </c>
      <c r="U1323" s="18">
        <v>42697.540937499994</v>
      </c>
      <c r="V1323" s="16">
        <v>2016</v>
      </c>
      <c r="W1323" s="17"/>
    </row>
    <row r="1324" spans="1:23" ht="28.8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8">
        <f t="shared" si="124"/>
        <v>42115.448206018518</v>
      </c>
      <c r="T1324" s="18">
        <f t="shared" si="125"/>
        <v>42145.448206018518</v>
      </c>
      <c r="U1324" s="18">
        <v>42115.448206018518</v>
      </c>
      <c r="V1324" s="16">
        <v>2015</v>
      </c>
      <c r="W1324" s="17"/>
    </row>
    <row r="1325" spans="1:23" ht="28.8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8">
        <f t="shared" si="124"/>
        <v>42451.490115740737</v>
      </c>
      <c r="T1325" s="18">
        <f t="shared" si="125"/>
        <v>42486.079861111109</v>
      </c>
      <c r="U1325" s="18">
        <v>42451.490115740737</v>
      </c>
      <c r="V1325" s="16">
        <v>2016</v>
      </c>
      <c r="W1325" s="17"/>
    </row>
    <row r="1326" spans="1:23" ht="28.8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8">
        <f t="shared" si="124"/>
        <v>42626.425370370365</v>
      </c>
      <c r="T1326" s="18">
        <f t="shared" si="125"/>
        <v>42656.425370370365</v>
      </c>
      <c r="U1326" s="18">
        <v>42626.425370370365</v>
      </c>
      <c r="V1326" s="16">
        <v>2016</v>
      </c>
      <c r="W1326" s="17"/>
    </row>
    <row r="1327" spans="1:23" ht="28.8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8">
        <f t="shared" si="124"/>
        <v>42703.877719907403</v>
      </c>
      <c r="T1327" s="18">
        <f t="shared" si="125"/>
        <v>42733.877719907403</v>
      </c>
      <c r="U1327" s="18">
        <v>42703.877719907403</v>
      </c>
      <c r="V1327" s="16">
        <v>2016</v>
      </c>
      <c r="W1327" s="17"/>
    </row>
    <row r="1328" spans="1:23" ht="28.8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8">
        <f t="shared" si="124"/>
        <v>41974.583657407398</v>
      </c>
      <c r="T1328" s="18">
        <f t="shared" si="125"/>
        <v>42019.583657407398</v>
      </c>
      <c r="U1328" s="18">
        <v>41974.583657407398</v>
      </c>
      <c r="V1328" s="16">
        <v>2014</v>
      </c>
      <c r="W1328" s="17"/>
    </row>
    <row r="1329" spans="1:23" ht="28.8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8">
        <f t="shared" si="124"/>
        <v>42123.470312500001</v>
      </c>
      <c r="T1329" s="18">
        <f t="shared" si="125"/>
        <v>42153.470312500001</v>
      </c>
      <c r="U1329" s="18">
        <v>42123.470312500001</v>
      </c>
      <c r="V1329" s="16">
        <v>2015</v>
      </c>
      <c r="W1329" s="17"/>
    </row>
    <row r="1330" spans="1:23" ht="28.8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8">
        <f t="shared" si="124"/>
        <v>42612.434421296297</v>
      </c>
      <c r="T1330" s="18">
        <f t="shared" si="125"/>
        <v>42657.434421296297</v>
      </c>
      <c r="U1330" s="18">
        <v>42612.434421296297</v>
      </c>
      <c r="V1330" s="16">
        <v>2016</v>
      </c>
      <c r="W1330" s="17"/>
    </row>
    <row r="1331" spans="1:23" ht="28.8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8">
        <f t="shared" si="124"/>
        <v>41935.013252314813</v>
      </c>
      <c r="T1331" s="18">
        <f t="shared" si="125"/>
        <v>41975.054918981477</v>
      </c>
      <c r="U1331" s="18">
        <v>41935.013252314813</v>
      </c>
      <c r="V1331" s="16">
        <v>2014</v>
      </c>
      <c r="W1331" s="17"/>
    </row>
    <row r="1332" spans="1:23" ht="28.8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8">
        <f t="shared" si="124"/>
        <v>42522.068391203698</v>
      </c>
      <c r="T1332" s="18">
        <f t="shared" si="125"/>
        <v>42552.958333333336</v>
      </c>
      <c r="U1332" s="18">
        <v>42522.068391203698</v>
      </c>
      <c r="V1332" s="16">
        <v>2016</v>
      </c>
      <c r="W1332" s="17"/>
    </row>
    <row r="1333" spans="1:23" ht="28.8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8">
        <f t="shared" si="124"/>
        <v>42569.295763888884</v>
      </c>
      <c r="T1333" s="18">
        <f t="shared" si="125"/>
        <v>42599.295763888884</v>
      </c>
      <c r="U1333" s="18">
        <v>42569.295763888884</v>
      </c>
      <c r="V1333" s="16">
        <v>2016</v>
      </c>
      <c r="W1333" s="17"/>
    </row>
    <row r="1334" spans="1:23" ht="28.8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8">
        <f t="shared" si="124"/>
        <v>42731.851944444446</v>
      </c>
      <c r="T1334" s="18">
        <f t="shared" si="125"/>
        <v>42761.851944444446</v>
      </c>
      <c r="U1334" s="18">
        <v>42731.851944444446</v>
      </c>
      <c r="V1334" s="16">
        <v>2016</v>
      </c>
      <c r="W1334" s="17"/>
    </row>
    <row r="1335" spans="1:23" ht="28.8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8">
        <f t="shared" si="124"/>
        <v>41805.8984375</v>
      </c>
      <c r="T1335" s="18">
        <f t="shared" si="125"/>
        <v>41835.8984375</v>
      </c>
      <c r="U1335" s="18">
        <v>41805.8984375</v>
      </c>
      <c r="V1335" s="16">
        <v>2014</v>
      </c>
      <c r="W1335" s="17"/>
    </row>
    <row r="1336" spans="1:23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8">
        <f t="shared" si="124"/>
        <v>42410.565821759257</v>
      </c>
      <c r="T1336" s="18">
        <f t="shared" si="125"/>
        <v>42440.565821759257</v>
      </c>
      <c r="U1336" s="18">
        <v>42410.565821759257</v>
      </c>
      <c r="V1336" s="16">
        <v>2016</v>
      </c>
      <c r="W1336" s="17"/>
    </row>
    <row r="1337" spans="1:23" ht="28.8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8">
        <f t="shared" si="124"/>
        <v>42313.728032407402</v>
      </c>
      <c r="T1337" s="18">
        <f t="shared" si="125"/>
        <v>42343.728032407402</v>
      </c>
      <c r="U1337" s="18">
        <v>42313.728032407402</v>
      </c>
      <c r="V1337" s="16">
        <v>2015</v>
      </c>
      <c r="W1337" s="17"/>
    </row>
    <row r="1338" spans="1:23" ht="28.8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8">
        <f t="shared" si="124"/>
        <v>41955.655416666668</v>
      </c>
      <c r="T1338" s="18">
        <f t="shared" si="125"/>
        <v>41990.655416666668</v>
      </c>
      <c r="U1338" s="18">
        <v>41955.655416666668</v>
      </c>
      <c r="V1338" s="16">
        <v>2014</v>
      </c>
      <c r="W1338" s="17"/>
    </row>
    <row r="1339" spans="1:23" ht="28.8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8">
        <f t="shared" si="124"/>
        <v>42767.368969907409</v>
      </c>
      <c r="T1339" s="18">
        <f t="shared" si="125"/>
        <v>42797.368969907409</v>
      </c>
      <c r="U1339" s="18">
        <v>42767.368969907409</v>
      </c>
      <c r="V1339" s="16">
        <v>2017</v>
      </c>
      <c r="W1339" s="17"/>
    </row>
    <row r="1340" spans="1:23" ht="28.8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8">
        <f t="shared" si="124"/>
        <v>42188.595289351848</v>
      </c>
      <c r="T1340" s="18">
        <f t="shared" si="125"/>
        <v>42218.595289351848</v>
      </c>
      <c r="U1340" s="18">
        <v>42188.595289351848</v>
      </c>
      <c r="V1340" s="16">
        <v>2015</v>
      </c>
      <c r="W1340" s="17"/>
    </row>
    <row r="1341" spans="1:23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8">
        <f t="shared" si="124"/>
        <v>41936.438831018517</v>
      </c>
      <c r="T1341" s="18">
        <f t="shared" si="125"/>
        <v>41981.480497685181</v>
      </c>
      <c r="U1341" s="18">
        <v>41936.438831018517</v>
      </c>
      <c r="V1341" s="16">
        <v>2014</v>
      </c>
      <c r="W1341" s="17"/>
    </row>
    <row r="1342" spans="1:23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8">
        <f t="shared" si="124"/>
        <v>41836.387187499997</v>
      </c>
      <c r="T1342" s="18">
        <f t="shared" si="125"/>
        <v>41866.387187499997</v>
      </c>
      <c r="U1342" s="18">
        <v>41836.387187499997</v>
      </c>
      <c r="V1342" s="16">
        <v>2014</v>
      </c>
      <c r="W1342" s="17"/>
    </row>
    <row r="1343" spans="1:23" ht="28.8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8">
        <f t="shared" si="124"/>
        <v>42612.415706018517</v>
      </c>
      <c r="T1343" s="18">
        <f t="shared" si="125"/>
        <v>42644.415706018517</v>
      </c>
      <c r="U1343" s="18">
        <v>42612.415706018517</v>
      </c>
      <c r="V1343" s="16">
        <v>2016</v>
      </c>
      <c r="W1343" s="17"/>
    </row>
    <row r="1344" spans="1:23" ht="28.8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8">
        <f t="shared" si="124"/>
        <v>42172.608090277768</v>
      </c>
      <c r="T1344" s="18">
        <f t="shared" si="125"/>
        <v>42202.608090277768</v>
      </c>
      <c r="U1344" s="18">
        <v>42172.608090277768</v>
      </c>
      <c r="V1344" s="16">
        <v>2015</v>
      </c>
      <c r="W1344" s="17"/>
    </row>
    <row r="1345" spans="1:23" ht="28.8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8">
        <f t="shared" si="124"/>
        <v>42542.318090277775</v>
      </c>
      <c r="T1345" s="18">
        <f t="shared" si="125"/>
        <v>42600.957638888889</v>
      </c>
      <c r="U1345" s="18">
        <v>42542.318090277775</v>
      </c>
      <c r="V1345" s="16">
        <v>2016</v>
      </c>
      <c r="W1345" s="17"/>
    </row>
    <row r="1346" spans="1:23" ht="28.8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E1346/D1346</f>
        <v>3.7773333333333334</v>
      </c>
      <c r="P1346" s="7">
        <f t="shared" ref="P1346:P1409" si="127">E1346/L1346</f>
        <v>40.762589928057551</v>
      </c>
      <c r="Q1346" t="str">
        <f t="shared" ref="Q1346:Q1409" si="128">LEFT(N1346,FIND("/",N1346)-1)</f>
        <v>publishing</v>
      </c>
      <c r="R1346" t="str">
        <f t="shared" ref="R1346:R1409" si="129">RIGHT(N1346,LEN(N1346)-FIND("/",N1346))</f>
        <v>nonfiction</v>
      </c>
      <c r="S1346" s="18">
        <f t="shared" ref="S1346:S1409" si="130">(((J1346/60)/60)/24)+DATE(1970,1,1)+(-5/24)</f>
        <v>42522.581469907404</v>
      </c>
      <c r="T1346" s="18">
        <f t="shared" ref="T1346:T1409" si="131">(((I1346/60)/60)/24)+DATE(1970,1,1)+(-5/24)</f>
        <v>42551.581469907404</v>
      </c>
      <c r="U1346" s="18">
        <v>42522.581469907404</v>
      </c>
      <c r="V1346" s="16">
        <v>2016</v>
      </c>
      <c r="W1346" s="17"/>
    </row>
    <row r="1347" spans="1:23" ht="28.8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1.25</v>
      </c>
      <c r="P1347" s="7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8">
        <f t="shared" si="130"/>
        <v>41799.606006944443</v>
      </c>
      <c r="T1347" s="18">
        <f t="shared" si="131"/>
        <v>41834.606006944443</v>
      </c>
      <c r="U1347" s="18">
        <v>41799.606006944443</v>
      </c>
      <c r="V1347" s="16">
        <v>2014</v>
      </c>
      <c r="W1347" s="17"/>
    </row>
    <row r="1348" spans="1:23" ht="28.8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8">
        <f t="shared" si="130"/>
        <v>41421.867488425924</v>
      </c>
      <c r="T1348" s="18">
        <f t="shared" si="131"/>
        <v>41451.867488425924</v>
      </c>
      <c r="U1348" s="18">
        <v>41421.867488425924</v>
      </c>
      <c r="V1348" s="16">
        <v>2013</v>
      </c>
      <c r="W1348" s="17"/>
    </row>
    <row r="1349" spans="1:23" ht="28.8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8">
        <f t="shared" si="130"/>
        <v>42040.429687499993</v>
      </c>
      <c r="T1349" s="18">
        <f t="shared" si="131"/>
        <v>42070.429687499993</v>
      </c>
      <c r="U1349" s="18">
        <v>42040.429687499993</v>
      </c>
      <c r="V1349" s="16">
        <v>2015</v>
      </c>
      <c r="W1349" s="17"/>
    </row>
    <row r="1350" spans="1:23" ht="28.8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8">
        <f t="shared" si="130"/>
        <v>41963.29783564814</v>
      </c>
      <c r="T1350" s="18">
        <f t="shared" si="131"/>
        <v>41991.29783564814</v>
      </c>
      <c r="U1350" s="18">
        <v>41963.29783564814</v>
      </c>
      <c r="V1350" s="16">
        <v>2014</v>
      </c>
      <c r="W1350" s="17"/>
    </row>
    <row r="1351" spans="1:23" ht="28.8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8">
        <f t="shared" si="130"/>
        <v>42317.124247685184</v>
      </c>
      <c r="T1351" s="18">
        <f t="shared" si="131"/>
        <v>42354.082638888889</v>
      </c>
      <c r="U1351" s="18">
        <v>42317.124247685184</v>
      </c>
      <c r="V1351" s="16">
        <v>2015</v>
      </c>
      <c r="W1351" s="17"/>
    </row>
    <row r="1352" spans="1:23" ht="28.8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8">
        <f t="shared" si="130"/>
        <v>42333.804791666662</v>
      </c>
      <c r="T1352" s="18">
        <f t="shared" si="131"/>
        <v>42363.804791666662</v>
      </c>
      <c r="U1352" s="18">
        <v>42333.804791666662</v>
      </c>
      <c r="V1352" s="16">
        <v>2015</v>
      </c>
      <c r="W1352" s="17"/>
    </row>
    <row r="1353" spans="1:23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8">
        <f t="shared" si="130"/>
        <v>42382.531759259255</v>
      </c>
      <c r="T1353" s="18">
        <f t="shared" si="131"/>
        <v>42412.531759259255</v>
      </c>
      <c r="U1353" s="18">
        <v>42382.531759259255</v>
      </c>
      <c r="V1353" s="16">
        <v>2016</v>
      </c>
      <c r="W1353" s="17"/>
    </row>
    <row r="1354" spans="1:23" ht="28.8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8">
        <f t="shared" si="130"/>
        <v>42200.369976851849</v>
      </c>
      <c r="T1354" s="18">
        <f t="shared" si="131"/>
        <v>42251.957638888889</v>
      </c>
      <c r="U1354" s="18">
        <v>42200.369976851849</v>
      </c>
      <c r="V1354" s="16">
        <v>2015</v>
      </c>
      <c r="W1354" s="17"/>
    </row>
    <row r="1355" spans="1:23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8">
        <f t="shared" si="130"/>
        <v>41308.909583333334</v>
      </c>
      <c r="T1355" s="18">
        <f t="shared" si="131"/>
        <v>41343.791666666664</v>
      </c>
      <c r="U1355" s="18">
        <v>41308.909583333334</v>
      </c>
      <c r="V1355" s="16">
        <v>2013</v>
      </c>
      <c r="W1355" s="17"/>
    </row>
    <row r="1356" spans="1:23" ht="28.8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8">
        <f t="shared" si="130"/>
        <v>42502.599293981482</v>
      </c>
      <c r="T1356" s="18">
        <f t="shared" si="131"/>
        <v>42532.599293981482</v>
      </c>
      <c r="U1356" s="18">
        <v>42502.599293981482</v>
      </c>
      <c r="V1356" s="16">
        <v>2016</v>
      </c>
      <c r="W1356" s="17"/>
    </row>
    <row r="1357" spans="1:23" ht="28.8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8">
        <f t="shared" si="130"/>
        <v>41213.046354166661</v>
      </c>
      <c r="T1357" s="18">
        <f t="shared" si="131"/>
        <v>41243.208333333328</v>
      </c>
      <c r="U1357" s="18">
        <v>41213.046354166661</v>
      </c>
      <c r="V1357" s="16">
        <v>2012</v>
      </c>
      <c r="W1357" s="17"/>
    </row>
    <row r="1358" spans="1:23" ht="28.8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8">
        <f t="shared" si="130"/>
        <v>41429.830555555556</v>
      </c>
      <c r="T1358" s="18">
        <f t="shared" si="131"/>
        <v>41459.830555555556</v>
      </c>
      <c r="U1358" s="18">
        <v>41429.830555555556</v>
      </c>
      <c r="V1358" s="16">
        <v>2013</v>
      </c>
      <c r="W1358" s="17"/>
    </row>
    <row r="1359" spans="1:23" ht="28.8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8">
        <f t="shared" si="130"/>
        <v>41304.753900462958</v>
      </c>
      <c r="T1359" s="18">
        <f t="shared" si="131"/>
        <v>41334.040972222218</v>
      </c>
      <c r="U1359" s="18">
        <v>41304.753900462958</v>
      </c>
      <c r="V1359" s="16">
        <v>2013</v>
      </c>
      <c r="W1359" s="17"/>
    </row>
    <row r="1360" spans="1:23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8">
        <f t="shared" si="130"/>
        <v>40689.362534722219</v>
      </c>
      <c r="T1360" s="18">
        <f t="shared" si="131"/>
        <v>40719.362534722219</v>
      </c>
      <c r="U1360" s="18">
        <v>40689.362534722219</v>
      </c>
      <c r="V1360" s="16">
        <v>2011</v>
      </c>
      <c r="W1360" s="17"/>
    </row>
    <row r="1361" spans="1:23" ht="28.8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8">
        <f t="shared" si="130"/>
        <v>40668.606365740736</v>
      </c>
      <c r="T1361" s="18">
        <f t="shared" si="131"/>
        <v>40730.606365740736</v>
      </c>
      <c r="U1361" s="18">
        <v>40668.606365740736</v>
      </c>
      <c r="V1361" s="16">
        <v>2011</v>
      </c>
      <c r="W1361" s="17"/>
    </row>
    <row r="1362" spans="1:23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8">
        <f t="shared" si="130"/>
        <v>41095.692361111105</v>
      </c>
      <c r="T1362" s="18">
        <f t="shared" si="131"/>
        <v>41123.692361111105</v>
      </c>
      <c r="U1362" s="18">
        <v>41095.692361111105</v>
      </c>
      <c r="V1362" s="16">
        <v>2012</v>
      </c>
      <c r="W1362" s="17"/>
    </row>
    <row r="1363" spans="1:23" ht="28.8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8">
        <f t="shared" si="130"/>
        <v>41781.508935185186</v>
      </c>
      <c r="T1363" s="18">
        <f t="shared" si="131"/>
        <v>41811.508935185186</v>
      </c>
      <c r="U1363" s="18">
        <v>41781.508935185186</v>
      </c>
      <c r="V1363" s="16">
        <v>2014</v>
      </c>
      <c r="W1363" s="17"/>
    </row>
    <row r="1364" spans="1:23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8">
        <f t="shared" si="130"/>
        <v>41464.726053240738</v>
      </c>
      <c r="T1364" s="18">
        <f t="shared" si="131"/>
        <v>41524.726053240738</v>
      </c>
      <c r="U1364" s="18">
        <v>41464.726053240738</v>
      </c>
      <c r="V1364" s="16">
        <v>2013</v>
      </c>
      <c r="W1364" s="17"/>
    </row>
    <row r="1365" spans="1:23" ht="28.8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8">
        <f t="shared" si="130"/>
        <v>42396.635729166665</v>
      </c>
      <c r="T1365" s="18">
        <f t="shared" si="131"/>
        <v>42415.124305555553</v>
      </c>
      <c r="U1365" s="18">
        <v>42396.635729166665</v>
      </c>
      <c r="V1365" s="16">
        <v>2016</v>
      </c>
      <c r="W1365" s="17"/>
    </row>
    <row r="1366" spans="1:23" ht="28.8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8">
        <f t="shared" si="130"/>
        <v>41951.487337962957</v>
      </c>
      <c r="T1366" s="18">
        <f t="shared" si="131"/>
        <v>42011.487337962964</v>
      </c>
      <c r="U1366" s="18">
        <v>41951.487337962957</v>
      </c>
      <c r="V1366" s="16">
        <v>2014</v>
      </c>
      <c r="W1366" s="17"/>
    </row>
    <row r="1367" spans="1:23" ht="28.8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8">
        <f t="shared" si="130"/>
        <v>42049.524907407402</v>
      </c>
      <c r="T1367" s="18">
        <f t="shared" si="131"/>
        <v>42079.483240740738</v>
      </c>
      <c r="U1367" s="18">
        <v>42049.524907407402</v>
      </c>
      <c r="V1367" s="16">
        <v>2015</v>
      </c>
      <c r="W1367" s="17"/>
    </row>
    <row r="1368" spans="1:23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8">
        <f t="shared" si="130"/>
        <v>41924.787766203699</v>
      </c>
      <c r="T1368" s="18">
        <f t="shared" si="131"/>
        <v>41969.829432870371</v>
      </c>
      <c r="U1368" s="18">
        <v>41924.787766203699</v>
      </c>
      <c r="V1368" s="16">
        <v>2014</v>
      </c>
      <c r="W1368" s="17"/>
    </row>
    <row r="1369" spans="1:23" ht="28.8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8">
        <f t="shared" si="130"/>
        <v>42291.794560185182</v>
      </c>
      <c r="T1369" s="18">
        <f t="shared" si="131"/>
        <v>42321.836226851847</v>
      </c>
      <c r="U1369" s="18">
        <v>42291.794560185182</v>
      </c>
      <c r="V1369" s="16">
        <v>2015</v>
      </c>
      <c r="W1369" s="17"/>
    </row>
    <row r="1370" spans="1:23" ht="28.8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8">
        <f t="shared" si="130"/>
        <v>42145.982569444437</v>
      </c>
      <c r="T1370" s="18">
        <f t="shared" si="131"/>
        <v>42169.982569444437</v>
      </c>
      <c r="U1370" s="18">
        <v>42145.982569444437</v>
      </c>
      <c r="V1370" s="16">
        <v>2015</v>
      </c>
      <c r="W1370" s="17"/>
    </row>
    <row r="1371" spans="1:23" ht="28.8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8">
        <f t="shared" si="130"/>
        <v>41710.385949074072</v>
      </c>
      <c r="T1371" s="18">
        <f t="shared" si="131"/>
        <v>41740.385949074072</v>
      </c>
      <c r="U1371" s="18">
        <v>41710.385949074072</v>
      </c>
      <c r="V1371" s="16">
        <v>2014</v>
      </c>
      <c r="W1371" s="17"/>
    </row>
    <row r="1372" spans="1:23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8">
        <f t="shared" si="130"/>
        <v>41547.795023148145</v>
      </c>
      <c r="T1372" s="18">
        <f t="shared" si="131"/>
        <v>41562.795023148145</v>
      </c>
      <c r="U1372" s="18">
        <v>41547.795023148145</v>
      </c>
      <c r="V1372" s="16">
        <v>2013</v>
      </c>
      <c r="W1372" s="17"/>
    </row>
    <row r="1373" spans="1:23" ht="28.8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8">
        <f t="shared" si="130"/>
        <v>42101.550254629627</v>
      </c>
      <c r="T1373" s="18">
        <f t="shared" si="131"/>
        <v>42131.550254629627</v>
      </c>
      <c r="U1373" s="18">
        <v>42101.550254629627</v>
      </c>
      <c r="V1373" s="16">
        <v>2015</v>
      </c>
      <c r="W1373" s="17"/>
    </row>
    <row r="1374" spans="1:23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8">
        <f t="shared" si="130"/>
        <v>41072.53162037037</v>
      </c>
      <c r="T1374" s="18">
        <f t="shared" si="131"/>
        <v>41102.53162037037</v>
      </c>
      <c r="U1374" s="18">
        <v>41072.53162037037</v>
      </c>
      <c r="V1374" s="16">
        <v>2012</v>
      </c>
      <c r="W1374" s="17"/>
    </row>
    <row r="1375" spans="1:23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8">
        <f t="shared" si="130"/>
        <v>42704.743437499994</v>
      </c>
      <c r="T1375" s="18">
        <f t="shared" si="131"/>
        <v>42734.743437499994</v>
      </c>
      <c r="U1375" s="18">
        <v>42704.743437499994</v>
      </c>
      <c r="V1375" s="16">
        <v>2016</v>
      </c>
      <c r="W1375" s="17"/>
    </row>
    <row r="1376" spans="1:23" ht="28.8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8">
        <f t="shared" si="130"/>
        <v>42423.953564814808</v>
      </c>
      <c r="T1376" s="18">
        <f t="shared" si="131"/>
        <v>42453.911898148144</v>
      </c>
      <c r="U1376" s="18">
        <v>42423.953564814808</v>
      </c>
      <c r="V1376" s="16">
        <v>2016</v>
      </c>
      <c r="W1376" s="17"/>
    </row>
    <row r="1377" spans="1:23" ht="28.8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8">
        <f t="shared" si="130"/>
        <v>42719.857858796291</v>
      </c>
      <c r="T1377" s="18">
        <f t="shared" si="131"/>
        <v>42749.857858796291</v>
      </c>
      <c r="U1377" s="18">
        <v>42719.857858796291</v>
      </c>
      <c r="V1377" s="16">
        <v>2016</v>
      </c>
      <c r="W1377" s="17"/>
    </row>
    <row r="1378" spans="1:23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8">
        <f t="shared" si="130"/>
        <v>42677.460717592585</v>
      </c>
      <c r="T1378" s="18">
        <f t="shared" si="131"/>
        <v>42707.502384259256</v>
      </c>
      <c r="U1378" s="18">
        <v>42677.460717592585</v>
      </c>
      <c r="V1378" s="16">
        <v>2016</v>
      </c>
      <c r="W1378" s="17"/>
    </row>
    <row r="1379" spans="1:23" ht="28.8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8">
        <f t="shared" si="130"/>
        <v>42747.01122685185</v>
      </c>
      <c r="T1379" s="18">
        <f t="shared" si="131"/>
        <v>42768.96597222222</v>
      </c>
      <c r="U1379" s="18">
        <v>42747.01122685185</v>
      </c>
      <c r="V1379" s="16">
        <v>2017</v>
      </c>
      <c r="W1379" s="17"/>
    </row>
    <row r="1380" spans="1:23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8">
        <f t="shared" si="130"/>
        <v>42568.551041666658</v>
      </c>
      <c r="T1380" s="18">
        <f t="shared" si="131"/>
        <v>42583.551041666658</v>
      </c>
      <c r="U1380" s="18">
        <v>42568.551041666658</v>
      </c>
      <c r="V1380" s="16">
        <v>2016</v>
      </c>
      <c r="W1380" s="17"/>
    </row>
    <row r="1381" spans="1:23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8">
        <f t="shared" si="130"/>
        <v>42130.28328703704</v>
      </c>
      <c r="T1381" s="18">
        <f t="shared" si="131"/>
        <v>42160.28328703704</v>
      </c>
      <c r="U1381" s="18">
        <v>42130.28328703704</v>
      </c>
      <c r="V1381" s="16">
        <v>2015</v>
      </c>
      <c r="W1381" s="17"/>
    </row>
    <row r="1382" spans="1:23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8">
        <f t="shared" si="130"/>
        <v>42141.554467592585</v>
      </c>
      <c r="T1382" s="18">
        <f t="shared" si="131"/>
        <v>42163.874999999993</v>
      </c>
      <c r="U1382" s="18">
        <v>42141.554467592585</v>
      </c>
      <c r="V1382" s="16">
        <v>2015</v>
      </c>
      <c r="W1382" s="17"/>
    </row>
    <row r="1383" spans="1:23" ht="28.8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8">
        <f t="shared" si="130"/>
        <v>42703.006076388883</v>
      </c>
      <c r="T1383" s="18">
        <f t="shared" si="131"/>
        <v>42733.006076388883</v>
      </c>
      <c r="U1383" s="18">
        <v>42703.006076388883</v>
      </c>
      <c r="V1383" s="16">
        <v>2016</v>
      </c>
      <c r="W1383" s="17"/>
    </row>
    <row r="1384" spans="1:23" ht="28.8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8">
        <f t="shared" si="130"/>
        <v>41370.591851851852</v>
      </c>
      <c r="T1384" s="18">
        <f t="shared" si="131"/>
        <v>41400.591851851852</v>
      </c>
      <c r="U1384" s="18">
        <v>41370.591851851852</v>
      </c>
      <c r="V1384" s="16">
        <v>2013</v>
      </c>
      <c r="W1384" s="17"/>
    </row>
    <row r="1385" spans="1:23" ht="28.8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8">
        <f t="shared" si="130"/>
        <v>42706.866643518515</v>
      </c>
      <c r="T1385" s="18">
        <f t="shared" si="131"/>
        <v>42726.866643518515</v>
      </c>
      <c r="U1385" s="18">
        <v>42706.866643518515</v>
      </c>
      <c r="V1385" s="16">
        <v>2016</v>
      </c>
      <c r="W1385" s="17"/>
    </row>
    <row r="1386" spans="1:23" ht="28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8">
        <f t="shared" si="130"/>
        <v>42160.526874999996</v>
      </c>
      <c r="T1386" s="18">
        <f t="shared" si="131"/>
        <v>42190.526874999996</v>
      </c>
      <c r="U1386" s="18">
        <v>42160.526874999996</v>
      </c>
      <c r="V1386" s="16">
        <v>2015</v>
      </c>
      <c r="W1386" s="17"/>
    </row>
    <row r="1387" spans="1:23" ht="28.8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8">
        <f t="shared" si="130"/>
        <v>42433.480567129627</v>
      </c>
      <c r="T1387" s="18">
        <f t="shared" si="131"/>
        <v>42489.299305555549</v>
      </c>
      <c r="U1387" s="18">
        <v>42433.480567129627</v>
      </c>
      <c r="V1387" s="16">
        <v>2016</v>
      </c>
      <c r="W1387" s="17"/>
    </row>
    <row r="1388" spans="1:23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8">
        <f t="shared" si="130"/>
        <v>42184.438530092586</v>
      </c>
      <c r="T1388" s="18">
        <f t="shared" si="131"/>
        <v>42214.438530092586</v>
      </c>
      <c r="U1388" s="18">
        <v>42184.438530092586</v>
      </c>
      <c r="V1388" s="16">
        <v>2015</v>
      </c>
      <c r="W1388" s="17"/>
    </row>
    <row r="1389" spans="1:23" ht="28.8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8">
        <f t="shared" si="130"/>
        <v>42126.712905092594</v>
      </c>
      <c r="T1389" s="18">
        <f t="shared" si="131"/>
        <v>42157.979166666664</v>
      </c>
      <c r="U1389" s="18">
        <v>42126.712905092594</v>
      </c>
      <c r="V1389" s="16">
        <v>2015</v>
      </c>
      <c r="W1389" s="17"/>
    </row>
    <row r="1390" spans="1:23" ht="28.8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8">
        <f t="shared" si="130"/>
        <v>42634.406446759262</v>
      </c>
      <c r="T1390" s="18">
        <f t="shared" si="131"/>
        <v>42660.468055555553</v>
      </c>
      <c r="U1390" s="18">
        <v>42634.406446759262</v>
      </c>
      <c r="V1390" s="16">
        <v>2016</v>
      </c>
      <c r="W1390" s="17"/>
    </row>
    <row r="1391" spans="1:23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8">
        <f t="shared" si="130"/>
        <v>42565.272650462961</v>
      </c>
      <c r="T1391" s="18">
        <f t="shared" si="131"/>
        <v>42595.272650462961</v>
      </c>
      <c r="U1391" s="18">
        <v>42565.272650462961</v>
      </c>
      <c r="V1391" s="16">
        <v>2016</v>
      </c>
      <c r="W1391" s="17"/>
    </row>
    <row r="1392" spans="1:23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8">
        <f t="shared" si="130"/>
        <v>42087.594976851848</v>
      </c>
      <c r="T1392" s="18">
        <f t="shared" si="131"/>
        <v>42121.508333333331</v>
      </c>
      <c r="U1392" s="18">
        <v>42087.594976851848</v>
      </c>
      <c r="V1392" s="16">
        <v>2015</v>
      </c>
      <c r="W1392" s="17"/>
    </row>
    <row r="1393" spans="1:23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8">
        <f t="shared" si="130"/>
        <v>42193.442337962959</v>
      </c>
      <c r="T1393" s="18">
        <f t="shared" si="131"/>
        <v>42237.999305555553</v>
      </c>
      <c r="U1393" s="18">
        <v>42193.442337962959</v>
      </c>
      <c r="V1393" s="16">
        <v>2015</v>
      </c>
      <c r="W1393" s="17"/>
    </row>
    <row r="1394" spans="1:23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8">
        <f t="shared" si="130"/>
        <v>42400.946597222217</v>
      </c>
      <c r="T1394" s="18">
        <f t="shared" si="131"/>
        <v>42431.946597222217</v>
      </c>
      <c r="U1394" s="18">
        <v>42400.946597222217</v>
      </c>
      <c r="V1394" s="16">
        <v>2016</v>
      </c>
      <c r="W1394" s="17"/>
    </row>
    <row r="1395" spans="1:23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8">
        <f t="shared" si="130"/>
        <v>42553.473645833328</v>
      </c>
      <c r="T1395" s="18">
        <f t="shared" si="131"/>
        <v>42583.473645833328</v>
      </c>
      <c r="U1395" s="18">
        <v>42553.473645833328</v>
      </c>
      <c r="V1395" s="16">
        <v>2016</v>
      </c>
      <c r="W1395" s="17"/>
    </row>
    <row r="1396" spans="1:23" ht="28.8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8">
        <f t="shared" si="130"/>
        <v>42751.936643518515</v>
      </c>
      <c r="T1396" s="18">
        <f t="shared" si="131"/>
        <v>42794.916666666664</v>
      </c>
      <c r="U1396" s="18">
        <v>42751.936643518515</v>
      </c>
      <c r="V1396" s="16">
        <v>2017</v>
      </c>
      <c r="W1396" s="17"/>
    </row>
    <row r="1397" spans="1:23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8">
        <f t="shared" si="130"/>
        <v>42719.700011574074</v>
      </c>
      <c r="T1397" s="18">
        <f t="shared" si="131"/>
        <v>42749.700011574074</v>
      </c>
      <c r="U1397" s="18">
        <v>42719.700011574074</v>
      </c>
      <c r="V1397" s="16">
        <v>2016</v>
      </c>
      <c r="W1397" s="17"/>
    </row>
    <row r="1398" spans="1:23" ht="28.8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8">
        <f t="shared" si="130"/>
        <v>42018.790300925924</v>
      </c>
      <c r="T1398" s="18">
        <f t="shared" si="131"/>
        <v>42048.790300925924</v>
      </c>
      <c r="U1398" s="18">
        <v>42018.790300925924</v>
      </c>
      <c r="V1398" s="16">
        <v>2015</v>
      </c>
      <c r="W1398" s="17"/>
    </row>
    <row r="1399" spans="1:23" ht="28.8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8">
        <f t="shared" si="130"/>
        <v>42640.709606481476</v>
      </c>
      <c r="T1399" s="18">
        <f t="shared" si="131"/>
        <v>42670.679861111108</v>
      </c>
      <c r="U1399" s="18">
        <v>42640.709606481476</v>
      </c>
      <c r="V1399" s="16">
        <v>2016</v>
      </c>
      <c r="W1399" s="17"/>
    </row>
    <row r="1400" spans="1:23" ht="28.8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8">
        <f t="shared" si="130"/>
        <v>42526.665902777771</v>
      </c>
      <c r="T1400" s="18">
        <f t="shared" si="131"/>
        <v>42556.665902777771</v>
      </c>
      <c r="U1400" s="18">
        <v>42526.665902777771</v>
      </c>
      <c r="V1400" s="16">
        <v>2016</v>
      </c>
      <c r="W1400" s="17"/>
    </row>
    <row r="1401" spans="1:23" ht="28.8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8">
        <f t="shared" si="130"/>
        <v>41888.795983796292</v>
      </c>
      <c r="T1401" s="18">
        <f t="shared" si="131"/>
        <v>41918.795983796292</v>
      </c>
      <c r="U1401" s="18">
        <v>41888.795983796292</v>
      </c>
      <c r="V1401" s="16">
        <v>2014</v>
      </c>
      <c r="W1401" s="17"/>
    </row>
    <row r="1402" spans="1:23" ht="28.8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8">
        <f t="shared" si="130"/>
        <v>42498.132789351854</v>
      </c>
      <c r="T1402" s="18">
        <f t="shared" si="131"/>
        <v>42533.020833333336</v>
      </c>
      <c r="U1402" s="18">
        <v>42498.132789351854</v>
      </c>
      <c r="V1402" s="16">
        <v>2016</v>
      </c>
      <c r="W1402" s="17"/>
    </row>
    <row r="1403" spans="1:23" ht="28.8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8">
        <f t="shared" si="130"/>
        <v>41399.787893518514</v>
      </c>
      <c r="T1403" s="18">
        <f t="shared" si="131"/>
        <v>41420.787893518514</v>
      </c>
      <c r="U1403" s="18">
        <v>41399.787893518514</v>
      </c>
      <c r="V1403" s="16">
        <v>2013</v>
      </c>
      <c r="W1403" s="17"/>
    </row>
    <row r="1404" spans="1:23" ht="28.8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8">
        <f t="shared" si="130"/>
        <v>42064.845034722217</v>
      </c>
      <c r="T1404" s="18">
        <f t="shared" si="131"/>
        <v>42124.80336805556</v>
      </c>
      <c r="U1404" s="18">
        <v>42064.845034722217</v>
      </c>
      <c r="V1404" s="16">
        <v>2015</v>
      </c>
      <c r="W1404" s="17"/>
    </row>
    <row r="1405" spans="1:23" ht="28.8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8">
        <f t="shared" si="130"/>
        <v>41450.854571759257</v>
      </c>
      <c r="T1405" s="18">
        <f t="shared" si="131"/>
        <v>41480.854571759257</v>
      </c>
      <c r="U1405" s="18">
        <v>41450.854571759257</v>
      </c>
      <c r="V1405" s="16">
        <v>2013</v>
      </c>
      <c r="W1405" s="17"/>
    </row>
    <row r="1406" spans="1:23" ht="28.8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8">
        <f t="shared" si="130"/>
        <v>42032.30190972222</v>
      </c>
      <c r="T1406" s="18">
        <f t="shared" si="131"/>
        <v>42057.30190972222</v>
      </c>
      <c r="U1406" s="18">
        <v>42032.30190972222</v>
      </c>
      <c r="V1406" s="16">
        <v>2015</v>
      </c>
      <c r="W1406" s="17"/>
    </row>
    <row r="1407" spans="1:23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8">
        <f t="shared" si="130"/>
        <v>41941.472233796296</v>
      </c>
      <c r="T1407" s="18">
        <f t="shared" si="131"/>
        <v>41971.51390046296</v>
      </c>
      <c r="U1407" s="18">
        <v>41941.472233796296</v>
      </c>
      <c r="V1407" s="16">
        <v>2014</v>
      </c>
      <c r="W1407" s="17"/>
    </row>
    <row r="1408" spans="1:23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8">
        <f t="shared" si="130"/>
        <v>42297.224618055552</v>
      </c>
      <c r="T1408" s="18">
        <f t="shared" si="131"/>
        <v>42350.208333333336</v>
      </c>
      <c r="U1408" s="18">
        <v>42297.224618055552</v>
      </c>
      <c r="V1408" s="16">
        <v>2015</v>
      </c>
      <c r="W1408" s="17"/>
    </row>
    <row r="1409" spans="1:23" ht="28.8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8">
        <f t="shared" si="130"/>
        <v>41838.32844907407</v>
      </c>
      <c r="T1409" s="18">
        <f t="shared" si="131"/>
        <v>41863.32844907407</v>
      </c>
      <c r="U1409" s="18">
        <v>41838.32844907407</v>
      </c>
      <c r="V1409" s="16">
        <v>2014</v>
      </c>
      <c r="W1409" s="17"/>
    </row>
    <row r="1410" spans="1:23" ht="28.8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E1410/D1410</f>
        <v>7.1999999999999995E-2</v>
      </c>
      <c r="P1410" s="7">
        <f t="shared" ref="P1410:P1473" si="133">E1410/L1410</f>
        <v>12</v>
      </c>
      <c r="Q1410" t="str">
        <f t="shared" ref="Q1410:Q1473" si="134">LEFT(N1410,FIND("/",N1410)-1)</f>
        <v>publishing</v>
      </c>
      <c r="R1410" t="str">
        <f t="shared" ref="R1410:R1473" si="135">RIGHT(N1410,LEN(N1410)-FIND("/",N1410))</f>
        <v>translations</v>
      </c>
      <c r="S1410" s="18">
        <f t="shared" ref="S1410:S1473" si="136">(((J1410/60)/60)/24)+DATE(1970,1,1)+(-5/24)</f>
        <v>42291.663842592585</v>
      </c>
      <c r="T1410" s="18">
        <f t="shared" ref="T1410:T1473" si="137">(((I1410/60)/60)/24)+DATE(1970,1,1)+(-5/24)</f>
        <v>42321.705509259256</v>
      </c>
      <c r="U1410" s="18">
        <v>42291.663842592585</v>
      </c>
      <c r="V1410" s="16">
        <v>2015</v>
      </c>
      <c r="W1410" s="17"/>
    </row>
    <row r="1411" spans="1:23" ht="28.8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7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8">
        <f t="shared" si="136"/>
        <v>41944.925173611111</v>
      </c>
      <c r="T1411" s="18">
        <f t="shared" si="137"/>
        <v>42004.966840277775</v>
      </c>
      <c r="U1411" s="18">
        <v>41944.925173611111</v>
      </c>
      <c r="V1411" s="16">
        <v>2014</v>
      </c>
      <c r="W1411" s="17"/>
    </row>
    <row r="1412" spans="1:23" ht="28.8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8">
        <f t="shared" si="136"/>
        <v>42479.110185185178</v>
      </c>
      <c r="T1412" s="18">
        <f t="shared" si="137"/>
        <v>42524.110185185178</v>
      </c>
      <c r="U1412" s="18">
        <v>42479.110185185178</v>
      </c>
      <c r="V1412" s="16">
        <v>2016</v>
      </c>
      <c r="W1412" s="17"/>
    </row>
    <row r="1413" spans="1:23" ht="28.8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8">
        <f t="shared" si="136"/>
        <v>42012.850694444445</v>
      </c>
      <c r="T1413" s="18">
        <f t="shared" si="137"/>
        <v>42040.850694444445</v>
      </c>
      <c r="U1413" s="18">
        <v>42012.850694444445</v>
      </c>
      <c r="V1413" s="16">
        <v>2015</v>
      </c>
      <c r="W1413" s="17"/>
    </row>
    <row r="1414" spans="1:23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8">
        <f t="shared" si="136"/>
        <v>41946.855312499996</v>
      </c>
      <c r="T1414" s="18">
        <f t="shared" si="137"/>
        <v>41976.855312499996</v>
      </c>
      <c r="U1414" s="18">
        <v>41946.855312499996</v>
      </c>
      <c r="V1414" s="16">
        <v>2014</v>
      </c>
      <c r="W1414" s="17"/>
    </row>
    <row r="1415" spans="1:23" ht="28.8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8">
        <f t="shared" si="136"/>
        <v>42360.228819444441</v>
      </c>
      <c r="T1415" s="18">
        <f t="shared" si="137"/>
        <v>42420.228819444441</v>
      </c>
      <c r="U1415" s="18">
        <v>42360.228819444441</v>
      </c>
      <c r="V1415" s="16">
        <v>2015</v>
      </c>
      <c r="W1415" s="17"/>
    </row>
    <row r="1416" spans="1:23" ht="28.8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8">
        <f t="shared" si="136"/>
        <v>42708.044756944444</v>
      </c>
      <c r="T1416" s="18">
        <f t="shared" si="137"/>
        <v>42738.044756944444</v>
      </c>
      <c r="U1416" s="18">
        <v>42708.044756944444</v>
      </c>
      <c r="V1416" s="16">
        <v>2016</v>
      </c>
      <c r="W1416" s="17"/>
    </row>
    <row r="1417" spans="1:23" ht="28.8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8">
        <f t="shared" si="136"/>
        <v>42192.467488425922</v>
      </c>
      <c r="T1417" s="18">
        <f t="shared" si="137"/>
        <v>42232.467488425922</v>
      </c>
      <c r="U1417" s="18">
        <v>42192.467488425922</v>
      </c>
      <c r="V1417" s="16">
        <v>2015</v>
      </c>
      <c r="W1417" s="17"/>
    </row>
    <row r="1418" spans="1:23" ht="28.8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8">
        <f t="shared" si="136"/>
        <v>42299.717812499999</v>
      </c>
      <c r="T1418" s="18">
        <f t="shared" si="137"/>
        <v>42329.759479166663</v>
      </c>
      <c r="U1418" s="18">
        <v>42299.717812499999</v>
      </c>
      <c r="V1418" s="16">
        <v>2015</v>
      </c>
      <c r="W1418" s="17"/>
    </row>
    <row r="1419" spans="1:23" ht="28.8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8">
        <f t="shared" si="136"/>
        <v>42231.941828703704</v>
      </c>
      <c r="T1419" s="18">
        <f t="shared" si="137"/>
        <v>42262.257638888892</v>
      </c>
      <c r="U1419" s="18">
        <v>42231.941828703704</v>
      </c>
      <c r="V1419" s="16">
        <v>2015</v>
      </c>
      <c r="W1419" s="17"/>
    </row>
    <row r="1420" spans="1:23" ht="28.8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8">
        <f t="shared" si="136"/>
        <v>42395.248078703698</v>
      </c>
      <c r="T1420" s="18">
        <f t="shared" si="137"/>
        <v>42425.248078703698</v>
      </c>
      <c r="U1420" s="18">
        <v>42395.248078703698</v>
      </c>
      <c r="V1420" s="16">
        <v>2016</v>
      </c>
      <c r="W1420" s="17"/>
    </row>
    <row r="1421" spans="1:23" ht="28.8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8">
        <f t="shared" si="136"/>
        <v>42622.24790509259</v>
      </c>
      <c r="T1421" s="18">
        <f t="shared" si="137"/>
        <v>42652.24790509259</v>
      </c>
      <c r="U1421" s="18">
        <v>42622.24790509259</v>
      </c>
      <c r="V1421" s="16">
        <v>2016</v>
      </c>
      <c r="W1421" s="17"/>
    </row>
    <row r="1422" spans="1:23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8">
        <f t="shared" si="136"/>
        <v>42524.459328703706</v>
      </c>
      <c r="T1422" s="18">
        <f t="shared" si="137"/>
        <v>42549.459328703706</v>
      </c>
      <c r="U1422" s="18">
        <v>42524.459328703706</v>
      </c>
      <c r="V1422" s="16">
        <v>2016</v>
      </c>
      <c r="W1422" s="17"/>
    </row>
    <row r="1423" spans="1:23" ht="28.8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8">
        <f t="shared" si="136"/>
        <v>42013.707280092589</v>
      </c>
      <c r="T1423" s="18">
        <f t="shared" si="137"/>
        <v>42043.707280092589</v>
      </c>
      <c r="U1423" s="18">
        <v>42013.707280092589</v>
      </c>
      <c r="V1423" s="16">
        <v>2015</v>
      </c>
      <c r="W1423" s="17"/>
    </row>
    <row r="1424" spans="1:23" ht="28.8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8">
        <f t="shared" si="136"/>
        <v>42604.031296296293</v>
      </c>
      <c r="T1424" s="18">
        <f t="shared" si="137"/>
        <v>42634.031296296293</v>
      </c>
      <c r="U1424" s="18">
        <v>42604.031296296293</v>
      </c>
      <c r="V1424" s="16">
        <v>2016</v>
      </c>
      <c r="W1424" s="17"/>
    </row>
    <row r="1425" spans="1:23" ht="28.8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8">
        <f t="shared" si="136"/>
        <v>42340.151979166665</v>
      </c>
      <c r="T1425" s="18">
        <f t="shared" si="137"/>
        <v>42370.151979166665</v>
      </c>
      <c r="U1425" s="18">
        <v>42340.151979166665</v>
      </c>
      <c r="V1425" s="16">
        <v>2015</v>
      </c>
      <c r="W1425" s="17"/>
    </row>
    <row r="1426" spans="1:23" ht="28.8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8">
        <f t="shared" si="136"/>
        <v>42676.509282407402</v>
      </c>
      <c r="T1426" s="18">
        <f t="shared" si="137"/>
        <v>42689.550949074073</v>
      </c>
      <c r="U1426" s="18">
        <v>42676.509282407402</v>
      </c>
      <c r="V1426" s="16">
        <v>2016</v>
      </c>
      <c r="W1426" s="17"/>
    </row>
    <row r="1427" spans="1:23" ht="28.8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8">
        <f t="shared" si="136"/>
        <v>42092.923136574071</v>
      </c>
      <c r="T1427" s="18">
        <f t="shared" si="137"/>
        <v>42122.923136574071</v>
      </c>
      <c r="U1427" s="18">
        <v>42092.923136574071</v>
      </c>
      <c r="V1427" s="16">
        <v>2015</v>
      </c>
      <c r="W1427" s="17"/>
    </row>
    <row r="1428" spans="1:23" ht="28.8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8">
        <f t="shared" si="136"/>
        <v>42180.181944444441</v>
      </c>
      <c r="T1428" s="18">
        <f t="shared" si="137"/>
        <v>42240.181944444441</v>
      </c>
      <c r="U1428" s="18">
        <v>42180.181944444441</v>
      </c>
      <c r="V1428" s="16">
        <v>2015</v>
      </c>
      <c r="W1428" s="17"/>
    </row>
    <row r="1429" spans="1:23" ht="28.8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8">
        <f t="shared" si="136"/>
        <v>42601.643344907403</v>
      </c>
      <c r="T1429" s="18">
        <f t="shared" si="137"/>
        <v>42631.643344907403</v>
      </c>
      <c r="U1429" s="18">
        <v>42601.643344907403</v>
      </c>
      <c r="V1429" s="16">
        <v>2016</v>
      </c>
      <c r="W1429" s="17"/>
    </row>
    <row r="1430" spans="1:23" ht="28.8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8">
        <f t="shared" si="136"/>
        <v>42432.171493055554</v>
      </c>
      <c r="T1430" s="18">
        <f t="shared" si="137"/>
        <v>42462.129826388882</v>
      </c>
      <c r="U1430" s="18">
        <v>42432.171493055554</v>
      </c>
      <c r="V1430" s="16">
        <v>2016</v>
      </c>
      <c r="W1430" s="17"/>
    </row>
    <row r="1431" spans="1:23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8">
        <f t="shared" si="136"/>
        <v>42073.852337962955</v>
      </c>
      <c r="T1431" s="18">
        <f t="shared" si="137"/>
        <v>42103.852337962955</v>
      </c>
      <c r="U1431" s="18">
        <v>42073.852337962955</v>
      </c>
      <c r="V1431" s="16">
        <v>2015</v>
      </c>
      <c r="W1431" s="17"/>
    </row>
    <row r="1432" spans="1:23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8">
        <f t="shared" si="136"/>
        <v>41961.605185185181</v>
      </c>
      <c r="T1432" s="18">
        <f t="shared" si="137"/>
        <v>41992.605185185181</v>
      </c>
      <c r="U1432" s="18">
        <v>41961.605185185181</v>
      </c>
      <c r="V1432" s="16">
        <v>2014</v>
      </c>
      <c r="W1432" s="17"/>
    </row>
    <row r="1433" spans="1:23" ht="28.8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8">
        <f t="shared" si="136"/>
        <v>42304.002499999995</v>
      </c>
      <c r="T1433" s="18">
        <f t="shared" si="137"/>
        <v>42334.044166666667</v>
      </c>
      <c r="U1433" s="18">
        <v>42304.002499999995</v>
      </c>
      <c r="V1433" s="16">
        <v>2015</v>
      </c>
      <c r="W1433" s="17"/>
    </row>
    <row r="1434" spans="1:23" ht="28.8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8">
        <f t="shared" si="136"/>
        <v>42175.572083333333</v>
      </c>
      <c r="T1434" s="18">
        <f t="shared" si="137"/>
        <v>42205.572083333333</v>
      </c>
      <c r="U1434" s="18">
        <v>42175.572083333333</v>
      </c>
      <c r="V1434" s="16">
        <v>2015</v>
      </c>
      <c r="W1434" s="17"/>
    </row>
    <row r="1435" spans="1:23" ht="28.8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8">
        <f t="shared" si="136"/>
        <v>42673.417534722219</v>
      </c>
      <c r="T1435" s="18">
        <f t="shared" si="137"/>
        <v>42714.249999999993</v>
      </c>
      <c r="U1435" s="18">
        <v>42673.417534722219</v>
      </c>
      <c r="V1435" s="16">
        <v>2016</v>
      </c>
      <c r="W1435" s="17"/>
    </row>
    <row r="1436" spans="1:23" ht="28.8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8">
        <f t="shared" si="136"/>
        <v>42142.558773148143</v>
      </c>
      <c r="T1436" s="18">
        <f t="shared" si="137"/>
        <v>42163.416666666664</v>
      </c>
      <c r="U1436" s="18">
        <v>42142.558773148143</v>
      </c>
      <c r="V1436" s="16">
        <v>2015</v>
      </c>
      <c r="W1436" s="17"/>
    </row>
    <row r="1437" spans="1:23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8">
        <f t="shared" si="136"/>
        <v>42258.57199074074</v>
      </c>
      <c r="T1437" s="18">
        <f t="shared" si="137"/>
        <v>42288.57199074074</v>
      </c>
      <c r="U1437" s="18">
        <v>42258.57199074074</v>
      </c>
      <c r="V1437" s="16">
        <v>2015</v>
      </c>
      <c r="W1437" s="17"/>
    </row>
    <row r="1438" spans="1:23" ht="28.8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8">
        <f t="shared" si="136"/>
        <v>42391.141863425924</v>
      </c>
      <c r="T1438" s="18">
        <f t="shared" si="137"/>
        <v>42421.141863425924</v>
      </c>
      <c r="U1438" s="18">
        <v>42391.141863425924</v>
      </c>
      <c r="V1438" s="16">
        <v>2016</v>
      </c>
      <c r="W1438" s="17"/>
    </row>
    <row r="1439" spans="1:23" ht="28.8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8">
        <f t="shared" si="136"/>
        <v>41796.32336805555</v>
      </c>
      <c r="T1439" s="18">
        <f t="shared" si="137"/>
        <v>41832.999305555553</v>
      </c>
      <c r="U1439" s="18">
        <v>41796.32336805555</v>
      </c>
      <c r="V1439" s="16">
        <v>2014</v>
      </c>
      <c r="W1439" s="17"/>
    </row>
    <row r="1440" spans="1:23" ht="28.8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8">
        <f t="shared" si="136"/>
        <v>42457.663182870368</v>
      </c>
      <c r="T1440" s="18">
        <f t="shared" si="137"/>
        <v>42487.371527777774</v>
      </c>
      <c r="U1440" s="18">
        <v>42457.663182870368</v>
      </c>
      <c r="V1440" s="16">
        <v>2016</v>
      </c>
      <c r="W1440" s="17"/>
    </row>
    <row r="1441" spans="1:23" ht="28.8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8">
        <f t="shared" si="136"/>
        <v>42040.621539351843</v>
      </c>
      <c r="T1441" s="18">
        <f t="shared" si="137"/>
        <v>42070.621539351843</v>
      </c>
      <c r="U1441" s="18">
        <v>42040.621539351843</v>
      </c>
      <c r="V1441" s="16">
        <v>2015</v>
      </c>
      <c r="W1441" s="17"/>
    </row>
    <row r="1442" spans="1:23" ht="28.8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8">
        <f t="shared" si="136"/>
        <v>42486.540081018517</v>
      </c>
      <c r="T1442" s="18">
        <f t="shared" si="137"/>
        <v>42516.540081018517</v>
      </c>
      <c r="U1442" s="18">
        <v>42486.540081018517</v>
      </c>
      <c r="V1442" s="16">
        <v>2016</v>
      </c>
      <c r="W1442" s="17"/>
    </row>
    <row r="1443" spans="1:23" ht="28.8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8">
        <f t="shared" si="136"/>
        <v>42198.557511574072</v>
      </c>
      <c r="T1443" s="18">
        <f t="shared" si="137"/>
        <v>42258.557511574072</v>
      </c>
      <c r="U1443" s="18">
        <v>42198.557511574072</v>
      </c>
      <c r="V1443" s="16">
        <v>2015</v>
      </c>
      <c r="W1443" s="17"/>
    </row>
    <row r="1444" spans="1:23" ht="28.8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8">
        <f t="shared" si="136"/>
        <v>42485.437013888884</v>
      </c>
      <c r="T1444" s="18">
        <f t="shared" si="137"/>
        <v>42515.437013888884</v>
      </c>
      <c r="U1444" s="18">
        <v>42485.437013888884</v>
      </c>
      <c r="V1444" s="16">
        <v>2016</v>
      </c>
      <c r="W1444" s="17"/>
    </row>
    <row r="1445" spans="1:23" ht="28.8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8">
        <f t="shared" si="136"/>
        <v>42707.71769675926</v>
      </c>
      <c r="T1445" s="18">
        <f t="shared" si="137"/>
        <v>42737.71769675926</v>
      </c>
      <c r="U1445" s="18">
        <v>42707.71769675926</v>
      </c>
      <c r="V1445" s="16">
        <v>2016</v>
      </c>
      <c r="W1445" s="17"/>
    </row>
    <row r="1446" spans="1:23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8">
        <f t="shared" si="136"/>
        <v>42199.665069444447</v>
      </c>
      <c r="T1446" s="18">
        <f t="shared" si="137"/>
        <v>42259.665069444447</v>
      </c>
      <c r="U1446" s="18">
        <v>42199.665069444447</v>
      </c>
      <c r="V1446" s="16">
        <v>2015</v>
      </c>
      <c r="W1446" s="17"/>
    </row>
    <row r="1447" spans="1:23" ht="28.8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8">
        <f t="shared" si="136"/>
        <v>42139.333969907406</v>
      </c>
      <c r="T1447" s="18">
        <f t="shared" si="137"/>
        <v>42169.333969907406</v>
      </c>
      <c r="U1447" s="18">
        <v>42139.333969907406</v>
      </c>
      <c r="V1447" s="16">
        <v>2015</v>
      </c>
      <c r="W1447" s="17"/>
    </row>
    <row r="1448" spans="1:23" ht="28.8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8">
        <f t="shared" si="136"/>
        <v>42461.239328703705</v>
      </c>
      <c r="T1448" s="18">
        <f t="shared" si="137"/>
        <v>42481.239328703705</v>
      </c>
      <c r="U1448" s="18">
        <v>42461.239328703705</v>
      </c>
      <c r="V1448" s="16">
        <v>2016</v>
      </c>
      <c r="W1448" s="17"/>
    </row>
    <row r="1449" spans="1:23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8">
        <f t="shared" si="136"/>
        <v>42529.52238425926</v>
      </c>
      <c r="T1449" s="18">
        <f t="shared" si="137"/>
        <v>42559.52238425926</v>
      </c>
      <c r="U1449" s="18">
        <v>42529.52238425926</v>
      </c>
      <c r="V1449" s="16">
        <v>2016</v>
      </c>
      <c r="W1449" s="17"/>
    </row>
    <row r="1450" spans="1:23" ht="28.8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8">
        <f t="shared" si="136"/>
        <v>42115.728217592587</v>
      </c>
      <c r="T1450" s="18">
        <f t="shared" si="137"/>
        <v>42146.017361111109</v>
      </c>
      <c r="U1450" s="18">
        <v>42115.728217592587</v>
      </c>
      <c r="V1450" s="16">
        <v>2015</v>
      </c>
      <c r="W1450" s="17"/>
    </row>
    <row r="1451" spans="1:23" ht="28.8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8">
        <f t="shared" si="136"/>
        <v>42086.603067129625</v>
      </c>
      <c r="T1451" s="18">
        <f t="shared" si="137"/>
        <v>42134.603067129625</v>
      </c>
      <c r="U1451" s="18">
        <v>42086.603067129625</v>
      </c>
      <c r="V1451" s="16">
        <v>2015</v>
      </c>
      <c r="W1451" s="17"/>
    </row>
    <row r="1452" spans="1:23" ht="28.8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8">
        <f t="shared" si="136"/>
        <v>42389.962928240733</v>
      </c>
      <c r="T1452" s="18">
        <f t="shared" si="137"/>
        <v>42419.962928240733</v>
      </c>
      <c r="U1452" s="18">
        <v>42389.962928240733</v>
      </c>
      <c r="V1452" s="16">
        <v>2016</v>
      </c>
      <c r="W1452" s="17"/>
    </row>
    <row r="1453" spans="1:23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8">
        <f t="shared" si="136"/>
        <v>41931.75068287037</v>
      </c>
      <c r="T1453" s="18">
        <f t="shared" si="137"/>
        <v>41961.792349537034</v>
      </c>
      <c r="U1453" s="18">
        <v>41931.75068287037</v>
      </c>
      <c r="V1453" s="16">
        <v>2014</v>
      </c>
      <c r="W1453" s="17"/>
    </row>
    <row r="1454" spans="1:23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8">
        <f t="shared" si="136"/>
        <v>41818.494942129626</v>
      </c>
      <c r="T1454" s="18">
        <f t="shared" si="137"/>
        <v>41848.494942129626</v>
      </c>
      <c r="U1454" s="18">
        <v>41818.494942129626</v>
      </c>
      <c r="V1454" s="16">
        <v>2014</v>
      </c>
      <c r="W1454" s="17"/>
    </row>
    <row r="1455" spans="1:23" ht="28.8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8">
        <f t="shared" si="136"/>
        <v>42795.487812499996</v>
      </c>
      <c r="T1455" s="18">
        <f t="shared" si="137"/>
        <v>42840.446145833332</v>
      </c>
      <c r="U1455" s="18">
        <v>42795.487812499996</v>
      </c>
      <c r="V1455" s="16">
        <v>2017</v>
      </c>
      <c r="W1455" s="17"/>
    </row>
    <row r="1456" spans="1:23" ht="28.8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8">
        <f t="shared" si="136"/>
        <v>42463.658333333333</v>
      </c>
      <c r="T1456" s="18">
        <f t="shared" si="137"/>
        <v>42484.707638888889</v>
      </c>
      <c r="U1456" s="18">
        <v>42463.658333333333</v>
      </c>
      <c r="V1456" s="16">
        <v>2016</v>
      </c>
      <c r="W1456" s="17"/>
    </row>
    <row r="1457" spans="1:23" ht="28.8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8">
        <f t="shared" si="136"/>
        <v>41832.46435185185</v>
      </c>
      <c r="T1457" s="18">
        <f t="shared" si="137"/>
        <v>41887.360416666663</v>
      </c>
      <c r="U1457" s="18">
        <v>41832.46435185185</v>
      </c>
      <c r="V1457" s="16">
        <v>2014</v>
      </c>
      <c r="W1457" s="17"/>
    </row>
    <row r="1458" spans="1:23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8">
        <f t="shared" si="136"/>
        <v>42708.460243055553</v>
      </c>
      <c r="T1458" s="18">
        <f t="shared" si="137"/>
        <v>42738.460243055553</v>
      </c>
      <c r="U1458" s="18">
        <v>42708.460243055553</v>
      </c>
      <c r="V1458" s="16">
        <v>2016</v>
      </c>
      <c r="W1458" s="17"/>
    </row>
    <row r="1459" spans="1:23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8">
        <f t="shared" si="136"/>
        <v>42289.688009259255</v>
      </c>
      <c r="T1459" s="18">
        <f t="shared" si="137"/>
        <v>42319.729675925926</v>
      </c>
      <c r="U1459" s="18">
        <v>42289.688009259255</v>
      </c>
      <c r="V1459" s="16">
        <v>2015</v>
      </c>
      <c r="W1459" s="17"/>
    </row>
    <row r="1460" spans="1:23" ht="28.8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8">
        <f t="shared" si="136"/>
        <v>41831.49722222222</v>
      </c>
      <c r="T1460" s="18">
        <f t="shared" si="137"/>
        <v>41861.958333333328</v>
      </c>
      <c r="U1460" s="18">
        <v>41831.49722222222</v>
      </c>
      <c r="V1460" s="16">
        <v>2014</v>
      </c>
      <c r="W1460" s="17"/>
    </row>
    <row r="1461" spans="1:23" ht="28.8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8">
        <f t="shared" si="136"/>
        <v>42311.996481481481</v>
      </c>
      <c r="T1461" s="18">
        <f t="shared" si="137"/>
        <v>42340.517361111109</v>
      </c>
      <c r="U1461" s="18">
        <v>42311.996481481481</v>
      </c>
      <c r="V1461" s="16">
        <v>2015</v>
      </c>
      <c r="W1461" s="17"/>
    </row>
    <row r="1462" spans="1:23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8">
        <f t="shared" si="136"/>
        <v>41915.688634259255</v>
      </c>
      <c r="T1462" s="18">
        <f t="shared" si="137"/>
        <v>41973.781249999993</v>
      </c>
      <c r="U1462" s="18">
        <v>41915.688634259255</v>
      </c>
      <c r="V1462" s="16">
        <v>2014</v>
      </c>
      <c r="W1462" s="17"/>
    </row>
    <row r="1463" spans="1:23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8">
        <f t="shared" si="136"/>
        <v>41899.436967592592</v>
      </c>
      <c r="T1463" s="18">
        <f t="shared" si="137"/>
        <v>41932.791666666664</v>
      </c>
      <c r="U1463" s="18">
        <v>41899.436967592592</v>
      </c>
      <c r="V1463" s="16">
        <v>2014</v>
      </c>
      <c r="W1463" s="17"/>
    </row>
    <row r="1464" spans="1:23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8">
        <f t="shared" si="136"/>
        <v>41344.454525462963</v>
      </c>
      <c r="T1464" s="18">
        <f t="shared" si="137"/>
        <v>41374.454525462963</v>
      </c>
      <c r="U1464" s="18">
        <v>41344.454525462963</v>
      </c>
      <c r="V1464" s="16">
        <v>2013</v>
      </c>
      <c r="W1464" s="17"/>
    </row>
    <row r="1465" spans="1:23" ht="28.8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8">
        <f t="shared" si="136"/>
        <v>41326.702986111108</v>
      </c>
      <c r="T1465" s="18">
        <f t="shared" si="137"/>
        <v>41371.661319444444</v>
      </c>
      <c r="U1465" s="18">
        <v>41326.702986111108</v>
      </c>
      <c r="V1465" s="16">
        <v>2013</v>
      </c>
      <c r="W1465" s="17"/>
    </row>
    <row r="1466" spans="1:23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8">
        <f t="shared" si="136"/>
        <v>41291.453217592592</v>
      </c>
      <c r="T1466" s="18">
        <f t="shared" si="137"/>
        <v>41321.453217592592</v>
      </c>
      <c r="U1466" s="18">
        <v>41291.453217592592</v>
      </c>
      <c r="V1466" s="16">
        <v>2013</v>
      </c>
      <c r="W1466" s="17"/>
    </row>
    <row r="1467" spans="1:23" ht="28.8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8">
        <f t="shared" si="136"/>
        <v>40959.526064814811</v>
      </c>
      <c r="T1467" s="18">
        <f t="shared" si="137"/>
        <v>40989.916666666664</v>
      </c>
      <c r="U1467" s="18">
        <v>40959.526064814811</v>
      </c>
      <c r="V1467" s="16">
        <v>2012</v>
      </c>
      <c r="W1467" s="17"/>
    </row>
    <row r="1468" spans="1:23" ht="28.8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8">
        <f t="shared" si="136"/>
        <v>42339.963726851849</v>
      </c>
      <c r="T1468" s="18">
        <f t="shared" si="137"/>
        <v>42380.999999999993</v>
      </c>
      <c r="U1468" s="18">
        <v>42339.963726851849</v>
      </c>
      <c r="V1468" s="16">
        <v>2015</v>
      </c>
      <c r="W1468" s="17"/>
    </row>
    <row r="1469" spans="1:23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8">
        <f t="shared" si="136"/>
        <v>40933.593576388885</v>
      </c>
      <c r="T1469" s="18">
        <f t="shared" si="137"/>
        <v>40993.55190972222</v>
      </c>
      <c r="U1469" s="18">
        <v>40933.593576388885</v>
      </c>
      <c r="V1469" s="16">
        <v>2012</v>
      </c>
      <c r="W1469" s="17"/>
    </row>
    <row r="1470" spans="1:23" ht="28.8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8">
        <f t="shared" si="136"/>
        <v>40645.806122685186</v>
      </c>
      <c r="T1470" s="18">
        <f t="shared" si="137"/>
        <v>40705.806122685186</v>
      </c>
      <c r="U1470" s="18">
        <v>40645.806122685186</v>
      </c>
      <c r="V1470" s="16">
        <v>2011</v>
      </c>
      <c r="W1470" s="17"/>
    </row>
    <row r="1471" spans="1:23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8">
        <f t="shared" si="136"/>
        <v>41290.390150462961</v>
      </c>
      <c r="T1471" s="18">
        <f t="shared" si="137"/>
        <v>41320.390150462961</v>
      </c>
      <c r="U1471" s="18">
        <v>41290.390150462961</v>
      </c>
      <c r="V1471" s="16">
        <v>2013</v>
      </c>
      <c r="W1471" s="17"/>
    </row>
    <row r="1472" spans="1:23" ht="28.8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8">
        <f t="shared" si="136"/>
        <v>41250.618784722217</v>
      </c>
      <c r="T1472" s="18">
        <f t="shared" si="137"/>
        <v>41271.618784722217</v>
      </c>
      <c r="U1472" s="18">
        <v>41250.618784722217</v>
      </c>
      <c r="V1472" s="16">
        <v>2012</v>
      </c>
      <c r="W1472" s="17"/>
    </row>
    <row r="1473" spans="1:23" ht="28.8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8">
        <f t="shared" si="136"/>
        <v>42073.749236111107</v>
      </c>
      <c r="T1473" s="18">
        <f t="shared" si="137"/>
        <v>42103.749236111107</v>
      </c>
      <c r="U1473" s="18">
        <v>42073.749236111107</v>
      </c>
      <c r="V1473" s="16">
        <v>2015</v>
      </c>
      <c r="W1473" s="17"/>
    </row>
    <row r="1474" spans="1:23" ht="28.8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E1474/D1474</f>
        <v>1.3870400000000001</v>
      </c>
      <c r="P1474" s="7">
        <f t="shared" ref="P1474:P1537" si="139">E1474/L1474</f>
        <v>103.20238095238095</v>
      </c>
      <c r="Q1474" t="str">
        <f t="shared" ref="Q1474:Q1537" si="140">LEFT(N1474,FIND("/",N1474)-1)</f>
        <v>publishing</v>
      </c>
      <c r="R1474" t="str">
        <f t="shared" ref="R1474:R1537" si="141">RIGHT(N1474,LEN(N1474)-FIND("/",N1474))</f>
        <v>radio &amp; podcasts</v>
      </c>
      <c r="S1474" s="18">
        <f t="shared" ref="S1474:S1537" si="142">(((J1474/60)/60)/24)+DATE(1970,1,1)+(-5/24)</f>
        <v>41533.33452546296</v>
      </c>
      <c r="T1474" s="18">
        <f t="shared" ref="T1474:T1537" si="143">(((I1474/60)/60)/24)+DATE(1970,1,1)+(-5/24)</f>
        <v>41563.33452546296</v>
      </c>
      <c r="U1474" s="18">
        <v>41533.33452546296</v>
      </c>
      <c r="V1474" s="16">
        <v>2013</v>
      </c>
      <c r="W1474" s="17"/>
    </row>
    <row r="1475" spans="1:23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1.20516</v>
      </c>
      <c r="P1475" s="7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8">
        <f t="shared" si="142"/>
        <v>40939.771284722221</v>
      </c>
      <c r="T1475" s="18">
        <f t="shared" si="143"/>
        <v>40969.771284722221</v>
      </c>
      <c r="U1475" s="18">
        <v>40939.771284722221</v>
      </c>
      <c r="V1475" s="16">
        <v>2012</v>
      </c>
      <c r="W1475" s="17"/>
    </row>
    <row r="1476" spans="1:23" ht="28.8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8">
        <f t="shared" si="142"/>
        <v>41500.519583333327</v>
      </c>
      <c r="T1476" s="18">
        <f t="shared" si="143"/>
        <v>41530.519583333327</v>
      </c>
      <c r="U1476" s="18">
        <v>41500.519583333327</v>
      </c>
      <c r="V1476" s="16">
        <v>2013</v>
      </c>
      <c r="W1476" s="17"/>
    </row>
    <row r="1477" spans="1:23" ht="28.8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8">
        <f t="shared" si="142"/>
        <v>41960.514618055553</v>
      </c>
      <c r="T1477" s="18">
        <f t="shared" si="143"/>
        <v>41992.999305555553</v>
      </c>
      <c r="U1477" s="18">
        <v>41960.514618055553</v>
      </c>
      <c r="V1477" s="16">
        <v>2014</v>
      </c>
      <c r="W1477" s="17"/>
    </row>
    <row r="1478" spans="1:23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8">
        <f t="shared" si="142"/>
        <v>40765.833587962959</v>
      </c>
      <c r="T1478" s="18">
        <f t="shared" si="143"/>
        <v>40795.833587962959</v>
      </c>
      <c r="U1478" s="18">
        <v>40765.833587962959</v>
      </c>
      <c r="V1478" s="16">
        <v>2011</v>
      </c>
      <c r="W1478" s="17"/>
    </row>
    <row r="1479" spans="1:23" ht="28.8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8">
        <f t="shared" si="142"/>
        <v>40840.407453703701</v>
      </c>
      <c r="T1479" s="18">
        <f t="shared" si="143"/>
        <v>40899.916666666664</v>
      </c>
      <c r="U1479" s="18">
        <v>40840.407453703701</v>
      </c>
      <c r="V1479" s="16">
        <v>2011</v>
      </c>
      <c r="W1479" s="17"/>
    </row>
    <row r="1480" spans="1:23" ht="28.8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8">
        <f t="shared" si="142"/>
        <v>41394.663344907407</v>
      </c>
      <c r="T1480" s="18">
        <f t="shared" si="143"/>
        <v>41408.663344907407</v>
      </c>
      <c r="U1480" s="18">
        <v>41394.663344907407</v>
      </c>
      <c r="V1480" s="16">
        <v>2013</v>
      </c>
      <c r="W1480" s="17"/>
    </row>
    <row r="1481" spans="1:23" ht="28.8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8">
        <f t="shared" si="142"/>
        <v>41754.536909722221</v>
      </c>
      <c r="T1481" s="18">
        <f t="shared" si="143"/>
        <v>41768.957638888889</v>
      </c>
      <c r="U1481" s="18">
        <v>41754.536909722221</v>
      </c>
      <c r="V1481" s="16">
        <v>2014</v>
      </c>
      <c r="W1481" s="17"/>
    </row>
    <row r="1482" spans="1:23" ht="28.8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8">
        <f t="shared" si="142"/>
        <v>41464.725682870368</v>
      </c>
      <c r="T1482" s="18">
        <f t="shared" si="143"/>
        <v>41481.5</v>
      </c>
      <c r="U1482" s="18">
        <v>41464.725682870368</v>
      </c>
      <c r="V1482" s="16">
        <v>2013</v>
      </c>
      <c r="W1482" s="17"/>
    </row>
    <row r="1483" spans="1:23" ht="28.8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8">
        <f t="shared" si="142"/>
        <v>41550.714641203704</v>
      </c>
      <c r="T1483" s="18">
        <f t="shared" si="143"/>
        <v>41580.714641203704</v>
      </c>
      <c r="U1483" s="18">
        <v>41550.714641203704</v>
      </c>
      <c r="V1483" s="16">
        <v>2013</v>
      </c>
      <c r="W1483" s="17"/>
    </row>
    <row r="1484" spans="1:23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8">
        <f t="shared" si="142"/>
        <v>41136.649722222224</v>
      </c>
      <c r="T1484" s="18">
        <f t="shared" si="143"/>
        <v>41159.118749999994</v>
      </c>
      <c r="U1484" s="18">
        <v>41136.649722222224</v>
      </c>
      <c r="V1484" s="16">
        <v>2012</v>
      </c>
      <c r="W1484" s="17"/>
    </row>
    <row r="1485" spans="1:23" ht="28.8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8">
        <f t="shared" si="142"/>
        <v>42547.984664351847</v>
      </c>
      <c r="T1485" s="18">
        <f t="shared" si="143"/>
        <v>42572.984664351847</v>
      </c>
      <c r="U1485" s="18">
        <v>42547.984664351847</v>
      </c>
      <c r="V1485" s="16">
        <v>2016</v>
      </c>
      <c r="W1485" s="17"/>
    </row>
    <row r="1486" spans="1:23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8">
        <f t="shared" si="142"/>
        <v>41052.992627314808</v>
      </c>
      <c r="T1486" s="18">
        <f t="shared" si="143"/>
        <v>41111.410416666666</v>
      </c>
      <c r="U1486" s="18">
        <v>41052.992627314808</v>
      </c>
      <c r="V1486" s="16">
        <v>2012</v>
      </c>
      <c r="W1486" s="17"/>
    </row>
    <row r="1487" spans="1:23" ht="28.8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8">
        <f t="shared" si="142"/>
        <v>42130.587650462963</v>
      </c>
      <c r="T1487" s="18">
        <f t="shared" si="143"/>
        <v>42175.587650462963</v>
      </c>
      <c r="U1487" s="18">
        <v>42130.587650462963</v>
      </c>
      <c r="V1487" s="16">
        <v>2015</v>
      </c>
      <c r="W1487" s="17"/>
    </row>
    <row r="1488" spans="1:23" ht="28.8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8">
        <f t="shared" si="142"/>
        <v>42031.960196759253</v>
      </c>
      <c r="T1488" s="18">
        <f t="shared" si="143"/>
        <v>42061.960196759253</v>
      </c>
      <c r="U1488" s="18">
        <v>42031.960196759253</v>
      </c>
      <c r="V1488" s="16">
        <v>2015</v>
      </c>
      <c r="W1488" s="17"/>
    </row>
    <row r="1489" spans="1:23" ht="28.8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8">
        <f t="shared" si="142"/>
        <v>42554.709155092591</v>
      </c>
      <c r="T1489" s="18">
        <f t="shared" si="143"/>
        <v>42584.709155092591</v>
      </c>
      <c r="U1489" s="18">
        <v>42554.709155092591</v>
      </c>
      <c r="V1489" s="16">
        <v>2016</v>
      </c>
      <c r="W1489" s="17"/>
    </row>
    <row r="1490" spans="1:23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8">
        <f t="shared" si="142"/>
        <v>41614.354861111111</v>
      </c>
      <c r="T1490" s="18">
        <f t="shared" si="143"/>
        <v>41644.354861111111</v>
      </c>
      <c r="U1490" s="18">
        <v>41614.354861111111</v>
      </c>
      <c r="V1490" s="16">
        <v>2013</v>
      </c>
      <c r="W1490" s="17"/>
    </row>
    <row r="1491" spans="1:23" ht="28.8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8">
        <f t="shared" si="142"/>
        <v>41198.403379629628</v>
      </c>
      <c r="T1491" s="18">
        <f t="shared" si="143"/>
        <v>41228.445046296292</v>
      </c>
      <c r="U1491" s="18">
        <v>41198.403379629628</v>
      </c>
      <c r="V1491" s="16">
        <v>2012</v>
      </c>
      <c r="W1491" s="17"/>
    </row>
    <row r="1492" spans="1:23" ht="28.8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8">
        <f t="shared" si="142"/>
        <v>41520.352708333332</v>
      </c>
      <c r="T1492" s="18">
        <f t="shared" si="143"/>
        <v>41549.352708333332</v>
      </c>
      <c r="U1492" s="18">
        <v>41520.352708333332</v>
      </c>
      <c r="V1492" s="16">
        <v>2013</v>
      </c>
      <c r="W1492" s="17"/>
    </row>
    <row r="1493" spans="1:23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8">
        <f t="shared" si="142"/>
        <v>41991.505127314813</v>
      </c>
      <c r="T1493" s="18">
        <f t="shared" si="143"/>
        <v>42050.443055555552</v>
      </c>
      <c r="U1493" s="18">
        <v>41991.505127314813</v>
      </c>
      <c r="V1493" s="16">
        <v>2014</v>
      </c>
      <c r="W1493" s="17"/>
    </row>
    <row r="1494" spans="1:23" ht="28.8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8">
        <f t="shared" si="142"/>
        <v>40682.676458333335</v>
      </c>
      <c r="T1494" s="18">
        <f t="shared" si="143"/>
        <v>40712.676458333335</v>
      </c>
      <c r="U1494" s="18">
        <v>40682.676458333335</v>
      </c>
      <c r="V1494" s="16">
        <v>2011</v>
      </c>
      <c r="W1494" s="17"/>
    </row>
    <row r="1495" spans="1:23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8">
        <f t="shared" si="142"/>
        <v>41411.658275462964</v>
      </c>
      <c r="T1495" s="18">
        <f t="shared" si="143"/>
        <v>41441.658275462964</v>
      </c>
      <c r="U1495" s="18">
        <v>41411.658275462964</v>
      </c>
      <c r="V1495" s="16">
        <v>2013</v>
      </c>
      <c r="W1495" s="17"/>
    </row>
    <row r="1496" spans="1:23" ht="28.8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8">
        <f t="shared" si="142"/>
        <v>42067.514039351845</v>
      </c>
      <c r="T1496" s="18">
        <f t="shared" si="143"/>
        <v>42097.443055555552</v>
      </c>
      <c r="U1496" s="18">
        <v>42067.514039351845</v>
      </c>
      <c r="V1496" s="16">
        <v>2015</v>
      </c>
      <c r="W1496" s="17"/>
    </row>
    <row r="1497" spans="1:23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8">
        <f t="shared" si="142"/>
        <v>40752.581377314811</v>
      </c>
      <c r="T1497" s="18">
        <f t="shared" si="143"/>
        <v>40782.581377314811</v>
      </c>
      <c r="U1497" s="18">
        <v>40752.581377314811</v>
      </c>
      <c r="V1497" s="16">
        <v>2011</v>
      </c>
      <c r="W1497" s="17"/>
    </row>
    <row r="1498" spans="1:23" ht="28.8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8">
        <f t="shared" si="142"/>
        <v>41838.266886574071</v>
      </c>
      <c r="T1498" s="18">
        <f t="shared" si="143"/>
        <v>41898.266886574071</v>
      </c>
      <c r="U1498" s="18">
        <v>41838.266886574071</v>
      </c>
      <c r="V1498" s="16">
        <v>2014</v>
      </c>
      <c r="W1498" s="17"/>
    </row>
    <row r="1499" spans="1:23" ht="28.8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8">
        <f t="shared" si="142"/>
        <v>41444.434282407405</v>
      </c>
      <c r="T1499" s="18">
        <f t="shared" si="143"/>
        <v>41486.613194444442</v>
      </c>
      <c r="U1499" s="18">
        <v>41444.434282407405</v>
      </c>
      <c r="V1499" s="16">
        <v>2013</v>
      </c>
      <c r="W1499" s="17"/>
    </row>
    <row r="1500" spans="1:23" ht="28.8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8">
        <f t="shared" si="142"/>
        <v>41840.775208333333</v>
      </c>
      <c r="T1500" s="18">
        <f t="shared" si="143"/>
        <v>41885.775208333333</v>
      </c>
      <c r="U1500" s="18">
        <v>41840.775208333333</v>
      </c>
      <c r="V1500" s="16">
        <v>2014</v>
      </c>
      <c r="W1500" s="17"/>
    </row>
    <row r="1501" spans="1:23" ht="28.8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8">
        <f t="shared" si="142"/>
        <v>42526.798993055556</v>
      </c>
      <c r="T1501" s="18">
        <f t="shared" si="143"/>
        <v>42586.798993055556</v>
      </c>
      <c r="U1501" s="18">
        <v>42526.798993055556</v>
      </c>
      <c r="V1501" s="16">
        <v>2016</v>
      </c>
      <c r="W1501" s="17"/>
    </row>
    <row r="1502" spans="1:23" ht="28.8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8">
        <f t="shared" si="142"/>
        <v>41365.69626157407</v>
      </c>
      <c r="T1502" s="18">
        <f t="shared" si="143"/>
        <v>41395.69626157407</v>
      </c>
      <c r="U1502" s="18">
        <v>41365.69626157407</v>
      </c>
      <c r="V1502" s="16">
        <v>2013</v>
      </c>
      <c r="W1502" s="17"/>
    </row>
    <row r="1503" spans="1:23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8">
        <f t="shared" si="142"/>
        <v>42163.3752662037</v>
      </c>
      <c r="T1503" s="18">
        <f t="shared" si="143"/>
        <v>42193.3752662037</v>
      </c>
      <c r="U1503" s="18">
        <v>42163.3752662037</v>
      </c>
      <c r="V1503" s="16">
        <v>2015</v>
      </c>
      <c r="W1503" s="17"/>
    </row>
    <row r="1504" spans="1:23" ht="28.8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8">
        <f t="shared" si="142"/>
        <v>42426.33425925926</v>
      </c>
      <c r="T1504" s="18">
        <f t="shared" si="143"/>
        <v>42454.708333333336</v>
      </c>
      <c r="U1504" s="18">
        <v>42426.33425925926</v>
      </c>
      <c r="V1504" s="16">
        <v>2016</v>
      </c>
      <c r="W1504" s="17"/>
    </row>
    <row r="1505" spans="1:23" ht="28.8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8">
        <f t="shared" si="142"/>
        <v>42606.13890046296</v>
      </c>
      <c r="T1505" s="18">
        <f t="shared" si="143"/>
        <v>42666.13890046296</v>
      </c>
      <c r="U1505" s="18">
        <v>42606.13890046296</v>
      </c>
      <c r="V1505" s="16">
        <v>2016</v>
      </c>
      <c r="W1505" s="17"/>
    </row>
    <row r="1506" spans="1:23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8">
        <f t="shared" si="142"/>
        <v>41772.44935185185</v>
      </c>
      <c r="T1506" s="18">
        <f t="shared" si="143"/>
        <v>41800.147916666661</v>
      </c>
      <c r="U1506" s="18">
        <v>41772.44935185185</v>
      </c>
      <c r="V1506" s="16">
        <v>2014</v>
      </c>
      <c r="W1506" s="17"/>
    </row>
    <row r="1507" spans="1:23" ht="28.8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8">
        <f t="shared" si="142"/>
        <v>42414.234988425924</v>
      </c>
      <c r="T1507" s="18">
        <f t="shared" si="143"/>
        <v>42451.625694444439</v>
      </c>
      <c r="U1507" s="18">
        <v>42414.234988425924</v>
      </c>
      <c r="V1507" s="16">
        <v>2016</v>
      </c>
      <c r="W1507" s="17"/>
    </row>
    <row r="1508" spans="1:23" ht="28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8">
        <f t="shared" si="142"/>
        <v>41814.577592592592</v>
      </c>
      <c r="T1508" s="18">
        <f t="shared" si="143"/>
        <v>41844.577592592592</v>
      </c>
      <c r="U1508" s="18">
        <v>41814.577592592592</v>
      </c>
      <c r="V1508" s="16">
        <v>2014</v>
      </c>
      <c r="W1508" s="17"/>
    </row>
    <row r="1509" spans="1:23" ht="28.8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8">
        <f t="shared" si="142"/>
        <v>40254.242002314815</v>
      </c>
      <c r="T1509" s="18">
        <f t="shared" si="143"/>
        <v>40313.131944444445</v>
      </c>
      <c r="U1509" s="18">
        <v>40254.242002314815</v>
      </c>
      <c r="V1509" s="16">
        <v>2010</v>
      </c>
      <c r="W1509" s="17"/>
    </row>
    <row r="1510" spans="1:23" ht="28.8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8">
        <f t="shared" si="142"/>
        <v>41786.406030092592</v>
      </c>
      <c r="T1510" s="18">
        <f t="shared" si="143"/>
        <v>41817.406030092592</v>
      </c>
      <c r="U1510" s="18">
        <v>41786.406030092592</v>
      </c>
      <c r="V1510" s="16">
        <v>2014</v>
      </c>
      <c r="W1510" s="17"/>
    </row>
    <row r="1511" spans="1:23" ht="28.8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8">
        <f t="shared" si="142"/>
        <v>42751.325057870366</v>
      </c>
      <c r="T1511" s="18">
        <f t="shared" si="143"/>
        <v>42780.749305555553</v>
      </c>
      <c r="U1511" s="18">
        <v>42751.325057870366</v>
      </c>
      <c r="V1511" s="16">
        <v>2017</v>
      </c>
      <c r="W1511" s="17"/>
    </row>
    <row r="1512" spans="1:23" ht="28.8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8">
        <f t="shared" si="142"/>
        <v>41809.176828703698</v>
      </c>
      <c r="T1512" s="18">
        <f t="shared" si="143"/>
        <v>41839.176828703698</v>
      </c>
      <c r="U1512" s="18">
        <v>41809.176828703698</v>
      </c>
      <c r="V1512" s="16">
        <v>2014</v>
      </c>
      <c r="W1512" s="17"/>
    </row>
    <row r="1513" spans="1:23" ht="28.8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8">
        <f t="shared" si="142"/>
        <v>42296.375046296293</v>
      </c>
      <c r="T1513" s="18">
        <f t="shared" si="143"/>
        <v>42326.416712962957</v>
      </c>
      <c r="U1513" s="18">
        <v>42296.375046296293</v>
      </c>
      <c r="V1513" s="16">
        <v>2015</v>
      </c>
      <c r="W1513" s="17"/>
    </row>
    <row r="1514" spans="1:23" ht="28.8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8">
        <f t="shared" si="142"/>
        <v>42741.476145833331</v>
      </c>
      <c r="T1514" s="18">
        <f t="shared" si="143"/>
        <v>42771.476145833331</v>
      </c>
      <c r="U1514" s="18">
        <v>42741.476145833331</v>
      </c>
      <c r="V1514" s="16">
        <v>2017</v>
      </c>
      <c r="W1514" s="17"/>
    </row>
    <row r="1515" spans="1:23" ht="28.8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8">
        <f t="shared" si="142"/>
        <v>41806.42900462963</v>
      </c>
      <c r="T1515" s="18">
        <f t="shared" si="143"/>
        <v>41836.42900462963</v>
      </c>
      <c r="U1515" s="18">
        <v>41806.42900462963</v>
      </c>
      <c r="V1515" s="16">
        <v>2014</v>
      </c>
      <c r="W1515" s="17"/>
    </row>
    <row r="1516" spans="1:23" ht="28.8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8">
        <f t="shared" si="142"/>
        <v>42234.389351851853</v>
      </c>
      <c r="T1516" s="18">
        <f t="shared" si="143"/>
        <v>42274.389351851853</v>
      </c>
      <c r="U1516" s="18">
        <v>42234.389351851853</v>
      </c>
      <c r="V1516" s="16">
        <v>2015</v>
      </c>
      <c r="W1516" s="17"/>
    </row>
    <row r="1517" spans="1:23" ht="28.8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8">
        <f t="shared" si="142"/>
        <v>42415.04510416666</v>
      </c>
      <c r="T1517" s="18">
        <f t="shared" si="143"/>
        <v>42445.003437499996</v>
      </c>
      <c r="U1517" s="18">
        <v>42415.04510416666</v>
      </c>
      <c r="V1517" s="16">
        <v>2016</v>
      </c>
      <c r="W1517" s="17"/>
    </row>
    <row r="1518" spans="1:23" ht="28.8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8">
        <f t="shared" si="142"/>
        <v>42619.258009259262</v>
      </c>
      <c r="T1518" s="18">
        <f t="shared" si="143"/>
        <v>42649.374999999993</v>
      </c>
      <c r="U1518" s="18">
        <v>42619.258009259262</v>
      </c>
      <c r="V1518" s="16">
        <v>2016</v>
      </c>
      <c r="W1518" s="17"/>
    </row>
    <row r="1519" spans="1:23" ht="28.8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8">
        <f t="shared" si="142"/>
        <v>41948.358252314814</v>
      </c>
      <c r="T1519" s="18">
        <f t="shared" si="143"/>
        <v>41979.041666666664</v>
      </c>
      <c r="U1519" s="18">
        <v>41948.358252314814</v>
      </c>
      <c r="V1519" s="16">
        <v>2014</v>
      </c>
      <c r="W1519" s="17"/>
    </row>
    <row r="1520" spans="1:23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8">
        <f t="shared" si="142"/>
        <v>41760.611712962964</v>
      </c>
      <c r="T1520" s="18">
        <f t="shared" si="143"/>
        <v>41790.611712962964</v>
      </c>
      <c r="U1520" s="18">
        <v>41760.611712962964</v>
      </c>
      <c r="V1520" s="16">
        <v>2014</v>
      </c>
      <c r="W1520" s="17"/>
    </row>
    <row r="1521" spans="1:23" ht="28.8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8">
        <f t="shared" si="142"/>
        <v>41782.533368055556</v>
      </c>
      <c r="T1521" s="18">
        <f t="shared" si="143"/>
        <v>41810.707638888889</v>
      </c>
      <c r="U1521" s="18">
        <v>41782.533368055556</v>
      </c>
      <c r="V1521" s="16">
        <v>2014</v>
      </c>
      <c r="W1521" s="17"/>
    </row>
    <row r="1522" spans="1:23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8">
        <f t="shared" si="142"/>
        <v>41955.649456018517</v>
      </c>
      <c r="T1522" s="18">
        <f t="shared" si="143"/>
        <v>41991.958333333336</v>
      </c>
      <c r="U1522" s="18">
        <v>41955.649456018517</v>
      </c>
      <c r="V1522" s="16">
        <v>2014</v>
      </c>
      <c r="W1522" s="17"/>
    </row>
    <row r="1523" spans="1:23" ht="28.8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8">
        <f t="shared" si="142"/>
        <v>42492.959386574068</v>
      </c>
      <c r="T1523" s="18">
        <f t="shared" si="143"/>
        <v>42527.959386574068</v>
      </c>
      <c r="U1523" s="18">
        <v>42492.959386574068</v>
      </c>
      <c r="V1523" s="16">
        <v>2016</v>
      </c>
      <c r="W1523" s="17"/>
    </row>
    <row r="1524" spans="1:23" ht="28.8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8">
        <f t="shared" si="142"/>
        <v>41899.621979166666</v>
      </c>
      <c r="T1524" s="18">
        <f t="shared" si="143"/>
        <v>41929.621979166666</v>
      </c>
      <c r="U1524" s="18">
        <v>41899.621979166666</v>
      </c>
      <c r="V1524" s="16">
        <v>2014</v>
      </c>
      <c r="W1524" s="17"/>
    </row>
    <row r="1525" spans="1:23" ht="28.8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8">
        <f t="shared" si="142"/>
        <v>41964.543009259258</v>
      </c>
      <c r="T1525" s="18">
        <f t="shared" si="143"/>
        <v>41995.791666666664</v>
      </c>
      <c r="U1525" s="18">
        <v>41964.543009259258</v>
      </c>
      <c r="V1525" s="16">
        <v>2014</v>
      </c>
      <c r="W1525" s="17"/>
    </row>
    <row r="1526" spans="1:23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8">
        <f t="shared" si="142"/>
        <v>42756.292708333327</v>
      </c>
      <c r="T1526" s="18">
        <f t="shared" si="143"/>
        <v>42786.292708333327</v>
      </c>
      <c r="U1526" s="18">
        <v>42756.292708333327</v>
      </c>
      <c r="V1526" s="16">
        <v>2017</v>
      </c>
      <c r="W1526" s="17"/>
    </row>
    <row r="1527" spans="1:23" ht="28.8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8">
        <f t="shared" si="142"/>
        <v>42570.494652777772</v>
      </c>
      <c r="T1527" s="18">
        <f t="shared" si="143"/>
        <v>42600.494652777772</v>
      </c>
      <c r="U1527" s="18">
        <v>42570.494652777772</v>
      </c>
      <c r="V1527" s="16">
        <v>2016</v>
      </c>
      <c r="W1527" s="17"/>
    </row>
    <row r="1528" spans="1:23" ht="28.8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8">
        <f t="shared" si="142"/>
        <v>42339.067673611113</v>
      </c>
      <c r="T1528" s="18">
        <f t="shared" si="143"/>
        <v>42388.067673611113</v>
      </c>
      <c r="U1528" s="18">
        <v>42339.067673611113</v>
      </c>
      <c r="V1528" s="16">
        <v>2015</v>
      </c>
      <c r="W1528" s="17"/>
    </row>
    <row r="1529" spans="1:23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8">
        <f t="shared" si="142"/>
        <v>42780.392199074071</v>
      </c>
      <c r="T1529" s="18">
        <f t="shared" si="143"/>
        <v>42808.350532407399</v>
      </c>
      <c r="U1529" s="18">
        <v>42780.392199074071</v>
      </c>
      <c r="V1529" s="16">
        <v>2017</v>
      </c>
      <c r="W1529" s="17"/>
    </row>
    <row r="1530" spans="1:23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8">
        <f t="shared" si="142"/>
        <v>42736.524560185186</v>
      </c>
      <c r="T1530" s="18">
        <f t="shared" si="143"/>
        <v>42766.791666666664</v>
      </c>
      <c r="U1530" s="18">
        <v>42736.524560185186</v>
      </c>
      <c r="V1530" s="16">
        <v>2017</v>
      </c>
      <c r="W1530" s="17"/>
    </row>
    <row r="1531" spans="1:23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8">
        <f t="shared" si="142"/>
        <v>42052.420370370368</v>
      </c>
      <c r="T1531" s="18">
        <f t="shared" si="143"/>
        <v>42082.378703703704</v>
      </c>
      <c r="U1531" s="18">
        <v>42052.420370370368</v>
      </c>
      <c r="V1531" s="16">
        <v>2015</v>
      </c>
      <c r="W1531" s="17"/>
    </row>
    <row r="1532" spans="1:23" ht="28.8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8">
        <f t="shared" si="142"/>
        <v>42275.558969907412</v>
      </c>
      <c r="T1532" s="18">
        <f t="shared" si="143"/>
        <v>42300.558969907412</v>
      </c>
      <c r="U1532" s="18">
        <v>42275.558969907412</v>
      </c>
      <c r="V1532" s="16">
        <v>2015</v>
      </c>
      <c r="W1532" s="17"/>
    </row>
    <row r="1533" spans="1:23" ht="28.8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8">
        <f t="shared" si="142"/>
        <v>41941.594050925924</v>
      </c>
      <c r="T1533" s="18">
        <f t="shared" si="143"/>
        <v>41973.916666666664</v>
      </c>
      <c r="U1533" s="18">
        <v>41941.594050925924</v>
      </c>
      <c r="V1533" s="16">
        <v>2014</v>
      </c>
      <c r="W1533" s="17"/>
    </row>
    <row r="1534" spans="1:23" ht="28.8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8">
        <f t="shared" si="142"/>
        <v>42391.266956018517</v>
      </c>
      <c r="T1534" s="18">
        <f t="shared" si="143"/>
        <v>42415.416666666664</v>
      </c>
      <c r="U1534" s="18">
        <v>42391.266956018517</v>
      </c>
      <c r="V1534" s="16">
        <v>2016</v>
      </c>
      <c r="W1534" s="17"/>
    </row>
    <row r="1535" spans="1:23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8">
        <f t="shared" si="142"/>
        <v>42442.793715277774</v>
      </c>
      <c r="T1535" s="18">
        <f t="shared" si="143"/>
        <v>42491.957638888889</v>
      </c>
      <c r="U1535" s="18">
        <v>42442.793715277774</v>
      </c>
      <c r="V1535" s="16">
        <v>2016</v>
      </c>
      <c r="W1535" s="17"/>
    </row>
    <row r="1536" spans="1:23" ht="28.8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8">
        <f t="shared" si="142"/>
        <v>42221.465995370374</v>
      </c>
      <c r="T1536" s="18">
        <f t="shared" si="143"/>
        <v>42251.465995370374</v>
      </c>
      <c r="U1536" s="18">
        <v>42221.465995370374</v>
      </c>
      <c r="V1536" s="16">
        <v>2015</v>
      </c>
      <c r="W1536" s="17"/>
    </row>
    <row r="1537" spans="1:23" ht="28.8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8">
        <f t="shared" si="142"/>
        <v>42484.620729166665</v>
      </c>
      <c r="T1537" s="18">
        <f t="shared" si="143"/>
        <v>42513.708333333336</v>
      </c>
      <c r="U1537" s="18">
        <v>42484.620729166665</v>
      </c>
      <c r="V1537" s="16">
        <v>2016</v>
      </c>
      <c r="W1537" s="17"/>
    </row>
    <row r="1538" spans="1:23" ht="28.8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E1538/D1538</f>
        <v>2.5030841666666666</v>
      </c>
      <c r="P1538" s="7">
        <f t="shared" ref="P1538:P1601" si="145">E1538/L1538</f>
        <v>66.015406593406595</v>
      </c>
      <c r="Q1538" t="str">
        <f t="shared" ref="Q1538:Q1601" si="146">LEFT(N1538,FIND("/",N1538)-1)</f>
        <v>photography</v>
      </c>
      <c r="R1538" t="str">
        <f t="shared" ref="R1538:R1601" si="147">RIGHT(N1538,LEN(N1538)-FIND("/",N1538))</f>
        <v>photobooks</v>
      </c>
      <c r="S1538" s="18">
        <f t="shared" ref="S1538:S1601" si="148">(((J1538/60)/60)/24)+DATE(1970,1,1)+(-5/24)</f>
        <v>42213.593865740739</v>
      </c>
      <c r="T1538" s="18">
        <f t="shared" ref="T1538:T1601" si="149">(((I1538/60)/60)/24)+DATE(1970,1,1)+(-5/24)</f>
        <v>42243.593865740739</v>
      </c>
      <c r="U1538" s="18">
        <v>42213.593865740739</v>
      </c>
      <c r="V1538" s="16">
        <v>2015</v>
      </c>
      <c r="W1538" s="17"/>
    </row>
    <row r="1539" spans="1:23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1.7989999999999999</v>
      </c>
      <c r="P1539" s="7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8">
        <f t="shared" si="148"/>
        <v>42552.106793981475</v>
      </c>
      <c r="T1539" s="18">
        <f t="shared" si="149"/>
        <v>42588.541666666664</v>
      </c>
      <c r="U1539" s="18">
        <v>42552.106793981475</v>
      </c>
      <c r="V1539" s="16">
        <v>2016</v>
      </c>
      <c r="W1539" s="17"/>
    </row>
    <row r="1540" spans="1:23" ht="28.8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8">
        <f t="shared" si="148"/>
        <v>41981.57372685185</v>
      </c>
      <c r="T1540" s="18">
        <f t="shared" si="149"/>
        <v>42026.57372685185</v>
      </c>
      <c r="U1540" s="18">
        <v>41981.57372685185</v>
      </c>
      <c r="V1540" s="16">
        <v>2014</v>
      </c>
      <c r="W1540" s="17"/>
    </row>
    <row r="1541" spans="1:23" ht="28.8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8">
        <f t="shared" si="148"/>
        <v>42705.710868055547</v>
      </c>
      <c r="T1541" s="18">
        <f t="shared" si="149"/>
        <v>42738.710868055547</v>
      </c>
      <c r="U1541" s="18">
        <v>42705.710868055547</v>
      </c>
      <c r="V1541" s="16">
        <v>2016</v>
      </c>
      <c r="W1541" s="17"/>
    </row>
    <row r="1542" spans="1:23" ht="28.8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8">
        <f t="shared" si="148"/>
        <v>41938.798796296294</v>
      </c>
      <c r="T1542" s="18">
        <f t="shared" si="149"/>
        <v>41968.843749999993</v>
      </c>
      <c r="U1542" s="18">
        <v>41938.798796296294</v>
      </c>
      <c r="V1542" s="16">
        <v>2014</v>
      </c>
      <c r="W1542" s="17"/>
    </row>
    <row r="1543" spans="1:23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8">
        <f t="shared" si="148"/>
        <v>41974.503912037035</v>
      </c>
      <c r="T1543" s="18">
        <f t="shared" si="149"/>
        <v>42004.503912037035</v>
      </c>
      <c r="U1543" s="18">
        <v>41974.503912037035</v>
      </c>
      <c r="V1543" s="16">
        <v>2014</v>
      </c>
      <c r="W1543" s="17"/>
    </row>
    <row r="1544" spans="1:23" ht="28.8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8">
        <f t="shared" si="148"/>
        <v>42170.788194444445</v>
      </c>
      <c r="T1544" s="18">
        <f t="shared" si="149"/>
        <v>42185.788194444445</v>
      </c>
      <c r="U1544" s="18">
        <v>42170.788194444445</v>
      </c>
      <c r="V1544" s="16">
        <v>2015</v>
      </c>
      <c r="W1544" s="17"/>
    </row>
    <row r="1545" spans="1:23" ht="28.8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8">
        <f t="shared" si="148"/>
        <v>41935.301319444443</v>
      </c>
      <c r="T1545" s="18">
        <f t="shared" si="149"/>
        <v>41965.342986111107</v>
      </c>
      <c r="U1545" s="18">
        <v>41935.301319444443</v>
      </c>
      <c r="V1545" s="16">
        <v>2014</v>
      </c>
      <c r="W1545" s="17"/>
    </row>
    <row r="1546" spans="1:23" ht="28.8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8">
        <f t="shared" si="148"/>
        <v>42052.842870370368</v>
      </c>
      <c r="T1546" s="18">
        <f t="shared" si="149"/>
        <v>42094.804166666661</v>
      </c>
      <c r="U1546" s="18">
        <v>42052.842870370368</v>
      </c>
      <c r="V1546" s="16">
        <v>2015</v>
      </c>
      <c r="W1546" s="17"/>
    </row>
    <row r="1547" spans="1:23" ht="28.8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8">
        <f t="shared" si="148"/>
        <v>42031.676319444443</v>
      </c>
      <c r="T1547" s="18">
        <f t="shared" si="149"/>
        <v>42065.677777777775</v>
      </c>
      <c r="U1547" s="18">
        <v>42031.676319444443</v>
      </c>
      <c r="V1547" s="16">
        <v>2015</v>
      </c>
      <c r="W1547" s="17"/>
    </row>
    <row r="1548" spans="1:23" ht="28.8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8">
        <f t="shared" si="148"/>
        <v>41839.004618055551</v>
      </c>
      <c r="T1548" s="18">
        <f t="shared" si="149"/>
        <v>41899.004618055551</v>
      </c>
      <c r="U1548" s="18">
        <v>41839.004618055551</v>
      </c>
      <c r="V1548" s="16">
        <v>2014</v>
      </c>
      <c r="W1548" s="17"/>
    </row>
    <row r="1549" spans="1:23" ht="28.8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8">
        <f t="shared" si="148"/>
        <v>42782.218541666669</v>
      </c>
      <c r="T1549" s="18">
        <f t="shared" si="149"/>
        <v>42789.218541666669</v>
      </c>
      <c r="U1549" s="18">
        <v>42782.218541666669</v>
      </c>
      <c r="V1549" s="16">
        <v>2017</v>
      </c>
      <c r="W1549" s="17"/>
    </row>
    <row r="1550" spans="1:23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8">
        <f t="shared" si="148"/>
        <v>42286.673842592594</v>
      </c>
      <c r="T1550" s="18">
        <f t="shared" si="149"/>
        <v>42316.715509259251</v>
      </c>
      <c r="U1550" s="18">
        <v>42286.673842592594</v>
      </c>
      <c r="V1550" s="16">
        <v>2015</v>
      </c>
      <c r="W1550" s="17"/>
    </row>
    <row r="1551" spans="1:23" ht="28.8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8">
        <f t="shared" si="148"/>
        <v>42280.927766203698</v>
      </c>
      <c r="T1551" s="18">
        <f t="shared" si="149"/>
        <v>42310.96943287037</v>
      </c>
      <c r="U1551" s="18">
        <v>42280.927766203698</v>
      </c>
      <c r="V1551" s="16">
        <v>2015</v>
      </c>
      <c r="W1551" s="17"/>
    </row>
    <row r="1552" spans="1:23" ht="28.8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8">
        <f t="shared" si="148"/>
        <v>42472.24113425926</v>
      </c>
      <c r="T1552" s="18">
        <f t="shared" si="149"/>
        <v>42502.24113425926</v>
      </c>
      <c r="U1552" s="18">
        <v>42472.24113425926</v>
      </c>
      <c r="V1552" s="16">
        <v>2016</v>
      </c>
      <c r="W1552" s="17"/>
    </row>
    <row r="1553" spans="1:23" ht="28.8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8">
        <f t="shared" si="148"/>
        <v>42121.616192129623</v>
      </c>
      <c r="T1553" s="18">
        <f t="shared" si="149"/>
        <v>42151.616192129623</v>
      </c>
      <c r="U1553" s="18">
        <v>42121.616192129623</v>
      </c>
      <c r="V1553" s="16">
        <v>2015</v>
      </c>
      <c r="W1553" s="17"/>
    </row>
    <row r="1554" spans="1:23" ht="28.8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8">
        <f t="shared" si="148"/>
        <v>41892.480416666665</v>
      </c>
      <c r="T1554" s="18">
        <f t="shared" si="149"/>
        <v>41912.957638888889</v>
      </c>
      <c r="U1554" s="18">
        <v>41892.480416666665</v>
      </c>
      <c r="V1554" s="16">
        <v>2014</v>
      </c>
      <c r="W1554" s="17"/>
    </row>
    <row r="1555" spans="1:23" ht="28.8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8">
        <f t="shared" si="148"/>
        <v>42219.074618055551</v>
      </c>
      <c r="T1555" s="18">
        <f t="shared" si="149"/>
        <v>42249.074618055551</v>
      </c>
      <c r="U1555" s="18">
        <v>42219.074618055551</v>
      </c>
      <c r="V1555" s="16">
        <v>2015</v>
      </c>
      <c r="W1555" s="17"/>
    </row>
    <row r="1556" spans="1:23" ht="28.8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8">
        <f t="shared" si="148"/>
        <v>42188.043865740743</v>
      </c>
      <c r="T1556" s="18">
        <f t="shared" si="149"/>
        <v>42218.043865740743</v>
      </c>
      <c r="U1556" s="18">
        <v>42188.043865740743</v>
      </c>
      <c r="V1556" s="16">
        <v>2015</v>
      </c>
      <c r="W1556" s="17"/>
    </row>
    <row r="1557" spans="1:23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8">
        <f t="shared" si="148"/>
        <v>42241.405462962961</v>
      </c>
      <c r="T1557" s="18">
        <f t="shared" si="149"/>
        <v>42264.499999999993</v>
      </c>
      <c r="U1557" s="18">
        <v>42241.405462962961</v>
      </c>
      <c r="V1557" s="16">
        <v>2015</v>
      </c>
      <c r="W1557" s="17"/>
    </row>
    <row r="1558" spans="1:23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8">
        <f t="shared" si="148"/>
        <v>42524.944722222215</v>
      </c>
      <c r="T1558" s="18">
        <f t="shared" si="149"/>
        <v>42554.944722222215</v>
      </c>
      <c r="U1558" s="18">
        <v>42524.944722222215</v>
      </c>
      <c r="V1558" s="16">
        <v>2016</v>
      </c>
      <c r="W1558" s="17"/>
    </row>
    <row r="1559" spans="1:23" ht="28.8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8">
        <f t="shared" si="148"/>
        <v>41871.444826388884</v>
      </c>
      <c r="T1559" s="18">
        <f t="shared" si="149"/>
        <v>41902.444826388884</v>
      </c>
      <c r="U1559" s="18">
        <v>41871.444826388884</v>
      </c>
      <c r="V1559" s="16">
        <v>2014</v>
      </c>
      <c r="W1559" s="17"/>
    </row>
    <row r="1560" spans="1:23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8">
        <f t="shared" si="148"/>
        <v>42185.189340277771</v>
      </c>
      <c r="T1560" s="18">
        <f t="shared" si="149"/>
        <v>42244.299999999996</v>
      </c>
      <c r="U1560" s="18">
        <v>42185.189340277771</v>
      </c>
      <c r="V1560" s="16">
        <v>2015</v>
      </c>
      <c r="W1560" s="17"/>
    </row>
    <row r="1561" spans="1:23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8">
        <f t="shared" si="148"/>
        <v>42107.844895833325</v>
      </c>
      <c r="T1561" s="18">
        <f t="shared" si="149"/>
        <v>42122.844895833325</v>
      </c>
      <c r="U1561" s="18">
        <v>42107.844895833325</v>
      </c>
      <c r="V1561" s="16">
        <v>2015</v>
      </c>
      <c r="W1561" s="17"/>
    </row>
    <row r="1562" spans="1:23" ht="28.8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8">
        <f t="shared" si="148"/>
        <v>41935.812418981477</v>
      </c>
      <c r="T1562" s="18">
        <f t="shared" si="149"/>
        <v>41955.854085648149</v>
      </c>
      <c r="U1562" s="18">
        <v>41935.812418981477</v>
      </c>
      <c r="V1562" s="16">
        <v>2014</v>
      </c>
      <c r="W1562" s="17"/>
    </row>
    <row r="1563" spans="1:23" ht="28.8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8">
        <f t="shared" si="148"/>
        <v>41554.833368055552</v>
      </c>
      <c r="T1563" s="18">
        <f t="shared" si="149"/>
        <v>41584.875034722223</v>
      </c>
      <c r="U1563" s="18">
        <v>41554.833368055552</v>
      </c>
      <c r="V1563" s="16">
        <v>2013</v>
      </c>
      <c r="W1563" s="17"/>
    </row>
    <row r="1564" spans="1:23" ht="28.8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8">
        <f t="shared" si="148"/>
        <v>40079.357824074068</v>
      </c>
      <c r="T1564" s="18">
        <f t="shared" si="149"/>
        <v>40148.826388888883</v>
      </c>
      <c r="U1564" s="18">
        <v>40079.357824074068</v>
      </c>
      <c r="V1564" s="16">
        <v>2009</v>
      </c>
      <c r="W1564" s="17"/>
    </row>
    <row r="1565" spans="1:23" ht="28.8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8">
        <f t="shared" si="148"/>
        <v>41652.534155092588</v>
      </c>
      <c r="T1565" s="18">
        <f t="shared" si="149"/>
        <v>41712.492488425924</v>
      </c>
      <c r="U1565" s="18">
        <v>41652.534155092588</v>
      </c>
      <c r="V1565" s="16">
        <v>2014</v>
      </c>
      <c r="W1565" s="17"/>
    </row>
    <row r="1566" spans="1:23" ht="28.8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8">
        <f t="shared" si="148"/>
        <v>42121.158668981479</v>
      </c>
      <c r="T1566" s="18">
        <f t="shared" si="149"/>
        <v>42152.628472222219</v>
      </c>
      <c r="U1566" s="18">
        <v>42121.158668981479</v>
      </c>
      <c r="V1566" s="16">
        <v>2015</v>
      </c>
      <c r="W1566" s="17"/>
    </row>
    <row r="1567" spans="1:23" ht="28.8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8">
        <f t="shared" si="148"/>
        <v>40672.521539351852</v>
      </c>
      <c r="T1567" s="18">
        <f t="shared" si="149"/>
        <v>40702.521539351852</v>
      </c>
      <c r="U1567" s="18">
        <v>40672.521539351852</v>
      </c>
      <c r="V1567" s="16">
        <v>2011</v>
      </c>
      <c r="W1567" s="17"/>
    </row>
    <row r="1568" spans="1:23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8">
        <f t="shared" si="148"/>
        <v>42549.708379629628</v>
      </c>
      <c r="T1568" s="18">
        <f t="shared" si="149"/>
        <v>42578.708333333336</v>
      </c>
      <c r="U1568" s="18">
        <v>42549.708379629628</v>
      </c>
      <c r="V1568" s="16">
        <v>2016</v>
      </c>
      <c r="W1568" s="17"/>
    </row>
    <row r="1569" spans="1:23" ht="28.8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8">
        <f t="shared" si="148"/>
        <v>41671.728530092587</v>
      </c>
      <c r="T1569" s="18">
        <f t="shared" si="149"/>
        <v>41686.791666666664</v>
      </c>
      <c r="U1569" s="18">
        <v>41671.728530092587</v>
      </c>
      <c r="V1569" s="16">
        <v>2014</v>
      </c>
      <c r="W1569" s="17"/>
    </row>
    <row r="1570" spans="1:23" ht="28.8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8">
        <f t="shared" si="148"/>
        <v>41961.853993055549</v>
      </c>
      <c r="T1570" s="18">
        <f t="shared" si="149"/>
        <v>41996.853993055549</v>
      </c>
      <c r="U1570" s="18">
        <v>41961.853993055549</v>
      </c>
      <c r="V1570" s="16">
        <v>2014</v>
      </c>
      <c r="W1570" s="17"/>
    </row>
    <row r="1571" spans="1:23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8">
        <f t="shared" si="148"/>
        <v>41389.471226851849</v>
      </c>
      <c r="T1571" s="18">
        <f t="shared" si="149"/>
        <v>41419.471226851849</v>
      </c>
      <c r="U1571" s="18">
        <v>41389.471226851849</v>
      </c>
      <c r="V1571" s="16">
        <v>2013</v>
      </c>
      <c r="W1571" s="17"/>
    </row>
    <row r="1572" spans="1:23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8">
        <f t="shared" si="148"/>
        <v>42438.605115740742</v>
      </c>
      <c r="T1572" s="18">
        <f t="shared" si="149"/>
        <v>42468.56344907407</v>
      </c>
      <c r="U1572" s="18">
        <v>42438.605115740742</v>
      </c>
      <c r="V1572" s="16">
        <v>2016</v>
      </c>
      <c r="W1572" s="17"/>
    </row>
    <row r="1573" spans="1:23" ht="28.8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8">
        <f t="shared" si="148"/>
        <v>42144.561145833337</v>
      </c>
      <c r="T1573" s="18">
        <f t="shared" si="149"/>
        <v>42174.561145833337</v>
      </c>
      <c r="U1573" s="18">
        <v>42144.561145833337</v>
      </c>
      <c r="V1573" s="16">
        <v>2015</v>
      </c>
      <c r="W1573" s="17"/>
    </row>
    <row r="1574" spans="1:23" ht="28.8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8">
        <f t="shared" si="148"/>
        <v>42403.824756944443</v>
      </c>
      <c r="T1574" s="18">
        <f t="shared" si="149"/>
        <v>42428.790972222218</v>
      </c>
      <c r="U1574" s="18">
        <v>42403.824756944443</v>
      </c>
      <c r="V1574" s="16">
        <v>2016</v>
      </c>
      <c r="W1574" s="17"/>
    </row>
    <row r="1575" spans="1:23" ht="28.8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8">
        <f t="shared" si="148"/>
        <v>42785.791689814818</v>
      </c>
      <c r="T1575" s="18">
        <f t="shared" si="149"/>
        <v>42825.957638888889</v>
      </c>
      <c r="U1575" s="18">
        <v>42785.791689814818</v>
      </c>
      <c r="V1575" s="16">
        <v>2017</v>
      </c>
      <c r="W1575" s="17"/>
    </row>
    <row r="1576" spans="1:23" ht="28.8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8">
        <f t="shared" si="148"/>
        <v>42017.719085648147</v>
      </c>
      <c r="T1576" s="18">
        <f t="shared" si="149"/>
        <v>42052.719085648147</v>
      </c>
      <c r="U1576" s="18">
        <v>42017.719085648147</v>
      </c>
      <c r="V1576" s="16">
        <v>2015</v>
      </c>
      <c r="W1576" s="17"/>
    </row>
    <row r="1577" spans="1:23" ht="28.8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8">
        <f t="shared" si="148"/>
        <v>41799.315925925926</v>
      </c>
      <c r="T1577" s="18">
        <f t="shared" si="149"/>
        <v>41829.315925925926</v>
      </c>
      <c r="U1577" s="18">
        <v>41799.315925925926</v>
      </c>
      <c r="V1577" s="16">
        <v>2014</v>
      </c>
      <c r="W1577" s="17"/>
    </row>
    <row r="1578" spans="1:23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8">
        <f t="shared" si="148"/>
        <v>42140.670925925922</v>
      </c>
      <c r="T1578" s="18">
        <f t="shared" si="149"/>
        <v>42185.670925925922</v>
      </c>
      <c r="U1578" s="18">
        <v>42140.670925925922</v>
      </c>
      <c r="V1578" s="16">
        <v>2015</v>
      </c>
      <c r="W1578" s="17"/>
    </row>
    <row r="1579" spans="1:23" ht="28.8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8">
        <f t="shared" si="148"/>
        <v>41054.639444444445</v>
      </c>
      <c r="T1579" s="18">
        <f t="shared" si="149"/>
        <v>41114.639444444445</v>
      </c>
      <c r="U1579" s="18">
        <v>41054.639444444445</v>
      </c>
      <c r="V1579" s="16">
        <v>2012</v>
      </c>
      <c r="W1579" s="17"/>
    </row>
    <row r="1580" spans="1:23" ht="28.8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8">
        <f t="shared" si="148"/>
        <v>40398.857534722221</v>
      </c>
      <c r="T1580" s="18">
        <f t="shared" si="149"/>
        <v>40422.875</v>
      </c>
      <c r="U1580" s="18">
        <v>40398.857534722221</v>
      </c>
      <c r="V1580" s="16">
        <v>2010</v>
      </c>
      <c r="W1580" s="17"/>
    </row>
    <row r="1581" spans="1:23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8">
        <f t="shared" si="148"/>
        <v>41481.788090277776</v>
      </c>
      <c r="T1581" s="18">
        <f t="shared" si="149"/>
        <v>41514.788090277776</v>
      </c>
      <c r="U1581" s="18">
        <v>41481.788090277776</v>
      </c>
      <c r="V1581" s="16">
        <v>2013</v>
      </c>
      <c r="W1581" s="17"/>
    </row>
    <row r="1582" spans="1:23" ht="28.8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8">
        <f t="shared" si="148"/>
        <v>40989.841736111113</v>
      </c>
      <c r="T1582" s="18">
        <f t="shared" si="149"/>
        <v>41049.841736111113</v>
      </c>
      <c r="U1582" s="18">
        <v>40989.841736111113</v>
      </c>
      <c r="V1582" s="16">
        <v>2012</v>
      </c>
      <c r="W1582" s="17"/>
    </row>
    <row r="1583" spans="1:23" ht="28.8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8">
        <f t="shared" si="148"/>
        <v>42325.240624999999</v>
      </c>
      <c r="T1583" s="18">
        <f t="shared" si="149"/>
        <v>42357.240624999999</v>
      </c>
      <c r="U1583" s="18">
        <v>42325.240624999999</v>
      </c>
      <c r="V1583" s="16">
        <v>2015</v>
      </c>
      <c r="W1583" s="17"/>
    </row>
    <row r="1584" spans="1:23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8">
        <f t="shared" si="148"/>
        <v>42246.581631944442</v>
      </c>
      <c r="T1584" s="18">
        <f t="shared" si="149"/>
        <v>42303.680555555555</v>
      </c>
      <c r="U1584" s="18">
        <v>42246.581631944442</v>
      </c>
      <c r="V1584" s="16">
        <v>2015</v>
      </c>
      <c r="W1584" s="17"/>
    </row>
    <row r="1585" spans="1:23" ht="28.8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8">
        <f t="shared" si="148"/>
        <v>41877.696655092594</v>
      </c>
      <c r="T1585" s="18">
        <f t="shared" si="149"/>
        <v>41907.696655092594</v>
      </c>
      <c r="U1585" s="18">
        <v>41877.696655092594</v>
      </c>
      <c r="V1585" s="16">
        <v>2014</v>
      </c>
      <c r="W1585" s="17"/>
    </row>
    <row r="1586" spans="1:23" ht="28.8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8">
        <f t="shared" si="148"/>
        <v>41779.440983796296</v>
      </c>
      <c r="T1586" s="18">
        <f t="shared" si="149"/>
        <v>41789.440983796296</v>
      </c>
      <c r="U1586" s="18">
        <v>41779.440983796296</v>
      </c>
      <c r="V1586" s="16">
        <v>2014</v>
      </c>
      <c r="W1586" s="17"/>
    </row>
    <row r="1587" spans="1:23" ht="28.8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8">
        <f t="shared" si="148"/>
        <v>42707.687129629623</v>
      </c>
      <c r="T1587" s="18">
        <f t="shared" si="149"/>
        <v>42729.249999999993</v>
      </c>
      <c r="U1587" s="18">
        <v>42707.687129629623</v>
      </c>
      <c r="V1587" s="16">
        <v>2016</v>
      </c>
      <c r="W1587" s="17"/>
    </row>
    <row r="1588" spans="1:23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8">
        <f t="shared" si="148"/>
        <v>42068.896087962967</v>
      </c>
      <c r="T1588" s="18">
        <f t="shared" si="149"/>
        <v>42098.854421296295</v>
      </c>
      <c r="U1588" s="18">
        <v>42068.896087962967</v>
      </c>
      <c r="V1588" s="16">
        <v>2015</v>
      </c>
      <c r="W1588" s="17"/>
    </row>
    <row r="1589" spans="1:23" ht="28.8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8">
        <f t="shared" si="148"/>
        <v>41956.742650462962</v>
      </c>
      <c r="T1589" s="18">
        <f t="shared" si="149"/>
        <v>41986.742650462962</v>
      </c>
      <c r="U1589" s="18">
        <v>41956.742650462962</v>
      </c>
      <c r="V1589" s="16">
        <v>2014</v>
      </c>
      <c r="W1589" s="17"/>
    </row>
    <row r="1590" spans="1:23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8">
        <f t="shared" si="148"/>
        <v>42005.041655092595</v>
      </c>
      <c r="T1590" s="18">
        <f t="shared" si="149"/>
        <v>42035.633333333331</v>
      </c>
      <c r="U1590" s="18">
        <v>42005.041655092595</v>
      </c>
      <c r="V1590" s="16">
        <v>2015</v>
      </c>
      <c r="W1590" s="17"/>
    </row>
    <row r="1591" spans="1:23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8">
        <f t="shared" si="148"/>
        <v>42256.776458333326</v>
      </c>
      <c r="T1591" s="18">
        <f t="shared" si="149"/>
        <v>42286.776458333326</v>
      </c>
      <c r="U1591" s="18">
        <v>42256.776458333326</v>
      </c>
      <c r="V1591" s="16">
        <v>2015</v>
      </c>
      <c r="W1591" s="17"/>
    </row>
    <row r="1592" spans="1:23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8">
        <f t="shared" si="148"/>
        <v>42240.648888888885</v>
      </c>
      <c r="T1592" s="18">
        <f t="shared" si="149"/>
        <v>42270.648888888885</v>
      </c>
      <c r="U1592" s="18">
        <v>42240.648888888885</v>
      </c>
      <c r="V1592" s="16">
        <v>2015</v>
      </c>
      <c r="W1592" s="17"/>
    </row>
    <row r="1593" spans="1:23" ht="28.8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8">
        <f t="shared" si="148"/>
        <v>42433.517835648141</v>
      </c>
      <c r="T1593" s="18">
        <f t="shared" si="149"/>
        <v>42463.476168981484</v>
      </c>
      <c r="U1593" s="18">
        <v>42433.517835648141</v>
      </c>
      <c r="V1593" s="16">
        <v>2016</v>
      </c>
      <c r="W1593" s="17"/>
    </row>
    <row r="1594" spans="1:23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8">
        <f t="shared" si="148"/>
        <v>42045.86440972222</v>
      </c>
      <c r="T1594" s="18">
        <f t="shared" si="149"/>
        <v>42090.822743055549</v>
      </c>
      <c r="U1594" s="18">
        <v>42045.86440972222</v>
      </c>
      <c r="V1594" s="16">
        <v>2015</v>
      </c>
      <c r="W1594" s="17"/>
    </row>
    <row r="1595" spans="1:23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8">
        <f t="shared" si="148"/>
        <v>42033.63721064815</v>
      </c>
      <c r="T1595" s="18">
        <f t="shared" si="149"/>
        <v>42063.63721064815</v>
      </c>
      <c r="U1595" s="18">
        <v>42033.63721064815</v>
      </c>
      <c r="V1595" s="16">
        <v>2015</v>
      </c>
      <c r="W1595" s="17"/>
    </row>
    <row r="1596" spans="1:23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8">
        <f t="shared" si="148"/>
        <v>42445.504421296289</v>
      </c>
      <c r="T1596" s="18">
        <f t="shared" si="149"/>
        <v>42505.472916666658</v>
      </c>
      <c r="U1596" s="18">
        <v>42445.504421296289</v>
      </c>
      <c r="V1596" s="16">
        <v>2016</v>
      </c>
      <c r="W1596" s="17"/>
    </row>
    <row r="1597" spans="1:23" ht="28.8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8">
        <f t="shared" si="148"/>
        <v>41779.84175925926</v>
      </c>
      <c r="T1597" s="18">
        <f t="shared" si="149"/>
        <v>41808.634027777778</v>
      </c>
      <c r="U1597" s="18">
        <v>41779.84175925926</v>
      </c>
      <c r="V1597" s="16">
        <v>2014</v>
      </c>
      <c r="W1597" s="17"/>
    </row>
    <row r="1598" spans="1:23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8">
        <f t="shared" si="148"/>
        <v>41941.221863425926</v>
      </c>
      <c r="T1598" s="18">
        <f t="shared" si="149"/>
        <v>41986.26353009259</v>
      </c>
      <c r="U1598" s="18">
        <v>41941.221863425926</v>
      </c>
      <c r="V1598" s="16">
        <v>2014</v>
      </c>
      <c r="W1598" s="17"/>
    </row>
    <row r="1599" spans="1:23" ht="28.8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8">
        <f t="shared" si="148"/>
        <v>42603.145798611113</v>
      </c>
      <c r="T1599" s="18">
        <f t="shared" si="149"/>
        <v>42633.145798611113</v>
      </c>
      <c r="U1599" s="18">
        <v>42603.145798611113</v>
      </c>
      <c r="V1599" s="16">
        <v>2016</v>
      </c>
      <c r="W1599" s="17"/>
    </row>
    <row r="1600" spans="1:23" ht="28.8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8">
        <f t="shared" si="148"/>
        <v>42151.459004629629</v>
      </c>
      <c r="T1600" s="18">
        <f t="shared" si="149"/>
        <v>42211.459004629629</v>
      </c>
      <c r="U1600" s="18">
        <v>42151.459004629629</v>
      </c>
      <c r="V1600" s="16">
        <v>2015</v>
      </c>
      <c r="W1600" s="17"/>
    </row>
    <row r="1601" spans="1:23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8">
        <f t="shared" si="148"/>
        <v>42438.330740740734</v>
      </c>
      <c r="T1601" s="18">
        <f t="shared" si="149"/>
        <v>42468.289074074077</v>
      </c>
      <c r="U1601" s="18">
        <v>42438.330740740734</v>
      </c>
      <c r="V1601" s="16">
        <v>2016</v>
      </c>
      <c r="W1601" s="17"/>
    </row>
    <row r="1602" spans="1:23" ht="28.8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E1602/D1602</f>
        <v>7.3400000000000007E-2</v>
      </c>
      <c r="P1602" s="7">
        <f t="shared" ref="P1602:P1665" si="151">E1602/L1602</f>
        <v>40.777777777777779</v>
      </c>
      <c r="Q1602" t="str">
        <f t="shared" ref="Q1602:Q1665" si="152">LEFT(N1602,FIND("/",N1602)-1)</f>
        <v>photography</v>
      </c>
      <c r="R1602" t="str">
        <f t="shared" ref="R1602:R1665" si="153">RIGHT(N1602,LEN(N1602)-FIND("/",N1602))</f>
        <v>places</v>
      </c>
      <c r="S1602" s="18">
        <f t="shared" ref="S1602:S1665" si="154">(((J1602/60)/60)/24)+DATE(1970,1,1)+(-5/24)</f>
        <v>41790.848981481482</v>
      </c>
      <c r="T1602" s="18">
        <f t="shared" ref="T1602:T1665" si="155">(((I1602/60)/60)/24)+DATE(1970,1,1)+(-5/24)</f>
        <v>41835.007638888885</v>
      </c>
      <c r="U1602" s="18">
        <v>41790.848981481482</v>
      </c>
      <c r="V1602" s="16">
        <v>2014</v>
      </c>
      <c r="W1602" s="17"/>
    </row>
    <row r="1603" spans="1:23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1.082492</v>
      </c>
      <c r="P1603" s="7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8">
        <f t="shared" si="154"/>
        <v>40637.884641203702</v>
      </c>
      <c r="T1603" s="18">
        <f t="shared" si="155"/>
        <v>40667.884641203702</v>
      </c>
      <c r="U1603" s="18">
        <v>40637.884641203702</v>
      </c>
      <c r="V1603" s="16">
        <v>2011</v>
      </c>
      <c r="W1603" s="17"/>
    </row>
    <row r="1604" spans="1:23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8">
        <f t="shared" si="154"/>
        <v>40788.089317129627</v>
      </c>
      <c r="T1604" s="18">
        <f t="shared" si="155"/>
        <v>40830.75</v>
      </c>
      <c r="U1604" s="18">
        <v>40788.089317129627</v>
      </c>
      <c r="V1604" s="16">
        <v>2011</v>
      </c>
      <c r="W1604" s="17"/>
    </row>
    <row r="1605" spans="1:23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8">
        <f t="shared" si="154"/>
        <v>40875.961331018516</v>
      </c>
      <c r="T1605" s="18">
        <f t="shared" si="155"/>
        <v>40935.961331018516</v>
      </c>
      <c r="U1605" s="18">
        <v>40875.961331018516</v>
      </c>
      <c r="V1605" s="16">
        <v>2011</v>
      </c>
      <c r="W1605" s="17"/>
    </row>
    <row r="1606" spans="1:23" ht="28.8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8">
        <f t="shared" si="154"/>
        <v>40945.636979166666</v>
      </c>
      <c r="T1606" s="18">
        <f t="shared" si="155"/>
        <v>40985.595312499994</v>
      </c>
      <c r="U1606" s="18">
        <v>40945.636979166666</v>
      </c>
      <c r="V1606" s="16">
        <v>2012</v>
      </c>
      <c r="W1606" s="17"/>
    </row>
    <row r="1607" spans="1:23" ht="28.8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8">
        <f t="shared" si="154"/>
        <v>40746.804548611108</v>
      </c>
      <c r="T1607" s="18">
        <f t="shared" si="155"/>
        <v>40756.083333333328</v>
      </c>
      <c r="U1607" s="18">
        <v>40746.804548611108</v>
      </c>
      <c r="V1607" s="16">
        <v>2011</v>
      </c>
      <c r="W1607" s="17"/>
    </row>
    <row r="1608" spans="1:23" ht="28.8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8">
        <f t="shared" si="154"/>
        <v>40535.903217592589</v>
      </c>
      <c r="T1608" s="18">
        <f t="shared" si="155"/>
        <v>40625.861550925925</v>
      </c>
      <c r="U1608" s="18">
        <v>40535.903217592589</v>
      </c>
      <c r="V1608" s="16">
        <v>2010</v>
      </c>
      <c r="W1608" s="17"/>
    </row>
    <row r="1609" spans="1:23" ht="28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8">
        <f t="shared" si="154"/>
        <v>41053.600127314814</v>
      </c>
      <c r="T1609" s="18">
        <f t="shared" si="155"/>
        <v>41074.600127314814</v>
      </c>
      <c r="U1609" s="18">
        <v>41053.600127314814</v>
      </c>
      <c r="V1609" s="16">
        <v>2012</v>
      </c>
      <c r="W1609" s="17"/>
    </row>
    <row r="1610" spans="1:23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8">
        <f t="shared" si="154"/>
        <v>41607.622523148144</v>
      </c>
      <c r="T1610" s="18">
        <f t="shared" si="155"/>
        <v>41640.018055555556</v>
      </c>
      <c r="U1610" s="18">
        <v>41607.622523148144</v>
      </c>
      <c r="V1610" s="16">
        <v>2013</v>
      </c>
      <c r="W1610" s="17"/>
    </row>
    <row r="1611" spans="1:23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8">
        <f t="shared" si="154"/>
        <v>40795.792928240735</v>
      </c>
      <c r="T1611" s="18">
        <f t="shared" si="155"/>
        <v>40849.125</v>
      </c>
      <c r="U1611" s="18">
        <v>40795.792928240735</v>
      </c>
      <c r="V1611" s="16">
        <v>2011</v>
      </c>
      <c r="W1611" s="17"/>
    </row>
    <row r="1612" spans="1:23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8">
        <f t="shared" si="154"/>
        <v>41228.716550925921</v>
      </c>
      <c r="T1612" s="18">
        <f t="shared" si="155"/>
        <v>41258.716550925921</v>
      </c>
      <c r="U1612" s="18">
        <v>41228.716550925921</v>
      </c>
      <c r="V1612" s="16">
        <v>2012</v>
      </c>
      <c r="W1612" s="17"/>
    </row>
    <row r="1613" spans="1:23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8">
        <f t="shared" si="154"/>
        <v>41408.792037037034</v>
      </c>
      <c r="T1613" s="18">
        <f t="shared" si="155"/>
        <v>41429.792037037034</v>
      </c>
      <c r="U1613" s="18">
        <v>41408.792037037034</v>
      </c>
      <c r="V1613" s="16">
        <v>2013</v>
      </c>
      <c r="W1613" s="17"/>
    </row>
    <row r="1614" spans="1:23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8">
        <f t="shared" si="154"/>
        <v>41246.666481481479</v>
      </c>
      <c r="T1614" s="18">
        <f t="shared" si="155"/>
        <v>41276.666481481479</v>
      </c>
      <c r="U1614" s="18">
        <v>41246.666481481479</v>
      </c>
      <c r="V1614" s="16">
        <v>2012</v>
      </c>
      <c r="W1614" s="17"/>
    </row>
    <row r="1615" spans="1:23" ht="28.8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8">
        <f t="shared" si="154"/>
        <v>41081.861134259256</v>
      </c>
      <c r="T1615" s="18">
        <f t="shared" si="155"/>
        <v>41111.861134259256</v>
      </c>
      <c r="U1615" s="18">
        <v>41081.861134259256</v>
      </c>
      <c r="V1615" s="16">
        <v>2012</v>
      </c>
      <c r="W1615" s="17"/>
    </row>
    <row r="1616" spans="1:23" ht="28.8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8">
        <f t="shared" si="154"/>
        <v>41794.772789351846</v>
      </c>
      <c r="T1616" s="18">
        <f t="shared" si="155"/>
        <v>41854.5</v>
      </c>
      <c r="U1616" s="18">
        <v>41794.772789351846</v>
      </c>
      <c r="V1616" s="16">
        <v>2014</v>
      </c>
      <c r="W1616" s="17"/>
    </row>
    <row r="1617" spans="1:23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8">
        <f t="shared" si="154"/>
        <v>40844.842546296291</v>
      </c>
      <c r="T1617" s="18">
        <f t="shared" si="155"/>
        <v>40889.884212962963</v>
      </c>
      <c r="U1617" s="18">
        <v>40844.842546296291</v>
      </c>
      <c r="V1617" s="16">
        <v>2011</v>
      </c>
      <c r="W1617" s="17"/>
    </row>
    <row r="1618" spans="1:23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8">
        <f t="shared" si="154"/>
        <v>41194.507187499999</v>
      </c>
      <c r="T1618" s="18">
        <f t="shared" si="155"/>
        <v>41235.708333333328</v>
      </c>
      <c r="U1618" s="18">
        <v>41194.507187499999</v>
      </c>
      <c r="V1618" s="16">
        <v>2012</v>
      </c>
      <c r="W1618" s="17"/>
    </row>
    <row r="1619" spans="1:23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8">
        <f t="shared" si="154"/>
        <v>41546.455879629626</v>
      </c>
      <c r="T1619" s="18">
        <f t="shared" si="155"/>
        <v>41579.583333333328</v>
      </c>
      <c r="U1619" s="18">
        <v>41546.455879629626</v>
      </c>
      <c r="V1619" s="16">
        <v>2013</v>
      </c>
      <c r="W1619" s="17"/>
    </row>
    <row r="1620" spans="1:23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8">
        <f t="shared" si="154"/>
        <v>41301.446006944439</v>
      </c>
      <c r="T1620" s="18">
        <f t="shared" si="155"/>
        <v>41341.446006944439</v>
      </c>
      <c r="U1620" s="18">
        <v>41301.446006944439</v>
      </c>
      <c r="V1620" s="16">
        <v>2013</v>
      </c>
      <c r="W1620" s="17"/>
    </row>
    <row r="1621" spans="1:23" ht="28.8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8">
        <f t="shared" si="154"/>
        <v>41875.977847222224</v>
      </c>
      <c r="T1621" s="18">
        <f t="shared" si="155"/>
        <v>41896.977847222224</v>
      </c>
      <c r="U1621" s="18">
        <v>41875.977847222224</v>
      </c>
      <c r="V1621" s="16">
        <v>2014</v>
      </c>
      <c r="W1621" s="17"/>
    </row>
    <row r="1622" spans="1:23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8">
        <f t="shared" si="154"/>
        <v>41321.131249999999</v>
      </c>
      <c r="T1622" s="18">
        <f t="shared" si="155"/>
        <v>41328.131249999999</v>
      </c>
      <c r="U1622" s="18">
        <v>41321.131249999999</v>
      </c>
      <c r="V1622" s="16">
        <v>2013</v>
      </c>
      <c r="W1622" s="17"/>
    </row>
    <row r="1623" spans="1:23" ht="28.8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8">
        <f t="shared" si="154"/>
        <v>41003.398321759254</v>
      </c>
      <c r="T1623" s="18">
        <f t="shared" si="155"/>
        <v>41056.957638888889</v>
      </c>
      <c r="U1623" s="18">
        <v>41003.398321759254</v>
      </c>
      <c r="V1623" s="16">
        <v>2012</v>
      </c>
      <c r="W1623" s="17"/>
    </row>
    <row r="1624" spans="1:23" ht="28.8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8">
        <f t="shared" si="154"/>
        <v>41950.086504629624</v>
      </c>
      <c r="T1624" s="18">
        <f t="shared" si="155"/>
        <v>41990.124305555553</v>
      </c>
      <c r="U1624" s="18">
        <v>41950.086504629624</v>
      </c>
      <c r="V1624" s="16">
        <v>2014</v>
      </c>
      <c r="W1624" s="17"/>
    </row>
    <row r="1625" spans="1:23" ht="28.8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8">
        <f t="shared" si="154"/>
        <v>41453.480196759258</v>
      </c>
      <c r="T1625" s="18">
        <f t="shared" si="155"/>
        <v>41513.480196759258</v>
      </c>
      <c r="U1625" s="18">
        <v>41453.480196759258</v>
      </c>
      <c r="V1625" s="16">
        <v>2013</v>
      </c>
      <c r="W1625" s="17"/>
    </row>
    <row r="1626" spans="1:23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8">
        <f t="shared" si="154"/>
        <v>41243.158969907403</v>
      </c>
      <c r="T1626" s="18">
        <f t="shared" si="155"/>
        <v>41283.158969907403</v>
      </c>
      <c r="U1626" s="18">
        <v>41243.158969907403</v>
      </c>
      <c r="V1626" s="16">
        <v>2012</v>
      </c>
      <c r="W1626" s="17"/>
    </row>
    <row r="1627" spans="1:23" ht="28.8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8">
        <f t="shared" si="154"/>
        <v>41135.491354166668</v>
      </c>
      <c r="T1627" s="18">
        <f t="shared" si="155"/>
        <v>41163.491354166668</v>
      </c>
      <c r="U1627" s="18">
        <v>41135.491354166668</v>
      </c>
      <c r="V1627" s="16">
        <v>2012</v>
      </c>
      <c r="W1627" s="17"/>
    </row>
    <row r="1628" spans="1:23" ht="28.8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8">
        <f t="shared" si="154"/>
        <v>41579.639664351853</v>
      </c>
      <c r="T1628" s="18">
        <f t="shared" si="155"/>
        <v>41609.681331018517</v>
      </c>
      <c r="U1628" s="18">
        <v>41579.639664351853</v>
      </c>
      <c r="V1628" s="16">
        <v>2013</v>
      </c>
      <c r="W1628" s="17"/>
    </row>
    <row r="1629" spans="1:23" ht="28.8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8">
        <f t="shared" si="154"/>
        <v>41205.498715277776</v>
      </c>
      <c r="T1629" s="18">
        <f t="shared" si="155"/>
        <v>41238.999305555553</v>
      </c>
      <c r="U1629" s="18">
        <v>41205.498715277776</v>
      </c>
      <c r="V1629" s="16">
        <v>2012</v>
      </c>
      <c r="W1629" s="17"/>
    </row>
    <row r="1630" spans="1:23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8">
        <f t="shared" si="154"/>
        <v>41774.528726851851</v>
      </c>
      <c r="T1630" s="18">
        <f t="shared" si="155"/>
        <v>41807.528726851851</v>
      </c>
      <c r="U1630" s="18">
        <v>41774.528726851851</v>
      </c>
      <c r="V1630" s="16">
        <v>2014</v>
      </c>
      <c r="W1630" s="17"/>
    </row>
    <row r="1631" spans="1:23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8">
        <f t="shared" si="154"/>
        <v>41645.658946759257</v>
      </c>
      <c r="T1631" s="18">
        <f t="shared" si="155"/>
        <v>41690.658946759257</v>
      </c>
      <c r="U1631" s="18">
        <v>41645.658946759257</v>
      </c>
      <c r="V1631" s="16">
        <v>2014</v>
      </c>
      <c r="W1631" s="17"/>
    </row>
    <row r="1632" spans="1:23" ht="28.8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8">
        <f t="shared" si="154"/>
        <v>40939.629340277774</v>
      </c>
      <c r="T1632" s="18">
        <f t="shared" si="155"/>
        <v>40970.082638888889</v>
      </c>
      <c r="U1632" s="18">
        <v>40939.629340277774</v>
      </c>
      <c r="V1632" s="16">
        <v>2012</v>
      </c>
      <c r="W1632" s="17"/>
    </row>
    <row r="1633" spans="1:23" ht="28.8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8">
        <f t="shared" si="154"/>
        <v>41164.65116898148</v>
      </c>
      <c r="T1633" s="18">
        <f t="shared" si="155"/>
        <v>41194.65116898148</v>
      </c>
      <c r="U1633" s="18">
        <v>41164.65116898148</v>
      </c>
      <c r="V1633" s="16">
        <v>2012</v>
      </c>
      <c r="W1633" s="17"/>
    </row>
    <row r="1634" spans="1:23" ht="28.8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8">
        <f t="shared" si="154"/>
        <v>40750.132569444439</v>
      </c>
      <c r="T1634" s="18">
        <f t="shared" si="155"/>
        <v>40810.132569444439</v>
      </c>
      <c r="U1634" s="18">
        <v>40750.132569444439</v>
      </c>
      <c r="V1634" s="16">
        <v>2011</v>
      </c>
      <c r="W1634" s="17"/>
    </row>
    <row r="1635" spans="1:23" ht="28.8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8">
        <f t="shared" si="154"/>
        <v>40896.675416666665</v>
      </c>
      <c r="T1635" s="18">
        <f t="shared" si="155"/>
        <v>40924</v>
      </c>
      <c r="U1635" s="18">
        <v>40896.675416666665</v>
      </c>
      <c r="V1635" s="16">
        <v>2011</v>
      </c>
      <c r="W1635" s="17"/>
    </row>
    <row r="1636" spans="1:23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8">
        <f t="shared" si="154"/>
        <v>40657.981493055551</v>
      </c>
      <c r="T1636" s="18">
        <f t="shared" si="155"/>
        <v>40696.040972222218</v>
      </c>
      <c r="U1636" s="18">
        <v>40657.981493055551</v>
      </c>
      <c r="V1636" s="16">
        <v>2011</v>
      </c>
      <c r="W1636" s="17"/>
    </row>
    <row r="1637" spans="1:23" ht="28.8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8">
        <f t="shared" si="154"/>
        <v>42502.660428240742</v>
      </c>
      <c r="T1637" s="18">
        <f t="shared" si="155"/>
        <v>42562.660428240742</v>
      </c>
      <c r="U1637" s="18">
        <v>42502.660428240742</v>
      </c>
      <c r="V1637" s="16">
        <v>2016</v>
      </c>
      <c r="W1637" s="17"/>
    </row>
    <row r="1638" spans="1:23" ht="28.8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8">
        <f t="shared" si="154"/>
        <v>40662.878333333334</v>
      </c>
      <c r="T1638" s="18">
        <f t="shared" si="155"/>
        <v>40705.958333333328</v>
      </c>
      <c r="U1638" s="18">
        <v>40662.878333333334</v>
      </c>
      <c r="V1638" s="16">
        <v>2011</v>
      </c>
      <c r="W1638" s="17"/>
    </row>
    <row r="1639" spans="1:23" ht="28.8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8">
        <f t="shared" si="154"/>
        <v>40122.543287037035</v>
      </c>
      <c r="T1639" s="18">
        <f t="shared" si="155"/>
        <v>40178.777083333334</v>
      </c>
      <c r="U1639" s="18">
        <v>40122.543287037035</v>
      </c>
      <c r="V1639" s="16">
        <v>2009</v>
      </c>
      <c r="W1639" s="17"/>
    </row>
    <row r="1640" spans="1:23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8">
        <f t="shared" si="154"/>
        <v>41288.478796296295</v>
      </c>
      <c r="T1640" s="18">
        <f t="shared" si="155"/>
        <v>41333.684027777774</v>
      </c>
      <c r="U1640" s="18">
        <v>41288.478796296295</v>
      </c>
      <c r="V1640" s="16">
        <v>2013</v>
      </c>
      <c r="W1640" s="17"/>
    </row>
    <row r="1641" spans="1:23" ht="28.8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8">
        <f t="shared" si="154"/>
        <v>40941.444039351853</v>
      </c>
      <c r="T1641" s="18">
        <f t="shared" si="155"/>
        <v>40971.444039351853</v>
      </c>
      <c r="U1641" s="18">
        <v>40941.444039351853</v>
      </c>
      <c r="V1641" s="16">
        <v>2012</v>
      </c>
      <c r="W1641" s="17"/>
    </row>
    <row r="1642" spans="1:23" ht="28.8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8">
        <f t="shared" si="154"/>
        <v>40379.022627314815</v>
      </c>
      <c r="T1642" s="18">
        <f t="shared" si="155"/>
        <v>40392.874305555553</v>
      </c>
      <c r="U1642" s="18">
        <v>40379.022627314815</v>
      </c>
      <c r="V1642" s="16">
        <v>2010</v>
      </c>
      <c r="W1642" s="17"/>
    </row>
    <row r="1643" spans="1:23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8">
        <f t="shared" si="154"/>
        <v>41962.388240740744</v>
      </c>
      <c r="T1643" s="18">
        <f t="shared" si="155"/>
        <v>41992.388240740744</v>
      </c>
      <c r="U1643" s="18">
        <v>41962.388240740744</v>
      </c>
      <c r="V1643" s="16">
        <v>2014</v>
      </c>
      <c r="W1643" s="17"/>
    </row>
    <row r="1644" spans="1:23" ht="28.8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8">
        <f t="shared" si="154"/>
        <v>40687.816284722219</v>
      </c>
      <c r="T1644" s="18">
        <f t="shared" si="155"/>
        <v>40707.816284722219</v>
      </c>
      <c r="U1644" s="18">
        <v>40687.816284722219</v>
      </c>
      <c r="V1644" s="16">
        <v>2011</v>
      </c>
      <c r="W1644" s="17"/>
    </row>
    <row r="1645" spans="1:23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8">
        <f t="shared" si="154"/>
        <v>41146.615879629629</v>
      </c>
      <c r="T1645" s="18">
        <f t="shared" si="155"/>
        <v>41176.615879629629</v>
      </c>
      <c r="U1645" s="18">
        <v>41146.615879629629</v>
      </c>
      <c r="V1645" s="16">
        <v>2012</v>
      </c>
      <c r="W1645" s="17"/>
    </row>
    <row r="1646" spans="1:23" ht="28.8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8">
        <f t="shared" si="154"/>
        <v>41174.851388888885</v>
      </c>
      <c r="T1646" s="18">
        <f t="shared" si="155"/>
        <v>41234.893055555556</v>
      </c>
      <c r="U1646" s="18">
        <v>41174.851388888885</v>
      </c>
      <c r="V1646" s="16">
        <v>2012</v>
      </c>
      <c r="W1646" s="17"/>
    </row>
    <row r="1647" spans="1:23" ht="28.8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8">
        <f t="shared" si="154"/>
        <v>41521.409027777772</v>
      </c>
      <c r="T1647" s="18">
        <f t="shared" si="155"/>
        <v>41535.409027777772</v>
      </c>
      <c r="U1647" s="18">
        <v>41521.409027777772</v>
      </c>
      <c r="V1647" s="16">
        <v>2013</v>
      </c>
      <c r="W1647" s="17"/>
    </row>
    <row r="1648" spans="1:23" ht="28.8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8">
        <f t="shared" si="154"/>
        <v>41833.241932870369</v>
      </c>
      <c r="T1648" s="18">
        <f t="shared" si="155"/>
        <v>41865.549305555556</v>
      </c>
      <c r="U1648" s="18">
        <v>41833.241932870369</v>
      </c>
      <c r="V1648" s="16">
        <v>2014</v>
      </c>
      <c r="W1648" s="17"/>
    </row>
    <row r="1649" spans="1:23" ht="28.8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8">
        <f t="shared" si="154"/>
        <v>41039.201122685183</v>
      </c>
      <c r="T1649" s="18">
        <f t="shared" si="155"/>
        <v>41069.201122685183</v>
      </c>
      <c r="U1649" s="18">
        <v>41039.201122685183</v>
      </c>
      <c r="V1649" s="16">
        <v>2012</v>
      </c>
      <c r="W1649" s="17"/>
    </row>
    <row r="1650" spans="1:23" ht="28.8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8">
        <f t="shared" si="154"/>
        <v>40592.496319444443</v>
      </c>
      <c r="T1650" s="18">
        <f t="shared" si="155"/>
        <v>40622.454652777778</v>
      </c>
      <c r="U1650" s="18">
        <v>40592.496319444443</v>
      </c>
      <c r="V1650" s="16">
        <v>2011</v>
      </c>
      <c r="W1650" s="17"/>
    </row>
    <row r="1651" spans="1:23" ht="28.8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8">
        <f t="shared" si="154"/>
        <v>41737.476331018515</v>
      </c>
      <c r="T1651" s="18">
        <f t="shared" si="155"/>
        <v>41782.476331018515</v>
      </c>
      <c r="U1651" s="18">
        <v>41737.476331018515</v>
      </c>
      <c r="V1651" s="16">
        <v>2014</v>
      </c>
      <c r="W1651" s="17"/>
    </row>
    <row r="1652" spans="1:23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8">
        <f t="shared" si="154"/>
        <v>41526.227280092593</v>
      </c>
      <c r="T1652" s="18">
        <f t="shared" si="155"/>
        <v>41556.227280092593</v>
      </c>
      <c r="U1652" s="18">
        <v>41526.227280092593</v>
      </c>
      <c r="V1652" s="16">
        <v>2013</v>
      </c>
      <c r="W1652" s="17"/>
    </row>
    <row r="1653" spans="1:23" ht="28.8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8">
        <f t="shared" si="154"/>
        <v>40625.692361111105</v>
      </c>
      <c r="T1653" s="18">
        <f t="shared" si="155"/>
        <v>40659.082638888889</v>
      </c>
      <c r="U1653" s="18">
        <v>40625.692361111105</v>
      </c>
      <c r="V1653" s="16">
        <v>2011</v>
      </c>
      <c r="W1653" s="17"/>
    </row>
    <row r="1654" spans="1:23" ht="28.8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8">
        <f t="shared" si="154"/>
        <v>41572.284641203703</v>
      </c>
      <c r="T1654" s="18">
        <f t="shared" si="155"/>
        <v>41602.326307870368</v>
      </c>
      <c r="U1654" s="18">
        <v>41572.284641203703</v>
      </c>
      <c r="V1654" s="16">
        <v>2013</v>
      </c>
      <c r="W1654" s="17"/>
    </row>
    <row r="1655" spans="1:23" ht="28.8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8">
        <f t="shared" si="154"/>
        <v>40626.626111111109</v>
      </c>
      <c r="T1655" s="18">
        <f t="shared" si="155"/>
        <v>40657.626111111109</v>
      </c>
      <c r="U1655" s="18">
        <v>40626.626111111109</v>
      </c>
      <c r="V1655" s="16">
        <v>2011</v>
      </c>
      <c r="W1655" s="17"/>
    </row>
    <row r="1656" spans="1:23" ht="28.8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8">
        <f t="shared" si="154"/>
        <v>40987.682407407403</v>
      </c>
      <c r="T1656" s="18">
        <f t="shared" si="155"/>
        <v>41017.682407407403</v>
      </c>
      <c r="U1656" s="18">
        <v>40987.682407407403</v>
      </c>
      <c r="V1656" s="16">
        <v>2012</v>
      </c>
      <c r="W1656" s="17"/>
    </row>
    <row r="1657" spans="1:23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8">
        <f t="shared" si="154"/>
        <v>40974.583564814813</v>
      </c>
      <c r="T1657" s="18">
        <f t="shared" si="155"/>
        <v>41004.541898148142</v>
      </c>
      <c r="U1657" s="18">
        <v>40974.583564814813</v>
      </c>
      <c r="V1657" s="16">
        <v>2012</v>
      </c>
      <c r="W1657" s="17"/>
    </row>
    <row r="1658" spans="1:23" ht="28.8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8">
        <f t="shared" si="154"/>
        <v>41226.720509259256</v>
      </c>
      <c r="T1658" s="18">
        <f t="shared" si="155"/>
        <v>41256.720509259256</v>
      </c>
      <c r="U1658" s="18">
        <v>41226.720509259256</v>
      </c>
      <c r="V1658" s="16">
        <v>2012</v>
      </c>
      <c r="W1658" s="17"/>
    </row>
    <row r="1659" spans="1:23" ht="28.8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8">
        <f t="shared" si="154"/>
        <v>41023.573703703703</v>
      </c>
      <c r="T1659" s="18">
        <f t="shared" si="155"/>
        <v>41053.573703703703</v>
      </c>
      <c r="U1659" s="18">
        <v>41023.573703703703</v>
      </c>
      <c r="V1659" s="16">
        <v>2012</v>
      </c>
      <c r="W1659" s="17"/>
    </row>
    <row r="1660" spans="1:23" ht="28.8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8">
        <f t="shared" si="154"/>
        <v>41223.013506944444</v>
      </c>
      <c r="T1660" s="18">
        <f t="shared" si="155"/>
        <v>41261.388888888883</v>
      </c>
      <c r="U1660" s="18">
        <v>41223.013506944444</v>
      </c>
      <c r="V1660" s="16">
        <v>2012</v>
      </c>
      <c r="W1660" s="17"/>
    </row>
    <row r="1661" spans="1:23" ht="28.8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8">
        <f t="shared" si="154"/>
        <v>41596.705104166664</v>
      </c>
      <c r="T1661" s="18">
        <f t="shared" si="155"/>
        <v>41625.291666666664</v>
      </c>
      <c r="U1661" s="18">
        <v>41596.705104166664</v>
      </c>
      <c r="V1661" s="16">
        <v>2013</v>
      </c>
      <c r="W1661" s="17"/>
    </row>
    <row r="1662" spans="1:23" ht="28.8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8">
        <f t="shared" si="154"/>
        <v>42459.485532407409</v>
      </c>
      <c r="T1662" s="18">
        <f t="shared" si="155"/>
        <v>42490.707638888889</v>
      </c>
      <c r="U1662" s="18">
        <v>42459.485532407409</v>
      </c>
      <c r="V1662" s="16">
        <v>2016</v>
      </c>
      <c r="W1662" s="17"/>
    </row>
    <row r="1663" spans="1:23" ht="28.8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8">
        <f t="shared" si="154"/>
        <v>42343.789710648147</v>
      </c>
      <c r="T1663" s="18">
        <f t="shared" si="155"/>
        <v>42386.666666666664</v>
      </c>
      <c r="U1663" s="18">
        <v>42343.789710648147</v>
      </c>
      <c r="V1663" s="16">
        <v>2015</v>
      </c>
      <c r="W1663" s="17"/>
    </row>
    <row r="1664" spans="1:23" ht="28.8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8">
        <f t="shared" si="154"/>
        <v>40847.99</v>
      </c>
      <c r="T1664" s="18">
        <f t="shared" si="155"/>
        <v>40908.031666666662</v>
      </c>
      <c r="U1664" s="18">
        <v>40847.99</v>
      </c>
      <c r="V1664" s="16">
        <v>2011</v>
      </c>
      <c r="W1664" s="17"/>
    </row>
    <row r="1665" spans="1:23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8">
        <f t="shared" si="154"/>
        <v>42005.813738425924</v>
      </c>
      <c r="T1665" s="18">
        <f t="shared" si="155"/>
        <v>42035.813738425924</v>
      </c>
      <c r="U1665" s="18">
        <v>42005.813738425924</v>
      </c>
      <c r="V1665" s="16">
        <v>2015</v>
      </c>
      <c r="W1665" s="17"/>
    </row>
    <row r="1666" spans="1:23" ht="28.8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E1666/D1666</f>
        <v>1.2240879999999998</v>
      </c>
      <c r="P1666" s="7">
        <f t="shared" ref="P1666:P1729" si="157">E1666/L1666</f>
        <v>34.384494382022467</v>
      </c>
      <c r="Q1666" t="str">
        <f t="shared" ref="Q1666:Q1729" si="158">LEFT(N1666,FIND("/",N1666)-1)</f>
        <v>music</v>
      </c>
      <c r="R1666" t="str">
        <f t="shared" ref="R1666:R1729" si="159">RIGHT(N1666,LEN(N1666)-FIND("/",N1666))</f>
        <v>pop</v>
      </c>
      <c r="S1666" s="18">
        <f t="shared" ref="S1666:S1729" si="160">(((J1666/60)/60)/24)+DATE(1970,1,1)+(-5/24)</f>
        <v>40939.553449074068</v>
      </c>
      <c r="T1666" s="18">
        <f t="shared" ref="T1666:T1729" si="161">(((I1666/60)/60)/24)+DATE(1970,1,1)+(-5/24)</f>
        <v>40983.957638888889</v>
      </c>
      <c r="U1666" s="18">
        <v>40939.553449074068</v>
      </c>
      <c r="V1666" s="16">
        <v>2012</v>
      </c>
      <c r="W1666" s="17"/>
    </row>
    <row r="1667" spans="1:23" ht="28.8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1.1945714285714286</v>
      </c>
      <c r="P1667" s="7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8">
        <f t="shared" si="160"/>
        <v>40564.441122685181</v>
      </c>
      <c r="T1667" s="18">
        <f t="shared" si="161"/>
        <v>40595.916666666664</v>
      </c>
      <c r="U1667" s="18">
        <v>40564.441122685181</v>
      </c>
      <c r="V1667" s="16">
        <v>2011</v>
      </c>
      <c r="W1667" s="17"/>
    </row>
    <row r="1668" spans="1:23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8">
        <f t="shared" si="160"/>
        <v>41331.04482638889</v>
      </c>
      <c r="T1668" s="18">
        <f t="shared" si="161"/>
        <v>41361.003159722219</v>
      </c>
      <c r="U1668" s="18">
        <v>41331.04482638889</v>
      </c>
      <c r="V1668" s="16">
        <v>2013</v>
      </c>
      <c r="W1668" s="17"/>
    </row>
    <row r="1669" spans="1:23" ht="28.8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8">
        <f t="shared" si="160"/>
        <v>41681.862245370365</v>
      </c>
      <c r="T1669" s="18">
        <f t="shared" si="161"/>
        <v>41709.082638888889</v>
      </c>
      <c r="U1669" s="18">
        <v>41681.862245370365</v>
      </c>
      <c r="V1669" s="16">
        <v>2014</v>
      </c>
      <c r="W1669" s="17"/>
    </row>
    <row r="1670" spans="1:23" ht="28.8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8">
        <f t="shared" si="160"/>
        <v>40844.941423611104</v>
      </c>
      <c r="T1670" s="18">
        <f t="shared" si="161"/>
        <v>40874.983090277776</v>
      </c>
      <c r="U1670" s="18">
        <v>40844.941423611104</v>
      </c>
      <c r="V1670" s="16">
        <v>2011</v>
      </c>
      <c r="W1670" s="17"/>
    </row>
    <row r="1671" spans="1:23" ht="28.8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8">
        <f t="shared" si="160"/>
        <v>42461.676805555551</v>
      </c>
      <c r="T1671" s="18">
        <f t="shared" si="161"/>
        <v>42521.676805555551</v>
      </c>
      <c r="U1671" s="18">
        <v>42461.676805555551</v>
      </c>
      <c r="V1671" s="16">
        <v>2016</v>
      </c>
      <c r="W1671" s="17"/>
    </row>
    <row r="1672" spans="1:23" ht="28.8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8">
        <f t="shared" si="160"/>
        <v>40313.722210648149</v>
      </c>
      <c r="T1672" s="18">
        <f t="shared" si="161"/>
        <v>40363.958333333328</v>
      </c>
      <c r="U1672" s="18">
        <v>40313.722210648149</v>
      </c>
      <c r="V1672" s="16">
        <v>2010</v>
      </c>
      <c r="W1672" s="17"/>
    </row>
    <row r="1673" spans="1:23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8">
        <f t="shared" si="160"/>
        <v>42553.335810185185</v>
      </c>
      <c r="T1673" s="18">
        <f t="shared" si="161"/>
        <v>42583.335810185185</v>
      </c>
      <c r="U1673" s="18">
        <v>42553.335810185185</v>
      </c>
      <c r="V1673" s="16">
        <v>2016</v>
      </c>
      <c r="W1673" s="17"/>
    </row>
    <row r="1674" spans="1:23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8">
        <f t="shared" si="160"/>
        <v>41034.448263888888</v>
      </c>
      <c r="T1674" s="18">
        <f t="shared" si="161"/>
        <v>41064.448263888888</v>
      </c>
      <c r="U1674" s="18">
        <v>41034.448263888888</v>
      </c>
      <c r="V1674" s="16">
        <v>2012</v>
      </c>
      <c r="W1674" s="17"/>
    </row>
    <row r="1675" spans="1:23" ht="28.8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8">
        <f t="shared" si="160"/>
        <v>42039.670046296298</v>
      </c>
      <c r="T1675" s="18">
        <f t="shared" si="161"/>
        <v>42069.670046296298</v>
      </c>
      <c r="U1675" s="18">
        <v>42039.670046296298</v>
      </c>
      <c r="V1675" s="16">
        <v>2015</v>
      </c>
      <c r="W1675" s="17"/>
    </row>
    <row r="1676" spans="1:23" ht="28.8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8">
        <f t="shared" si="160"/>
        <v>42569.397060185183</v>
      </c>
      <c r="T1676" s="18">
        <f t="shared" si="161"/>
        <v>42600.082638888889</v>
      </c>
      <c r="U1676" s="18">
        <v>42569.397060185183</v>
      </c>
      <c r="V1676" s="16">
        <v>2016</v>
      </c>
      <c r="W1676" s="17"/>
    </row>
    <row r="1677" spans="1:23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8">
        <f t="shared" si="160"/>
        <v>40802.524768518517</v>
      </c>
      <c r="T1677" s="18">
        <f t="shared" si="161"/>
        <v>40832.710416666661</v>
      </c>
      <c r="U1677" s="18">
        <v>40802.524768518517</v>
      </c>
      <c r="V1677" s="16">
        <v>2011</v>
      </c>
      <c r="W1677" s="17"/>
    </row>
    <row r="1678" spans="1:23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8">
        <f t="shared" si="160"/>
        <v>40973.517905092594</v>
      </c>
      <c r="T1678" s="18">
        <f t="shared" si="161"/>
        <v>41019.957638888889</v>
      </c>
      <c r="U1678" s="18">
        <v>40973.517905092594</v>
      </c>
      <c r="V1678" s="16">
        <v>2012</v>
      </c>
      <c r="W1678" s="17"/>
    </row>
    <row r="1679" spans="1:23" ht="28.8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8">
        <f t="shared" si="160"/>
        <v>42416.198796296296</v>
      </c>
      <c r="T1679" s="18">
        <f t="shared" si="161"/>
        <v>42476.040972222218</v>
      </c>
      <c r="U1679" s="18">
        <v>42416.198796296296</v>
      </c>
      <c r="V1679" s="16">
        <v>2016</v>
      </c>
      <c r="W1679" s="17"/>
    </row>
    <row r="1680" spans="1:23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8">
        <f t="shared" si="160"/>
        <v>41662.646655092591</v>
      </c>
      <c r="T1680" s="18">
        <f t="shared" si="161"/>
        <v>41676.646655092591</v>
      </c>
      <c r="U1680" s="18">
        <v>41662.646655092591</v>
      </c>
      <c r="V1680" s="16">
        <v>2014</v>
      </c>
      <c r="W1680" s="17"/>
    </row>
    <row r="1681" spans="1:23" ht="28.8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8">
        <f t="shared" si="160"/>
        <v>40722.860474537032</v>
      </c>
      <c r="T1681" s="18">
        <f t="shared" si="161"/>
        <v>40745.860474537032</v>
      </c>
      <c r="U1681" s="18">
        <v>40722.860474537032</v>
      </c>
      <c r="V1681" s="16">
        <v>2011</v>
      </c>
      <c r="W1681" s="17"/>
    </row>
    <row r="1682" spans="1:23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8">
        <f t="shared" si="160"/>
        <v>41802.549386574072</v>
      </c>
      <c r="T1682" s="18">
        <f t="shared" si="161"/>
        <v>41832.549386574072</v>
      </c>
      <c r="U1682" s="18">
        <v>41802.549386574072</v>
      </c>
      <c r="V1682" s="16">
        <v>2014</v>
      </c>
      <c r="W1682" s="17"/>
    </row>
    <row r="1683" spans="1:23" ht="28.8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8">
        <f t="shared" si="160"/>
        <v>42773.91300925926</v>
      </c>
      <c r="T1683" s="18">
        <f t="shared" si="161"/>
        <v>42822.874999999993</v>
      </c>
      <c r="U1683" s="18">
        <v>42773.91300925926</v>
      </c>
      <c r="V1683" s="16">
        <v>2017</v>
      </c>
      <c r="W1683" s="17"/>
    </row>
    <row r="1684" spans="1:23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8">
        <f t="shared" si="160"/>
        <v>42779.005324074074</v>
      </c>
      <c r="T1684" s="18">
        <f t="shared" si="161"/>
        <v>42838.963657407403</v>
      </c>
      <c r="U1684" s="18">
        <v>42779.005324074074</v>
      </c>
      <c r="V1684" s="16">
        <v>2017</v>
      </c>
      <c r="W1684" s="17"/>
    </row>
    <row r="1685" spans="1:23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8">
        <f t="shared" si="160"/>
        <v>42808.57335648148</v>
      </c>
      <c r="T1685" s="18">
        <f t="shared" si="161"/>
        <v>42832.57335648148</v>
      </c>
      <c r="U1685" s="18">
        <v>42808.57335648148</v>
      </c>
      <c r="V1685" s="16">
        <v>2017</v>
      </c>
      <c r="W1685" s="17"/>
    </row>
    <row r="1686" spans="1:23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8">
        <f t="shared" si="160"/>
        <v>42783.606956018521</v>
      </c>
      <c r="T1686" s="18">
        <f t="shared" si="161"/>
        <v>42811.565289351849</v>
      </c>
      <c r="U1686" s="18">
        <v>42783.606956018521</v>
      </c>
      <c r="V1686" s="16">
        <v>2017</v>
      </c>
      <c r="W1686" s="17"/>
    </row>
    <row r="1687" spans="1:23" ht="28.8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8">
        <f t="shared" si="160"/>
        <v>42788.041932870365</v>
      </c>
      <c r="T1687" s="18">
        <f t="shared" si="161"/>
        <v>42818.0002662037</v>
      </c>
      <c r="U1687" s="18">
        <v>42788.041932870365</v>
      </c>
      <c r="V1687" s="16">
        <v>2017</v>
      </c>
      <c r="W1687" s="17"/>
    </row>
    <row r="1688" spans="1:23" ht="28.8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8">
        <f t="shared" si="160"/>
        <v>42792.635636574072</v>
      </c>
      <c r="T1688" s="18">
        <f t="shared" si="161"/>
        <v>42852.593969907401</v>
      </c>
      <c r="U1688" s="18">
        <v>42792.635636574072</v>
      </c>
      <c r="V1688" s="16">
        <v>2017</v>
      </c>
      <c r="W1688" s="17"/>
    </row>
    <row r="1689" spans="1:23" ht="28.8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8">
        <f t="shared" si="160"/>
        <v>42801.838483796295</v>
      </c>
      <c r="T1689" s="18">
        <f t="shared" si="161"/>
        <v>42835.635416666664</v>
      </c>
      <c r="U1689" s="18">
        <v>42801.838483796295</v>
      </c>
      <c r="V1689" s="16">
        <v>2017</v>
      </c>
      <c r="W1689" s="17"/>
    </row>
    <row r="1690" spans="1:23" ht="28.8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8">
        <f t="shared" si="160"/>
        <v>42804.326319444437</v>
      </c>
      <c r="T1690" s="18">
        <f t="shared" si="161"/>
        <v>42834.28465277778</v>
      </c>
      <c r="U1690" s="18">
        <v>42804.326319444437</v>
      </c>
      <c r="V1690" s="16">
        <v>2017</v>
      </c>
      <c r="W1690" s="17"/>
    </row>
    <row r="1691" spans="1:23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8">
        <f t="shared" si="160"/>
        <v>42780.734143518515</v>
      </c>
      <c r="T1691" s="18">
        <f t="shared" si="161"/>
        <v>42810.692476851851</v>
      </c>
      <c r="U1691" s="18">
        <v>42780.734143518515</v>
      </c>
      <c r="V1691" s="16">
        <v>2017</v>
      </c>
      <c r="W1691" s="17"/>
    </row>
    <row r="1692" spans="1:23" ht="28.8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8">
        <f t="shared" si="160"/>
        <v>42801.222708333335</v>
      </c>
      <c r="T1692" s="18">
        <f t="shared" si="161"/>
        <v>42831.181041666663</v>
      </c>
      <c r="U1692" s="18">
        <v>42801.222708333335</v>
      </c>
      <c r="V1692" s="16">
        <v>2017</v>
      </c>
      <c r="W1692" s="17"/>
    </row>
    <row r="1693" spans="1:23" ht="28.8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8">
        <f t="shared" si="160"/>
        <v>42795.49314814814</v>
      </c>
      <c r="T1693" s="18">
        <f t="shared" si="161"/>
        <v>42827.833333333336</v>
      </c>
      <c r="U1693" s="18">
        <v>42795.49314814814</v>
      </c>
      <c r="V1693" s="16">
        <v>2017</v>
      </c>
      <c r="W1693" s="17"/>
    </row>
    <row r="1694" spans="1:23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8">
        <f t="shared" si="160"/>
        <v>42787.94290509259</v>
      </c>
      <c r="T1694" s="18">
        <f t="shared" si="161"/>
        <v>42820.790972222218</v>
      </c>
      <c r="U1694" s="18">
        <v>42787.94290509259</v>
      </c>
      <c r="V1694" s="16">
        <v>2017</v>
      </c>
      <c r="W1694" s="17"/>
    </row>
    <row r="1695" spans="1:23" ht="28.8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8">
        <f t="shared" si="160"/>
        <v>42803.711944444447</v>
      </c>
      <c r="T1695" s="18">
        <f t="shared" si="161"/>
        <v>42834.624999999993</v>
      </c>
      <c r="U1695" s="18">
        <v>42803.711944444447</v>
      </c>
      <c r="V1695" s="16">
        <v>2017</v>
      </c>
      <c r="W1695" s="17"/>
    </row>
    <row r="1696" spans="1:23" ht="28.8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8">
        <f t="shared" si="160"/>
        <v>42791.461504629631</v>
      </c>
      <c r="T1696" s="18">
        <f t="shared" si="161"/>
        <v>42820.98333333333</v>
      </c>
      <c r="U1696" s="18">
        <v>42791.461504629631</v>
      </c>
      <c r="V1696" s="16">
        <v>2017</v>
      </c>
      <c r="W1696" s="17"/>
    </row>
    <row r="1697" spans="1:23" ht="28.8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8">
        <f t="shared" si="160"/>
        <v>42800.823078703703</v>
      </c>
      <c r="T1697" s="18">
        <f t="shared" si="161"/>
        <v>42834.833333333336</v>
      </c>
      <c r="U1697" s="18">
        <v>42800.823078703703</v>
      </c>
      <c r="V1697" s="16">
        <v>2017</v>
      </c>
      <c r="W1697" s="17"/>
    </row>
    <row r="1698" spans="1:23" ht="28.8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8">
        <f t="shared" si="160"/>
        <v>42795.861238425925</v>
      </c>
      <c r="T1698" s="18">
        <f t="shared" si="161"/>
        <v>42825.819571759253</v>
      </c>
      <c r="U1698" s="18">
        <v>42795.861238425925</v>
      </c>
      <c r="V1698" s="16">
        <v>2017</v>
      </c>
      <c r="W1698" s="17"/>
    </row>
    <row r="1699" spans="1:23" ht="28.8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8">
        <f t="shared" si="160"/>
        <v>42804.82462962962</v>
      </c>
      <c r="T1699" s="18">
        <f t="shared" si="161"/>
        <v>42834.782962962963</v>
      </c>
      <c r="U1699" s="18">
        <v>42804.82462962962</v>
      </c>
      <c r="V1699" s="16">
        <v>2017</v>
      </c>
      <c r="W1699" s="17"/>
    </row>
    <row r="1700" spans="1:23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8">
        <f t="shared" si="160"/>
        <v>42795.999537037038</v>
      </c>
      <c r="T1700" s="18">
        <f t="shared" si="161"/>
        <v>42819.939583333333</v>
      </c>
      <c r="U1700" s="18">
        <v>42795.999537037038</v>
      </c>
      <c r="V1700" s="16">
        <v>2017</v>
      </c>
      <c r="W1700" s="17"/>
    </row>
    <row r="1701" spans="1:23" ht="28.8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8">
        <f t="shared" si="160"/>
        <v>42806.655613425923</v>
      </c>
      <c r="T1701" s="18">
        <f t="shared" si="161"/>
        <v>42836.655613425923</v>
      </c>
      <c r="U1701" s="18">
        <v>42806.655613425923</v>
      </c>
      <c r="V1701" s="16">
        <v>2017</v>
      </c>
      <c r="W1701" s="17"/>
    </row>
    <row r="1702" spans="1:23" ht="28.8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8">
        <f t="shared" si="160"/>
        <v>42795.863310185181</v>
      </c>
      <c r="T1702" s="18">
        <f t="shared" si="161"/>
        <v>42825.958333333336</v>
      </c>
      <c r="U1702" s="18">
        <v>42795.863310185181</v>
      </c>
      <c r="V1702" s="16">
        <v>2017</v>
      </c>
      <c r="W1702" s="17"/>
    </row>
    <row r="1703" spans="1:23" ht="28.8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8">
        <f t="shared" si="160"/>
        <v>41989.456076388888</v>
      </c>
      <c r="T1703" s="18">
        <f t="shared" si="161"/>
        <v>42019.456076388888</v>
      </c>
      <c r="U1703" s="18">
        <v>41989.456076388888</v>
      </c>
      <c r="V1703" s="16">
        <v>2014</v>
      </c>
      <c r="W1703" s="17"/>
    </row>
    <row r="1704" spans="1:23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8">
        <f t="shared" si="160"/>
        <v>42063.661458333336</v>
      </c>
      <c r="T1704" s="18">
        <f t="shared" si="161"/>
        <v>42093.619791666664</v>
      </c>
      <c r="U1704" s="18">
        <v>42063.661458333336</v>
      </c>
      <c r="V1704" s="16">
        <v>2015</v>
      </c>
      <c r="W1704" s="17"/>
    </row>
    <row r="1705" spans="1:23" ht="28.8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8">
        <f t="shared" si="160"/>
        <v>42187.073344907411</v>
      </c>
      <c r="T1705" s="18">
        <f t="shared" si="161"/>
        <v>42247.073344907411</v>
      </c>
      <c r="U1705" s="18">
        <v>42187.073344907411</v>
      </c>
      <c r="V1705" s="16">
        <v>2015</v>
      </c>
      <c r="W1705" s="17"/>
    </row>
    <row r="1706" spans="1:23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8">
        <f t="shared" si="160"/>
        <v>42020.931400462963</v>
      </c>
      <c r="T1706" s="18">
        <f t="shared" si="161"/>
        <v>42050.931400462963</v>
      </c>
      <c r="U1706" s="18">
        <v>42020.931400462963</v>
      </c>
      <c r="V1706" s="16">
        <v>2015</v>
      </c>
      <c r="W1706" s="17"/>
    </row>
    <row r="1707" spans="1:23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8">
        <f t="shared" si="160"/>
        <v>42244.808402777773</v>
      </c>
      <c r="T1707" s="18">
        <f t="shared" si="161"/>
        <v>42256.458333333336</v>
      </c>
      <c r="U1707" s="18">
        <v>42244.808402777773</v>
      </c>
      <c r="V1707" s="16">
        <v>2015</v>
      </c>
      <c r="W1707" s="17"/>
    </row>
    <row r="1708" spans="1:23" ht="28.8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8">
        <f t="shared" si="160"/>
        <v>42179.098055555551</v>
      </c>
      <c r="T1708" s="18">
        <f t="shared" si="161"/>
        <v>42239.098055555551</v>
      </c>
      <c r="U1708" s="18">
        <v>42179.098055555551</v>
      </c>
      <c r="V1708" s="16">
        <v>2015</v>
      </c>
      <c r="W1708" s="17"/>
    </row>
    <row r="1709" spans="1:23" ht="28.8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8">
        <f t="shared" si="160"/>
        <v>42427.512673611105</v>
      </c>
      <c r="T1709" s="18">
        <f t="shared" si="161"/>
        <v>42457.471006944441</v>
      </c>
      <c r="U1709" s="18">
        <v>42427.512673611105</v>
      </c>
      <c r="V1709" s="16">
        <v>2016</v>
      </c>
      <c r="W1709" s="17"/>
    </row>
    <row r="1710" spans="1:23" ht="28.8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8">
        <f t="shared" si="160"/>
        <v>42451.658634259256</v>
      </c>
      <c r="T1710" s="18">
        <f t="shared" si="161"/>
        <v>42491.658634259256</v>
      </c>
      <c r="U1710" s="18">
        <v>42451.658634259256</v>
      </c>
      <c r="V1710" s="16">
        <v>2016</v>
      </c>
      <c r="W1710" s="17"/>
    </row>
    <row r="1711" spans="1:23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8">
        <f t="shared" si="160"/>
        <v>41841.355486111104</v>
      </c>
      <c r="T1711" s="18">
        <f t="shared" si="161"/>
        <v>41882.610416666663</v>
      </c>
      <c r="U1711" s="18">
        <v>41841.355486111104</v>
      </c>
      <c r="V1711" s="16">
        <v>2014</v>
      </c>
      <c r="W1711" s="17"/>
    </row>
    <row r="1712" spans="1:23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8">
        <f t="shared" si="160"/>
        <v>42341.382962962954</v>
      </c>
      <c r="T1712" s="18">
        <f t="shared" si="161"/>
        <v>42387.333333333336</v>
      </c>
      <c r="U1712" s="18">
        <v>42341.382962962954</v>
      </c>
      <c r="V1712" s="16">
        <v>2015</v>
      </c>
      <c r="W1712" s="17"/>
    </row>
    <row r="1713" spans="1:23" ht="28.8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8">
        <f t="shared" si="160"/>
        <v>41852.437893518516</v>
      </c>
      <c r="T1713" s="18">
        <f t="shared" si="161"/>
        <v>41883.437893518516</v>
      </c>
      <c r="U1713" s="18">
        <v>41852.437893518516</v>
      </c>
      <c r="V1713" s="16">
        <v>2014</v>
      </c>
      <c r="W1713" s="17"/>
    </row>
    <row r="1714" spans="1:23" ht="28.8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8">
        <f t="shared" si="160"/>
        <v>42125.705474537033</v>
      </c>
      <c r="T1714" s="18">
        <f t="shared" si="161"/>
        <v>42185.705474537033</v>
      </c>
      <c r="U1714" s="18">
        <v>42125.705474537033</v>
      </c>
      <c r="V1714" s="16">
        <v>2015</v>
      </c>
      <c r="W1714" s="17"/>
    </row>
    <row r="1715" spans="1:23" ht="28.8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8">
        <f t="shared" si="160"/>
        <v>41887.592731481483</v>
      </c>
      <c r="T1715" s="18">
        <f t="shared" si="161"/>
        <v>41917.592731481483</v>
      </c>
      <c r="U1715" s="18">
        <v>41887.592731481483</v>
      </c>
      <c r="V1715" s="16">
        <v>2014</v>
      </c>
      <c r="W1715" s="17"/>
    </row>
    <row r="1716" spans="1:23" ht="28.8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8">
        <f t="shared" si="160"/>
        <v>42095.710196759253</v>
      </c>
      <c r="T1716" s="18">
        <f t="shared" si="161"/>
        <v>42125.710196759253</v>
      </c>
      <c r="U1716" s="18">
        <v>42095.710196759253</v>
      </c>
      <c r="V1716" s="16">
        <v>2015</v>
      </c>
      <c r="W1716" s="17"/>
    </row>
    <row r="1717" spans="1:23" ht="28.8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8">
        <f t="shared" si="160"/>
        <v>42064.009085648147</v>
      </c>
      <c r="T1717" s="18">
        <f t="shared" si="161"/>
        <v>42093.931944444441</v>
      </c>
      <c r="U1717" s="18">
        <v>42064.009085648147</v>
      </c>
      <c r="V1717" s="16">
        <v>2015</v>
      </c>
      <c r="W1717" s="17"/>
    </row>
    <row r="1718" spans="1:23" ht="28.8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8">
        <f t="shared" si="160"/>
        <v>42673.369201388887</v>
      </c>
      <c r="T1718" s="18">
        <f t="shared" si="161"/>
        <v>42713.410868055551</v>
      </c>
      <c r="U1718" s="18">
        <v>42673.369201388887</v>
      </c>
      <c r="V1718" s="16">
        <v>2016</v>
      </c>
      <c r="W1718" s="17"/>
    </row>
    <row r="1719" spans="1:23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8">
        <f t="shared" si="160"/>
        <v>42460.773587962954</v>
      </c>
      <c r="T1719" s="18">
        <f t="shared" si="161"/>
        <v>42480.958333333336</v>
      </c>
      <c r="U1719" s="18">
        <v>42460.773587962954</v>
      </c>
      <c r="V1719" s="16">
        <v>2016</v>
      </c>
      <c r="W1719" s="17"/>
    </row>
    <row r="1720" spans="1:23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8">
        <f t="shared" si="160"/>
        <v>42460.402187499996</v>
      </c>
      <c r="T1720" s="18">
        <f t="shared" si="161"/>
        <v>42503.999305555553</v>
      </c>
      <c r="U1720" s="18">
        <v>42460.402187499996</v>
      </c>
      <c r="V1720" s="16">
        <v>2016</v>
      </c>
      <c r="W1720" s="17"/>
    </row>
    <row r="1721" spans="1:23" ht="28.8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8">
        <f t="shared" si="160"/>
        <v>41869.326284722221</v>
      </c>
      <c r="T1721" s="18">
        <f t="shared" si="161"/>
        <v>41899.326284722221</v>
      </c>
      <c r="U1721" s="18">
        <v>41869.326284722221</v>
      </c>
      <c r="V1721" s="16">
        <v>2014</v>
      </c>
      <c r="W1721" s="17"/>
    </row>
    <row r="1722" spans="1:23" ht="28.8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8">
        <f t="shared" si="160"/>
        <v>41922.574895833335</v>
      </c>
      <c r="T1722" s="18">
        <f t="shared" si="161"/>
        <v>41952.616562499999</v>
      </c>
      <c r="U1722" s="18">
        <v>41922.574895833335</v>
      </c>
      <c r="V1722" s="16">
        <v>2014</v>
      </c>
      <c r="W1722" s="17"/>
    </row>
    <row r="1723" spans="1:23" ht="28.8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8">
        <f t="shared" si="160"/>
        <v>42319.25304398148</v>
      </c>
      <c r="T1723" s="18">
        <f t="shared" si="161"/>
        <v>42349.25304398148</v>
      </c>
      <c r="U1723" s="18">
        <v>42319.25304398148</v>
      </c>
      <c r="V1723" s="16">
        <v>2015</v>
      </c>
      <c r="W1723" s="17"/>
    </row>
    <row r="1724" spans="1:23" ht="28.8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8">
        <f t="shared" si="160"/>
        <v>42425.752650462957</v>
      </c>
      <c r="T1724" s="18">
        <f t="shared" si="161"/>
        <v>42462.798611111109</v>
      </c>
      <c r="U1724" s="18">
        <v>42425.752650462957</v>
      </c>
      <c r="V1724" s="16">
        <v>2016</v>
      </c>
      <c r="W1724" s="17"/>
    </row>
    <row r="1725" spans="1:23" ht="28.8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8">
        <f t="shared" si="160"/>
        <v>42129.617071759254</v>
      </c>
      <c r="T1725" s="18">
        <f t="shared" si="161"/>
        <v>42186.041666666664</v>
      </c>
      <c r="U1725" s="18">
        <v>42129.617071759254</v>
      </c>
      <c r="V1725" s="16">
        <v>2015</v>
      </c>
      <c r="W1725" s="17"/>
    </row>
    <row r="1726" spans="1:23" ht="28.8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8">
        <f t="shared" si="160"/>
        <v>41912.724097222221</v>
      </c>
      <c r="T1726" s="18">
        <f t="shared" si="161"/>
        <v>41942.724097222221</v>
      </c>
      <c r="U1726" s="18">
        <v>41912.724097222221</v>
      </c>
      <c r="V1726" s="16">
        <v>2014</v>
      </c>
      <c r="W1726" s="17"/>
    </row>
    <row r="1727" spans="1:23" ht="28.8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8">
        <f t="shared" si="160"/>
        <v>41845.759826388887</v>
      </c>
      <c r="T1727" s="18">
        <f t="shared" si="161"/>
        <v>41875.759826388887</v>
      </c>
      <c r="U1727" s="18">
        <v>41845.759826388887</v>
      </c>
      <c r="V1727" s="16">
        <v>2014</v>
      </c>
      <c r="W1727" s="17"/>
    </row>
    <row r="1728" spans="1:23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8">
        <f t="shared" si="160"/>
        <v>41788.711388888885</v>
      </c>
      <c r="T1728" s="18">
        <f t="shared" si="161"/>
        <v>41817.711388888885</v>
      </c>
      <c r="U1728" s="18">
        <v>41788.711388888885</v>
      </c>
      <c r="V1728" s="16">
        <v>2014</v>
      </c>
      <c r="W1728" s="17"/>
    </row>
    <row r="1729" spans="1:23" ht="28.8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8">
        <f t="shared" si="160"/>
        <v>42044.719641203708</v>
      </c>
      <c r="T1729" s="18">
        <f t="shared" si="161"/>
        <v>42099.249999999993</v>
      </c>
      <c r="U1729" s="18">
        <v>42044.719641203708</v>
      </c>
      <c r="V1729" s="16">
        <v>2015</v>
      </c>
      <c r="W1729" s="17"/>
    </row>
    <row r="1730" spans="1:23" ht="28.8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E1730/D1730</f>
        <v>0.68400000000000005</v>
      </c>
      <c r="P1730" s="7">
        <f t="shared" ref="P1730:P1793" si="163">E1730/L1730</f>
        <v>122.14285714285714</v>
      </c>
      <c r="Q1730" t="str">
        <f t="shared" ref="Q1730:Q1793" si="164">LEFT(N1730,FIND("/",N1730)-1)</f>
        <v>music</v>
      </c>
      <c r="R1730" t="str">
        <f t="shared" ref="R1730:R1793" si="165">RIGHT(N1730,LEN(N1730)-FIND("/",N1730))</f>
        <v>faith</v>
      </c>
      <c r="S1730" s="18">
        <f t="shared" ref="S1730:S1793" si="166">(((J1730/60)/60)/24)+DATE(1970,1,1)+(-5/24)</f>
        <v>42268.417523148142</v>
      </c>
      <c r="T1730" s="18">
        <f t="shared" ref="T1730:T1793" si="167">(((I1730/60)/60)/24)+DATE(1970,1,1)+(-5/24)</f>
        <v>42298.417523148142</v>
      </c>
      <c r="U1730" s="18">
        <v>42268.417523148142</v>
      </c>
      <c r="V1730" s="16">
        <v>2015</v>
      </c>
      <c r="W1730" s="17"/>
    </row>
    <row r="1731" spans="1:23" ht="28.8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7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8">
        <f t="shared" si="166"/>
        <v>42470.843819444439</v>
      </c>
      <c r="T1731" s="18">
        <f t="shared" si="167"/>
        <v>42530.843819444439</v>
      </c>
      <c r="U1731" s="18">
        <v>42470.843819444439</v>
      </c>
      <c r="V1731" s="16">
        <v>2016</v>
      </c>
      <c r="W1731" s="17"/>
    </row>
    <row r="1732" spans="1:23" ht="28.8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8">
        <f t="shared" si="166"/>
        <v>42271.879432870373</v>
      </c>
      <c r="T1732" s="18">
        <f t="shared" si="167"/>
        <v>42301.879432870373</v>
      </c>
      <c r="U1732" s="18">
        <v>42271.879432870373</v>
      </c>
      <c r="V1732" s="16">
        <v>2015</v>
      </c>
      <c r="W1732" s="17"/>
    </row>
    <row r="1733" spans="1:23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8">
        <f t="shared" si="166"/>
        <v>42152.698518518511</v>
      </c>
      <c r="T1733" s="18">
        <f t="shared" si="167"/>
        <v>42166.416666666664</v>
      </c>
      <c r="U1733" s="18">
        <v>42152.698518518511</v>
      </c>
      <c r="V1733" s="16">
        <v>2015</v>
      </c>
      <c r="W1733" s="17"/>
    </row>
    <row r="1734" spans="1:23" ht="28.8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8">
        <f t="shared" si="166"/>
        <v>42325.475474537037</v>
      </c>
      <c r="T1734" s="18">
        <f t="shared" si="167"/>
        <v>42384.999999999993</v>
      </c>
      <c r="U1734" s="18">
        <v>42325.475474537037</v>
      </c>
      <c r="V1734" s="16">
        <v>2015</v>
      </c>
      <c r="W1734" s="17"/>
    </row>
    <row r="1735" spans="1:23" ht="28.8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8">
        <f t="shared" si="166"/>
        <v>42614.467291666668</v>
      </c>
      <c r="T1735" s="18">
        <f t="shared" si="167"/>
        <v>42626.687499999993</v>
      </c>
      <c r="U1735" s="18">
        <v>42614.467291666668</v>
      </c>
      <c r="V1735" s="16">
        <v>2016</v>
      </c>
      <c r="W1735" s="17"/>
    </row>
    <row r="1736" spans="1:23" ht="28.8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8">
        <f t="shared" si="166"/>
        <v>42101.828194444439</v>
      </c>
      <c r="T1736" s="18">
        <f t="shared" si="167"/>
        <v>42131.828194444439</v>
      </c>
      <c r="U1736" s="18">
        <v>42101.828194444439</v>
      </c>
      <c r="V1736" s="16">
        <v>2015</v>
      </c>
      <c r="W1736" s="17"/>
    </row>
    <row r="1737" spans="1:23" ht="28.8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8">
        <f t="shared" si="166"/>
        <v>42559.605844907412</v>
      </c>
      <c r="T1737" s="18">
        <f t="shared" si="167"/>
        <v>42589.605844907412</v>
      </c>
      <c r="U1737" s="18">
        <v>42559.605844907412</v>
      </c>
      <c r="V1737" s="16">
        <v>2016</v>
      </c>
      <c r="W1737" s="17"/>
    </row>
    <row r="1738" spans="1:23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8">
        <f t="shared" si="166"/>
        <v>42286.65315972222</v>
      </c>
      <c r="T1738" s="18">
        <f t="shared" si="167"/>
        <v>42316.694826388884</v>
      </c>
      <c r="U1738" s="18">
        <v>42286.65315972222</v>
      </c>
      <c r="V1738" s="16">
        <v>2015</v>
      </c>
      <c r="W1738" s="17"/>
    </row>
    <row r="1739" spans="1:23" ht="28.8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8">
        <f t="shared" si="166"/>
        <v>42175.740648148152</v>
      </c>
      <c r="T1739" s="18">
        <f t="shared" si="167"/>
        <v>42205.740648148152</v>
      </c>
      <c r="U1739" s="18">
        <v>42175.740648148152</v>
      </c>
      <c r="V1739" s="16">
        <v>2015</v>
      </c>
      <c r="W1739" s="17"/>
    </row>
    <row r="1740" spans="1:23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8">
        <f t="shared" si="166"/>
        <v>41884.665995370371</v>
      </c>
      <c r="T1740" s="18">
        <f t="shared" si="167"/>
        <v>41914.665995370371</v>
      </c>
      <c r="U1740" s="18">
        <v>41884.665995370371</v>
      </c>
      <c r="V1740" s="16">
        <v>2014</v>
      </c>
      <c r="W1740" s="17"/>
    </row>
    <row r="1741" spans="1:23" ht="28.8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8">
        <f t="shared" si="166"/>
        <v>42435.665879629632</v>
      </c>
      <c r="T1741" s="18">
        <f t="shared" si="167"/>
        <v>42494.624212962961</v>
      </c>
      <c r="U1741" s="18">
        <v>42435.665879629632</v>
      </c>
      <c r="V1741" s="16">
        <v>2016</v>
      </c>
      <c r="W1741" s="17"/>
    </row>
    <row r="1742" spans="1:23" ht="28.8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8">
        <f t="shared" si="166"/>
        <v>42171.60905092593</v>
      </c>
      <c r="T1742" s="18">
        <f t="shared" si="167"/>
        <v>42201.60905092593</v>
      </c>
      <c r="U1742" s="18">
        <v>42171.60905092593</v>
      </c>
      <c r="V1742" s="16">
        <v>2015</v>
      </c>
      <c r="W1742" s="17"/>
    </row>
    <row r="1743" spans="1:23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8">
        <f t="shared" si="166"/>
        <v>42120.419803240737</v>
      </c>
      <c r="T1743" s="18">
        <f t="shared" si="167"/>
        <v>42165.419803240737</v>
      </c>
      <c r="U1743" s="18">
        <v>42120.419803240737</v>
      </c>
      <c r="V1743" s="16">
        <v>2015</v>
      </c>
      <c r="W1743" s="17"/>
    </row>
    <row r="1744" spans="1:23" ht="28.8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8">
        <f t="shared" si="166"/>
        <v>42710.668634259251</v>
      </c>
      <c r="T1744" s="18">
        <f t="shared" si="167"/>
        <v>42742.666666666664</v>
      </c>
      <c r="U1744" s="18">
        <v>42710.668634259251</v>
      </c>
      <c r="V1744" s="16">
        <v>2016</v>
      </c>
      <c r="W1744" s="17"/>
    </row>
    <row r="1745" spans="1:23" ht="28.8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8">
        <f t="shared" si="166"/>
        <v>42586.717303240737</v>
      </c>
      <c r="T1745" s="18">
        <f t="shared" si="167"/>
        <v>42608.957638888889</v>
      </c>
      <c r="U1745" s="18">
        <v>42586.717303240737</v>
      </c>
      <c r="V1745" s="16">
        <v>2016</v>
      </c>
      <c r="W1745" s="17"/>
    </row>
    <row r="1746" spans="1:23" ht="28.8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8">
        <f t="shared" si="166"/>
        <v>42026.396724537037</v>
      </c>
      <c r="T1746" s="18">
        <f t="shared" si="167"/>
        <v>42071.355057870365</v>
      </c>
      <c r="U1746" s="18">
        <v>42026.396724537037</v>
      </c>
      <c r="V1746" s="16">
        <v>2015</v>
      </c>
      <c r="W1746" s="17"/>
    </row>
    <row r="1747" spans="1:23" ht="28.8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8">
        <f t="shared" si="166"/>
        <v>42690.051365740735</v>
      </c>
      <c r="T1747" s="18">
        <f t="shared" si="167"/>
        <v>42725.874999999993</v>
      </c>
      <c r="U1747" s="18">
        <v>42690.051365740735</v>
      </c>
      <c r="V1747" s="16">
        <v>2016</v>
      </c>
      <c r="W1747" s="17"/>
    </row>
    <row r="1748" spans="1:23" ht="28.8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8">
        <f t="shared" si="166"/>
        <v>42667.968368055554</v>
      </c>
      <c r="T1748" s="18">
        <f t="shared" si="167"/>
        <v>42697.874999999993</v>
      </c>
      <c r="U1748" s="18">
        <v>42667.968368055554</v>
      </c>
      <c r="V1748" s="16">
        <v>2016</v>
      </c>
      <c r="W1748" s="17"/>
    </row>
    <row r="1749" spans="1:23" ht="28.8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8">
        <f t="shared" si="166"/>
        <v>42292.227199074077</v>
      </c>
      <c r="T1749" s="18">
        <f t="shared" si="167"/>
        <v>42321.416666666664</v>
      </c>
      <c r="U1749" s="18">
        <v>42292.227199074077</v>
      </c>
      <c r="V1749" s="16">
        <v>2015</v>
      </c>
      <c r="W1749" s="17"/>
    </row>
    <row r="1750" spans="1:23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8">
        <f t="shared" si="166"/>
        <v>42219.742395833331</v>
      </c>
      <c r="T1750" s="18">
        <f t="shared" si="167"/>
        <v>42249.742395833331</v>
      </c>
      <c r="U1750" s="18">
        <v>42219.742395833331</v>
      </c>
      <c r="V1750" s="16">
        <v>2015</v>
      </c>
      <c r="W1750" s="17"/>
    </row>
    <row r="1751" spans="1:23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8">
        <f t="shared" si="166"/>
        <v>42758.767604166664</v>
      </c>
      <c r="T1751" s="18">
        <f t="shared" si="167"/>
        <v>42795.583333333336</v>
      </c>
      <c r="U1751" s="18">
        <v>42758.767604166664</v>
      </c>
      <c r="V1751" s="16">
        <v>2017</v>
      </c>
      <c r="W1751" s="17"/>
    </row>
    <row r="1752" spans="1:23" ht="28.8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8">
        <f t="shared" si="166"/>
        <v>42454.628518518519</v>
      </c>
      <c r="T1752" s="18">
        <f t="shared" si="167"/>
        <v>42479.628518518519</v>
      </c>
      <c r="U1752" s="18">
        <v>42454.628518518519</v>
      </c>
      <c r="V1752" s="16">
        <v>2016</v>
      </c>
      <c r="W1752" s="17"/>
    </row>
    <row r="1753" spans="1:23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8">
        <f t="shared" si="166"/>
        <v>42052.573182870365</v>
      </c>
      <c r="T1753" s="18">
        <f t="shared" si="167"/>
        <v>42082.5315162037</v>
      </c>
      <c r="U1753" s="18">
        <v>42052.573182870365</v>
      </c>
      <c r="V1753" s="16">
        <v>2015</v>
      </c>
      <c r="W1753" s="17"/>
    </row>
    <row r="1754" spans="1:23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8">
        <f t="shared" si="166"/>
        <v>42627.044930555552</v>
      </c>
      <c r="T1754" s="18">
        <f t="shared" si="167"/>
        <v>42657.044930555552</v>
      </c>
      <c r="U1754" s="18">
        <v>42627.044930555552</v>
      </c>
      <c r="V1754" s="16">
        <v>2016</v>
      </c>
      <c r="W1754" s="17"/>
    </row>
    <row r="1755" spans="1:23" ht="28.8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8">
        <f t="shared" si="166"/>
        <v>42420.541296296295</v>
      </c>
      <c r="T1755" s="18">
        <f t="shared" si="167"/>
        <v>42450.499629629623</v>
      </c>
      <c r="U1755" s="18">
        <v>42420.541296296295</v>
      </c>
      <c r="V1755" s="16">
        <v>2016</v>
      </c>
      <c r="W1755" s="17"/>
    </row>
    <row r="1756" spans="1:23" ht="28.8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8">
        <f t="shared" si="166"/>
        <v>42067.668437499997</v>
      </c>
      <c r="T1756" s="18">
        <f t="shared" si="167"/>
        <v>42097.626770833333</v>
      </c>
      <c r="U1756" s="18">
        <v>42067.668437499997</v>
      </c>
      <c r="V1756" s="16">
        <v>2015</v>
      </c>
      <c r="W1756" s="17"/>
    </row>
    <row r="1757" spans="1:23" ht="28.8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8">
        <f t="shared" si="166"/>
        <v>42252.580567129626</v>
      </c>
      <c r="T1757" s="18">
        <f t="shared" si="167"/>
        <v>42282.580567129626</v>
      </c>
      <c r="U1757" s="18">
        <v>42252.580567129626</v>
      </c>
      <c r="V1757" s="16">
        <v>2015</v>
      </c>
      <c r="W1757" s="17"/>
    </row>
    <row r="1758" spans="1:23" ht="28.8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8">
        <f t="shared" si="166"/>
        <v>42570.959131944437</v>
      </c>
      <c r="T1758" s="18">
        <f t="shared" si="167"/>
        <v>42610.959131944437</v>
      </c>
      <c r="U1758" s="18">
        <v>42570.959131944437</v>
      </c>
      <c r="V1758" s="16">
        <v>2016</v>
      </c>
      <c r="W1758" s="17"/>
    </row>
    <row r="1759" spans="1:23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8">
        <f t="shared" si="166"/>
        <v>42733.619016203702</v>
      </c>
      <c r="T1759" s="18">
        <f t="shared" si="167"/>
        <v>42763.603472222218</v>
      </c>
      <c r="U1759" s="18">
        <v>42733.619016203702</v>
      </c>
      <c r="V1759" s="16">
        <v>2016</v>
      </c>
      <c r="W1759" s="17"/>
    </row>
    <row r="1760" spans="1:23" ht="28.8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8">
        <f t="shared" si="166"/>
        <v>42505.74759259259</v>
      </c>
      <c r="T1760" s="18">
        <f t="shared" si="167"/>
        <v>42565.74759259259</v>
      </c>
      <c r="U1760" s="18">
        <v>42505.74759259259</v>
      </c>
      <c r="V1760" s="16">
        <v>2016</v>
      </c>
      <c r="W1760" s="17"/>
    </row>
    <row r="1761" spans="1:23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8">
        <f t="shared" si="166"/>
        <v>42068.620706018519</v>
      </c>
      <c r="T1761" s="18">
        <f t="shared" si="167"/>
        <v>42088.579039351847</v>
      </c>
      <c r="U1761" s="18">
        <v>42068.620706018519</v>
      </c>
      <c r="V1761" s="16">
        <v>2015</v>
      </c>
      <c r="W1761" s="17"/>
    </row>
    <row r="1762" spans="1:23" ht="28.8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8">
        <f t="shared" si="166"/>
        <v>42405.464270833334</v>
      </c>
      <c r="T1762" s="18">
        <f t="shared" si="167"/>
        <v>42425.464270833334</v>
      </c>
      <c r="U1762" s="18">
        <v>42405.464270833334</v>
      </c>
      <c r="V1762" s="16">
        <v>2016</v>
      </c>
      <c r="W1762" s="17"/>
    </row>
    <row r="1763" spans="1:23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8">
        <f t="shared" si="166"/>
        <v>42209.359490740739</v>
      </c>
      <c r="T1763" s="18">
        <f t="shared" si="167"/>
        <v>42259.359490740739</v>
      </c>
      <c r="U1763" s="18">
        <v>42209.359490740739</v>
      </c>
      <c r="V1763" s="16">
        <v>2015</v>
      </c>
      <c r="W1763" s="17"/>
    </row>
    <row r="1764" spans="1:23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8">
        <f t="shared" si="166"/>
        <v>42410.773668981477</v>
      </c>
      <c r="T1764" s="18">
        <f t="shared" si="167"/>
        <v>42440.773668981477</v>
      </c>
      <c r="U1764" s="18">
        <v>42410.773668981477</v>
      </c>
      <c r="V1764" s="16">
        <v>2016</v>
      </c>
      <c r="W1764" s="17"/>
    </row>
    <row r="1765" spans="1:23" ht="28.8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8">
        <f t="shared" si="166"/>
        <v>42636.660185185181</v>
      </c>
      <c r="T1765" s="18">
        <f t="shared" si="167"/>
        <v>42666.660185185181</v>
      </c>
      <c r="U1765" s="18">
        <v>42636.660185185181</v>
      </c>
      <c r="V1765" s="16">
        <v>2016</v>
      </c>
      <c r="W1765" s="17"/>
    </row>
    <row r="1766" spans="1:23" ht="28.8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8">
        <f t="shared" si="166"/>
        <v>41825.27753472222</v>
      </c>
      <c r="T1766" s="18">
        <f t="shared" si="167"/>
        <v>41854.27753472222</v>
      </c>
      <c r="U1766" s="18">
        <v>41825.27753472222</v>
      </c>
      <c r="V1766" s="16">
        <v>2014</v>
      </c>
      <c r="W1766" s="17"/>
    </row>
    <row r="1767" spans="1:23" ht="28.8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8">
        <f t="shared" si="166"/>
        <v>41834.772129629629</v>
      </c>
      <c r="T1767" s="18">
        <f t="shared" si="167"/>
        <v>41864.772129629629</v>
      </c>
      <c r="U1767" s="18">
        <v>41834.772129629629</v>
      </c>
      <c r="V1767" s="16">
        <v>2014</v>
      </c>
      <c r="W1767" s="17"/>
    </row>
    <row r="1768" spans="1:23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8">
        <f t="shared" si="166"/>
        <v>41855.65148148148</v>
      </c>
      <c r="T1768" s="18">
        <f t="shared" si="167"/>
        <v>41876.65148148148</v>
      </c>
      <c r="U1768" s="18">
        <v>41855.65148148148</v>
      </c>
      <c r="V1768" s="16">
        <v>2014</v>
      </c>
      <c r="W1768" s="17"/>
    </row>
    <row r="1769" spans="1:23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8">
        <f t="shared" si="166"/>
        <v>41824.450046296297</v>
      </c>
      <c r="T1769" s="18">
        <f t="shared" si="167"/>
        <v>41854.450046296297</v>
      </c>
      <c r="U1769" s="18">
        <v>41824.450046296297</v>
      </c>
      <c r="V1769" s="16">
        <v>2014</v>
      </c>
      <c r="W1769" s="17"/>
    </row>
    <row r="1770" spans="1:23" ht="28.8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8">
        <f t="shared" si="166"/>
        <v>41849.352361111109</v>
      </c>
      <c r="T1770" s="18">
        <f t="shared" si="167"/>
        <v>41909.352361111109</v>
      </c>
      <c r="U1770" s="18">
        <v>41849.352361111109</v>
      </c>
      <c r="V1770" s="16">
        <v>2014</v>
      </c>
      <c r="W1770" s="17"/>
    </row>
    <row r="1771" spans="1:23" ht="28.8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8">
        <f t="shared" si="166"/>
        <v>41987.610636574071</v>
      </c>
      <c r="T1771" s="18">
        <f t="shared" si="167"/>
        <v>42017.610636574071</v>
      </c>
      <c r="U1771" s="18">
        <v>41987.610636574071</v>
      </c>
      <c r="V1771" s="16">
        <v>2014</v>
      </c>
      <c r="W1771" s="17"/>
    </row>
    <row r="1772" spans="1:23" ht="28.8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8">
        <f t="shared" si="166"/>
        <v>41891.571689814817</v>
      </c>
      <c r="T1772" s="18">
        <f t="shared" si="167"/>
        <v>41926.571689814817</v>
      </c>
      <c r="U1772" s="18">
        <v>41891.571689814817</v>
      </c>
      <c r="V1772" s="16">
        <v>2014</v>
      </c>
      <c r="W1772" s="17"/>
    </row>
    <row r="1773" spans="1:23" ht="28.8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8">
        <f t="shared" si="166"/>
        <v>41905.771296296298</v>
      </c>
      <c r="T1773" s="18">
        <f t="shared" si="167"/>
        <v>41935.771296296298</v>
      </c>
      <c r="U1773" s="18">
        <v>41905.771296296298</v>
      </c>
      <c r="V1773" s="16">
        <v>2014</v>
      </c>
      <c r="W1773" s="17"/>
    </row>
    <row r="1774" spans="1:23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8">
        <f t="shared" si="166"/>
        <v>41766.509675925925</v>
      </c>
      <c r="T1774" s="18">
        <f t="shared" si="167"/>
        <v>41826.509675925925</v>
      </c>
      <c r="U1774" s="18">
        <v>41766.509675925925</v>
      </c>
      <c r="V1774" s="16">
        <v>2014</v>
      </c>
      <c r="W1774" s="17"/>
    </row>
    <row r="1775" spans="1:23" ht="28.8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8">
        <f t="shared" si="166"/>
        <v>41978.552060185182</v>
      </c>
      <c r="T1775" s="18">
        <f t="shared" si="167"/>
        <v>42023.552060185182</v>
      </c>
      <c r="U1775" s="18">
        <v>41978.552060185182</v>
      </c>
      <c r="V1775" s="16">
        <v>2014</v>
      </c>
      <c r="W1775" s="17"/>
    </row>
    <row r="1776" spans="1:23" ht="28.8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8">
        <f t="shared" si="166"/>
        <v>41930.010324074072</v>
      </c>
      <c r="T1776" s="18">
        <f t="shared" si="167"/>
        <v>41972.415972222218</v>
      </c>
      <c r="U1776" s="18">
        <v>41930.010324074072</v>
      </c>
      <c r="V1776" s="16">
        <v>2014</v>
      </c>
      <c r="W1776" s="17"/>
    </row>
    <row r="1777" spans="1:23" ht="28.8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8">
        <f t="shared" si="166"/>
        <v>41891.768055555556</v>
      </c>
      <c r="T1777" s="18">
        <f t="shared" si="167"/>
        <v>41936.768055555556</v>
      </c>
      <c r="U1777" s="18">
        <v>41891.768055555556</v>
      </c>
      <c r="V1777" s="16">
        <v>2014</v>
      </c>
      <c r="W1777" s="17"/>
    </row>
    <row r="1778" spans="1:23" ht="28.8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8">
        <f t="shared" si="166"/>
        <v>41905.748506944445</v>
      </c>
      <c r="T1778" s="18">
        <f t="shared" si="167"/>
        <v>41941.748506944445</v>
      </c>
      <c r="U1778" s="18">
        <v>41905.748506944445</v>
      </c>
      <c r="V1778" s="16">
        <v>2014</v>
      </c>
      <c r="W1778" s="17"/>
    </row>
    <row r="1779" spans="1:23" ht="28.8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8">
        <f t="shared" si="166"/>
        <v>42025.14876157407</v>
      </c>
      <c r="T1779" s="18">
        <f t="shared" si="167"/>
        <v>42055.14876157407</v>
      </c>
      <c r="U1779" s="18">
        <v>42025.14876157407</v>
      </c>
      <c r="V1779" s="16">
        <v>2015</v>
      </c>
      <c r="W1779" s="17"/>
    </row>
    <row r="1780" spans="1:23" ht="28.8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8">
        <f t="shared" si="166"/>
        <v>42045.655034722215</v>
      </c>
      <c r="T1780" s="18">
        <f t="shared" si="167"/>
        <v>42090.613368055558</v>
      </c>
      <c r="U1780" s="18">
        <v>42045.655034722215</v>
      </c>
      <c r="V1780" s="16">
        <v>2015</v>
      </c>
      <c r="W1780" s="17"/>
    </row>
    <row r="1781" spans="1:23" ht="28.8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8">
        <f t="shared" si="166"/>
        <v>42585.483564814807</v>
      </c>
      <c r="T1781" s="18">
        <f t="shared" si="167"/>
        <v>42615.483564814807</v>
      </c>
      <c r="U1781" s="18">
        <v>42585.483564814807</v>
      </c>
      <c r="V1781" s="16">
        <v>2016</v>
      </c>
      <c r="W1781" s="17"/>
    </row>
    <row r="1782" spans="1:23" ht="28.8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8">
        <f t="shared" si="166"/>
        <v>42493.392476851855</v>
      </c>
      <c r="T1782" s="18">
        <f t="shared" si="167"/>
        <v>42553.392476851855</v>
      </c>
      <c r="U1782" s="18">
        <v>42493.392476851855</v>
      </c>
      <c r="V1782" s="16">
        <v>2016</v>
      </c>
      <c r="W1782" s="17"/>
    </row>
    <row r="1783" spans="1:23" ht="28.8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8">
        <f t="shared" si="166"/>
        <v>42597.409085648142</v>
      </c>
      <c r="T1783" s="18">
        <f t="shared" si="167"/>
        <v>42628.409085648142</v>
      </c>
      <c r="U1783" s="18">
        <v>42597.409085648142</v>
      </c>
      <c r="V1783" s="16">
        <v>2016</v>
      </c>
      <c r="W1783" s="17"/>
    </row>
    <row r="1784" spans="1:23" ht="28.8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8">
        <f t="shared" si="166"/>
        <v>42388.366770833331</v>
      </c>
      <c r="T1784" s="18">
        <f t="shared" si="167"/>
        <v>42421.366770833331</v>
      </c>
      <c r="U1784" s="18">
        <v>42388.366770833331</v>
      </c>
      <c r="V1784" s="16">
        <v>2016</v>
      </c>
      <c r="W1784" s="17"/>
    </row>
    <row r="1785" spans="1:23" ht="28.8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8">
        <f t="shared" si="166"/>
        <v>42115.741643518515</v>
      </c>
      <c r="T1785" s="18">
        <f t="shared" si="167"/>
        <v>42145.741643518515</v>
      </c>
      <c r="U1785" s="18">
        <v>42115.741643518515</v>
      </c>
      <c r="V1785" s="16">
        <v>2015</v>
      </c>
      <c r="W1785" s="17"/>
    </row>
    <row r="1786" spans="1:23" ht="28.8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8">
        <f t="shared" si="166"/>
        <v>42003.447222222218</v>
      </c>
      <c r="T1786" s="18">
        <f t="shared" si="167"/>
        <v>42034.934027777774</v>
      </c>
      <c r="U1786" s="18">
        <v>42003.447222222218</v>
      </c>
      <c r="V1786" s="16">
        <v>2014</v>
      </c>
      <c r="W1786" s="17"/>
    </row>
    <row r="1787" spans="1:23" ht="28.8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8">
        <f t="shared" si="166"/>
        <v>41896.926562499997</v>
      </c>
      <c r="T1787" s="18">
        <f t="shared" si="167"/>
        <v>41927.791666666664</v>
      </c>
      <c r="U1787" s="18">
        <v>41896.926562499997</v>
      </c>
      <c r="V1787" s="16">
        <v>2014</v>
      </c>
      <c r="W1787" s="17"/>
    </row>
    <row r="1788" spans="1:23" ht="28.8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8">
        <f t="shared" si="166"/>
        <v>41958.342326388891</v>
      </c>
      <c r="T1788" s="18">
        <f t="shared" si="167"/>
        <v>41988.342326388891</v>
      </c>
      <c r="U1788" s="18">
        <v>41958.342326388891</v>
      </c>
      <c r="V1788" s="16">
        <v>2014</v>
      </c>
      <c r="W1788" s="17"/>
    </row>
    <row r="1789" spans="1:23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8">
        <f t="shared" si="166"/>
        <v>42068.447187499994</v>
      </c>
      <c r="T1789" s="18">
        <f t="shared" si="167"/>
        <v>42098.40552083333</v>
      </c>
      <c r="U1789" s="18">
        <v>42068.447187499994</v>
      </c>
      <c r="V1789" s="16">
        <v>2015</v>
      </c>
      <c r="W1789" s="17"/>
    </row>
    <row r="1790" spans="1:23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8">
        <f t="shared" si="166"/>
        <v>41913.740069444444</v>
      </c>
      <c r="T1790" s="18">
        <f t="shared" si="167"/>
        <v>41943.740069444444</v>
      </c>
      <c r="U1790" s="18">
        <v>41913.740069444444</v>
      </c>
      <c r="V1790" s="16">
        <v>2014</v>
      </c>
      <c r="W1790" s="17"/>
    </row>
    <row r="1791" spans="1:23" ht="28.8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8">
        <f t="shared" si="166"/>
        <v>41956.041701388887</v>
      </c>
      <c r="T1791" s="18">
        <f t="shared" si="167"/>
        <v>42016.041701388887</v>
      </c>
      <c r="U1791" s="18">
        <v>41956.041701388887</v>
      </c>
      <c r="V1791" s="16">
        <v>2014</v>
      </c>
      <c r="W1791" s="17"/>
    </row>
    <row r="1792" spans="1:23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8">
        <f t="shared" si="166"/>
        <v>42010.466180555559</v>
      </c>
      <c r="T1792" s="18">
        <f t="shared" si="167"/>
        <v>42040.466180555559</v>
      </c>
      <c r="U1792" s="18">
        <v>42010.466180555559</v>
      </c>
      <c r="V1792" s="16">
        <v>2015</v>
      </c>
      <c r="W1792" s="17"/>
    </row>
    <row r="1793" spans="1:23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8">
        <f t="shared" si="166"/>
        <v>41973.532002314816</v>
      </c>
      <c r="T1793" s="18">
        <f t="shared" si="167"/>
        <v>42033.532002314816</v>
      </c>
      <c r="U1793" s="18">
        <v>41973.532002314816</v>
      </c>
      <c r="V1793" s="16">
        <v>2014</v>
      </c>
      <c r="W1793" s="17"/>
    </row>
    <row r="1794" spans="1:23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E1794/D1794</f>
        <v>0.61124000000000001</v>
      </c>
      <c r="P1794" s="7">
        <f t="shared" ref="P1794:P1857" si="169">E1794/L1794</f>
        <v>109.93525179856115</v>
      </c>
      <c r="Q1794" t="str">
        <f t="shared" ref="Q1794:Q1857" si="170">LEFT(N1794,FIND("/",N1794)-1)</f>
        <v>photography</v>
      </c>
      <c r="R1794" t="str">
        <f t="shared" ref="R1794:R1857" si="171">RIGHT(N1794,LEN(N1794)-FIND("/",N1794))</f>
        <v>photobooks</v>
      </c>
      <c r="S1794" s="18">
        <f t="shared" ref="S1794:S1857" si="172">(((J1794/60)/60)/24)+DATE(1970,1,1)+(-5/24)</f>
        <v>42188.822708333326</v>
      </c>
      <c r="T1794" s="18">
        <f t="shared" ref="T1794:T1857" si="173">(((I1794/60)/60)/24)+DATE(1970,1,1)+(-5/24)</f>
        <v>42226.082638888889</v>
      </c>
      <c r="U1794" s="18">
        <v>42188.822708333326</v>
      </c>
      <c r="V1794" s="16">
        <v>2015</v>
      </c>
      <c r="W1794" s="17"/>
    </row>
    <row r="1795" spans="1:23" ht="28.8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1.3333333333333334E-2</v>
      </c>
      <c r="P1795" s="7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8">
        <f t="shared" si="172"/>
        <v>41940.683333333334</v>
      </c>
      <c r="T1795" s="18">
        <f t="shared" si="173"/>
        <v>41970.724999999999</v>
      </c>
      <c r="U1795" s="18">
        <v>41940.683333333334</v>
      </c>
      <c r="V1795" s="16">
        <v>2014</v>
      </c>
      <c r="W1795" s="17"/>
    </row>
    <row r="1796" spans="1:23" ht="28.8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8">
        <f t="shared" si="172"/>
        <v>42011.342847222222</v>
      </c>
      <c r="T1796" s="18">
        <f t="shared" si="173"/>
        <v>42046.342847222222</v>
      </c>
      <c r="U1796" s="18">
        <v>42011.342847222222</v>
      </c>
      <c r="V1796" s="16">
        <v>2015</v>
      </c>
      <c r="W1796" s="17"/>
    </row>
    <row r="1797" spans="1:23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8">
        <f t="shared" si="172"/>
        <v>42628.080335648141</v>
      </c>
      <c r="T1797" s="18">
        <f t="shared" si="173"/>
        <v>42657.458333333336</v>
      </c>
      <c r="U1797" s="18">
        <v>42628.080335648141</v>
      </c>
      <c r="V1797" s="16">
        <v>2016</v>
      </c>
      <c r="W1797" s="17"/>
    </row>
    <row r="1798" spans="1:23" ht="28.8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8">
        <f t="shared" si="172"/>
        <v>42515.231087962959</v>
      </c>
      <c r="T1798" s="18">
        <f t="shared" si="173"/>
        <v>42575.231087962959</v>
      </c>
      <c r="U1798" s="18">
        <v>42515.231087962959</v>
      </c>
      <c r="V1798" s="16">
        <v>2016</v>
      </c>
      <c r="W1798" s="17"/>
    </row>
    <row r="1799" spans="1:23" ht="28.8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8">
        <f t="shared" si="172"/>
        <v>42689.360983796294</v>
      </c>
      <c r="T1799" s="18">
        <f t="shared" si="173"/>
        <v>42719.360983796294</v>
      </c>
      <c r="U1799" s="18">
        <v>42689.360983796294</v>
      </c>
      <c r="V1799" s="16">
        <v>2016</v>
      </c>
      <c r="W1799" s="17"/>
    </row>
    <row r="1800" spans="1:23" ht="28.8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8">
        <f t="shared" si="172"/>
        <v>42344.118437499994</v>
      </c>
      <c r="T1800" s="18">
        <f t="shared" si="173"/>
        <v>42404.118437499994</v>
      </c>
      <c r="U1800" s="18">
        <v>42344.118437499994</v>
      </c>
      <c r="V1800" s="16">
        <v>2015</v>
      </c>
      <c r="W1800" s="17"/>
    </row>
    <row r="1801" spans="1:23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8">
        <f t="shared" si="172"/>
        <v>41934.634351851848</v>
      </c>
      <c r="T1801" s="18">
        <f t="shared" si="173"/>
        <v>41954.676018518519</v>
      </c>
      <c r="U1801" s="18">
        <v>41934.634351851848</v>
      </c>
      <c r="V1801" s="16">
        <v>2014</v>
      </c>
      <c r="W1801" s="17"/>
    </row>
    <row r="1802" spans="1:23" ht="28.8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8">
        <f t="shared" si="172"/>
        <v>42623.397800925923</v>
      </c>
      <c r="T1802" s="18">
        <f t="shared" si="173"/>
        <v>42653.397800925923</v>
      </c>
      <c r="U1802" s="18">
        <v>42623.397800925923</v>
      </c>
      <c r="V1802" s="16">
        <v>2016</v>
      </c>
      <c r="W1802" s="17"/>
    </row>
    <row r="1803" spans="1:23" ht="28.8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8">
        <f t="shared" si="172"/>
        <v>42321.452175925922</v>
      </c>
      <c r="T1803" s="18">
        <f t="shared" si="173"/>
        <v>42353.298611111109</v>
      </c>
      <c r="U1803" s="18">
        <v>42321.452175925922</v>
      </c>
      <c r="V1803" s="16">
        <v>2015</v>
      </c>
      <c r="W1803" s="17"/>
    </row>
    <row r="1804" spans="1:23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8">
        <f t="shared" si="172"/>
        <v>42159.264236111114</v>
      </c>
      <c r="T1804" s="18">
        <f t="shared" si="173"/>
        <v>42182.707638888889</v>
      </c>
      <c r="U1804" s="18">
        <v>42159.264236111114</v>
      </c>
      <c r="V1804" s="16">
        <v>2015</v>
      </c>
      <c r="W1804" s="17"/>
    </row>
    <row r="1805" spans="1:23" ht="28.8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8">
        <f t="shared" si="172"/>
        <v>42017.863217592596</v>
      </c>
      <c r="T1805" s="18">
        <f t="shared" si="173"/>
        <v>42048.863217592596</v>
      </c>
      <c r="U1805" s="18">
        <v>42017.863217592596</v>
      </c>
      <c r="V1805" s="16">
        <v>2015</v>
      </c>
      <c r="W1805" s="17"/>
    </row>
    <row r="1806" spans="1:23" ht="28.8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8">
        <f t="shared" si="172"/>
        <v>42282.469953703701</v>
      </c>
      <c r="T1806" s="18">
        <f t="shared" si="173"/>
        <v>42322.511620370373</v>
      </c>
      <c r="U1806" s="18">
        <v>42282.469953703701</v>
      </c>
      <c r="V1806" s="16">
        <v>2015</v>
      </c>
      <c r="W1806" s="17"/>
    </row>
    <row r="1807" spans="1:23" ht="28.8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8">
        <f t="shared" si="172"/>
        <v>42247.595578703702</v>
      </c>
      <c r="T1807" s="18">
        <f t="shared" si="173"/>
        <v>42279.541666666664</v>
      </c>
      <c r="U1807" s="18">
        <v>42247.595578703702</v>
      </c>
      <c r="V1807" s="16">
        <v>2015</v>
      </c>
      <c r="W1807" s="17"/>
    </row>
    <row r="1808" spans="1:23" ht="28.8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8">
        <f t="shared" si="172"/>
        <v>41877.429965277777</v>
      </c>
      <c r="T1808" s="18">
        <f t="shared" si="173"/>
        <v>41912.429965277777</v>
      </c>
      <c r="U1808" s="18">
        <v>41877.429965277777</v>
      </c>
      <c r="V1808" s="16">
        <v>2014</v>
      </c>
      <c r="W1808" s="17"/>
    </row>
    <row r="1809" spans="1:23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8">
        <f t="shared" si="172"/>
        <v>41879.860104166662</v>
      </c>
      <c r="T1809" s="18">
        <f t="shared" si="173"/>
        <v>41909.860104166662</v>
      </c>
      <c r="U1809" s="18">
        <v>41879.860104166662</v>
      </c>
      <c r="V1809" s="16">
        <v>2014</v>
      </c>
      <c r="W1809" s="17"/>
    </row>
    <row r="1810" spans="1:23" ht="28.8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8">
        <f t="shared" si="172"/>
        <v>42742.472569444442</v>
      </c>
      <c r="T1810" s="18">
        <f t="shared" si="173"/>
        <v>42777.472569444442</v>
      </c>
      <c r="U1810" s="18">
        <v>42742.472569444442</v>
      </c>
      <c r="V1810" s="16">
        <v>2017</v>
      </c>
      <c r="W1810" s="17"/>
    </row>
    <row r="1811" spans="1:23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8">
        <f t="shared" si="172"/>
        <v>42029.699525462966</v>
      </c>
      <c r="T1811" s="18">
        <f t="shared" si="173"/>
        <v>42064.699525462966</v>
      </c>
      <c r="U1811" s="18">
        <v>42029.699525462966</v>
      </c>
      <c r="V1811" s="16">
        <v>2015</v>
      </c>
      <c r="W1811" s="17"/>
    </row>
    <row r="1812" spans="1:23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8">
        <f t="shared" si="172"/>
        <v>41860.701689814814</v>
      </c>
      <c r="T1812" s="18">
        <f t="shared" si="173"/>
        <v>41872.701689814814</v>
      </c>
      <c r="U1812" s="18">
        <v>41860.701689814814</v>
      </c>
      <c r="V1812" s="16">
        <v>2014</v>
      </c>
      <c r="W1812" s="17"/>
    </row>
    <row r="1813" spans="1:23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8">
        <f t="shared" si="172"/>
        <v>41876.225347222222</v>
      </c>
      <c r="T1813" s="18">
        <f t="shared" si="173"/>
        <v>41935.958333333328</v>
      </c>
      <c r="U1813" s="18">
        <v>41876.225347222222</v>
      </c>
      <c r="V1813" s="16">
        <v>2014</v>
      </c>
      <c r="W1813" s="17"/>
    </row>
    <row r="1814" spans="1:23" ht="28.8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8">
        <f t="shared" si="172"/>
        <v>42524.110370370363</v>
      </c>
      <c r="T1814" s="18">
        <f t="shared" si="173"/>
        <v>42554.110370370363</v>
      </c>
      <c r="U1814" s="18">
        <v>42524.110370370363</v>
      </c>
      <c r="V1814" s="16">
        <v>2016</v>
      </c>
      <c r="W1814" s="17"/>
    </row>
    <row r="1815" spans="1:23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8">
        <f t="shared" si="172"/>
        <v>41829.68069444444</v>
      </c>
      <c r="T1815" s="18">
        <f t="shared" si="173"/>
        <v>41859.68069444444</v>
      </c>
      <c r="U1815" s="18">
        <v>41829.68069444444</v>
      </c>
      <c r="V1815" s="16">
        <v>2014</v>
      </c>
      <c r="W1815" s="17"/>
    </row>
    <row r="1816" spans="1:23" ht="28.8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8">
        <f t="shared" si="172"/>
        <v>42033.105740740742</v>
      </c>
      <c r="T1816" s="18">
        <f t="shared" si="173"/>
        <v>42063.105740740742</v>
      </c>
      <c r="U1816" s="18">
        <v>42033.105740740742</v>
      </c>
      <c r="V1816" s="16">
        <v>2015</v>
      </c>
      <c r="W1816" s="17"/>
    </row>
    <row r="1817" spans="1:23" ht="28.8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8">
        <f t="shared" si="172"/>
        <v>42172.698344907411</v>
      </c>
      <c r="T1817" s="18">
        <f t="shared" si="173"/>
        <v>42186.698344907411</v>
      </c>
      <c r="U1817" s="18">
        <v>42172.698344907411</v>
      </c>
      <c r="V1817" s="16">
        <v>2015</v>
      </c>
      <c r="W1817" s="17"/>
    </row>
    <row r="1818" spans="1:23" ht="28.8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8">
        <f t="shared" si="172"/>
        <v>42548.667858796289</v>
      </c>
      <c r="T1818" s="18">
        <f t="shared" si="173"/>
        <v>42576.583333333336</v>
      </c>
      <c r="U1818" s="18">
        <v>42548.667858796289</v>
      </c>
      <c r="V1818" s="16">
        <v>2016</v>
      </c>
      <c r="W1818" s="17"/>
    </row>
    <row r="1819" spans="1:23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8">
        <f t="shared" si="172"/>
        <v>42705.453784722216</v>
      </c>
      <c r="T1819" s="18">
        <f t="shared" si="173"/>
        <v>42765.082638888889</v>
      </c>
      <c r="U1819" s="18">
        <v>42705.453784722216</v>
      </c>
      <c r="V1819" s="16">
        <v>2016</v>
      </c>
      <c r="W1819" s="17"/>
    </row>
    <row r="1820" spans="1:23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8">
        <f t="shared" si="172"/>
        <v>42067.026041666664</v>
      </c>
      <c r="T1820" s="18">
        <f t="shared" si="173"/>
        <v>42096.984374999993</v>
      </c>
      <c r="U1820" s="18">
        <v>42067.026041666664</v>
      </c>
      <c r="V1820" s="16">
        <v>2015</v>
      </c>
      <c r="W1820" s="17"/>
    </row>
    <row r="1821" spans="1:23" ht="28.8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8">
        <f t="shared" si="172"/>
        <v>41820.543935185182</v>
      </c>
      <c r="T1821" s="18">
        <f t="shared" si="173"/>
        <v>41850.543935185182</v>
      </c>
      <c r="U1821" s="18">
        <v>41820.543935185182</v>
      </c>
      <c r="V1821" s="16">
        <v>2014</v>
      </c>
      <c r="W1821" s="17"/>
    </row>
    <row r="1822" spans="1:23" ht="28.8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8">
        <f t="shared" si="172"/>
        <v>42064.87604166667</v>
      </c>
      <c r="T1822" s="18">
        <f t="shared" si="173"/>
        <v>42094.834374999999</v>
      </c>
      <c r="U1822" s="18">
        <v>42064.87604166667</v>
      </c>
      <c r="V1822" s="16">
        <v>2015</v>
      </c>
      <c r="W1822" s="17"/>
    </row>
    <row r="1823" spans="1:23" ht="28.8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8">
        <f t="shared" si="172"/>
        <v>40926.110729166663</v>
      </c>
      <c r="T1823" s="18">
        <f t="shared" si="173"/>
        <v>40971.110729166663</v>
      </c>
      <c r="U1823" s="18">
        <v>40926.110729166663</v>
      </c>
      <c r="V1823" s="16">
        <v>2012</v>
      </c>
      <c r="W1823" s="17"/>
    </row>
    <row r="1824" spans="1:23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8">
        <f t="shared" si="172"/>
        <v>41634.588680555549</v>
      </c>
      <c r="T1824" s="18">
        <f t="shared" si="173"/>
        <v>41670.584027777775</v>
      </c>
      <c r="U1824" s="18">
        <v>41634.588680555549</v>
      </c>
      <c r="V1824" s="16">
        <v>2013</v>
      </c>
      <c r="W1824" s="17"/>
    </row>
    <row r="1825" spans="1:23" ht="28.8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8">
        <f t="shared" si="172"/>
        <v>41176.47657407407</v>
      </c>
      <c r="T1825" s="18">
        <f t="shared" si="173"/>
        <v>41206.47657407407</v>
      </c>
      <c r="U1825" s="18">
        <v>41176.47657407407</v>
      </c>
      <c r="V1825" s="16">
        <v>2012</v>
      </c>
      <c r="W1825" s="17"/>
    </row>
    <row r="1826" spans="1:23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8">
        <f t="shared" si="172"/>
        <v>41626.707951388889</v>
      </c>
      <c r="T1826" s="18">
        <f t="shared" si="173"/>
        <v>41646.880555555552</v>
      </c>
      <c r="U1826" s="18">
        <v>41626.707951388889</v>
      </c>
      <c r="V1826" s="16">
        <v>2013</v>
      </c>
      <c r="W1826" s="17"/>
    </row>
    <row r="1827" spans="1:23" ht="28.8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8">
        <f t="shared" si="172"/>
        <v>41443.626192129625</v>
      </c>
      <c r="T1827" s="18">
        <f t="shared" si="173"/>
        <v>41466.626192129625</v>
      </c>
      <c r="U1827" s="18">
        <v>41443.626192129625</v>
      </c>
      <c r="V1827" s="16">
        <v>2013</v>
      </c>
      <c r="W1827" s="17"/>
    </row>
    <row r="1828" spans="1:23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8">
        <f t="shared" si="172"/>
        <v>41657.715474537035</v>
      </c>
      <c r="T1828" s="18">
        <f t="shared" si="173"/>
        <v>41687.715474537035</v>
      </c>
      <c r="U1828" s="18">
        <v>41657.715474537035</v>
      </c>
      <c r="V1828" s="16">
        <v>2014</v>
      </c>
      <c r="W1828" s="17"/>
    </row>
    <row r="1829" spans="1:23" ht="28.8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8">
        <f t="shared" si="172"/>
        <v>40555.117604166662</v>
      </c>
      <c r="T1829" s="18">
        <f t="shared" si="173"/>
        <v>40605.117604166662</v>
      </c>
      <c r="U1829" s="18">
        <v>40555.117604166662</v>
      </c>
      <c r="V1829" s="16">
        <v>2011</v>
      </c>
      <c r="W1829" s="17"/>
    </row>
    <row r="1830" spans="1:23" ht="28.8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8">
        <f t="shared" si="172"/>
        <v>41736.691319444442</v>
      </c>
      <c r="T1830" s="18">
        <f t="shared" si="173"/>
        <v>41768.708333333328</v>
      </c>
      <c r="U1830" s="18">
        <v>41736.691319444442</v>
      </c>
      <c r="V1830" s="16">
        <v>2014</v>
      </c>
      <c r="W1830" s="17"/>
    </row>
    <row r="1831" spans="1:23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8">
        <f t="shared" si="172"/>
        <v>40515.879293981481</v>
      </c>
      <c r="T1831" s="18">
        <f t="shared" si="173"/>
        <v>40564.708333333328</v>
      </c>
      <c r="U1831" s="18">
        <v>40515.879293981481</v>
      </c>
      <c r="V1831" s="16">
        <v>2010</v>
      </c>
      <c r="W1831" s="17"/>
    </row>
    <row r="1832" spans="1:23" ht="28.8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8">
        <f t="shared" si="172"/>
        <v>41664.475775462961</v>
      </c>
      <c r="T1832" s="18">
        <f t="shared" si="173"/>
        <v>41694.475775462961</v>
      </c>
      <c r="U1832" s="18">
        <v>41664.475775462961</v>
      </c>
      <c r="V1832" s="16">
        <v>2014</v>
      </c>
      <c r="W1832" s="17"/>
    </row>
    <row r="1833" spans="1:23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8">
        <f t="shared" si="172"/>
        <v>41026.787766203699</v>
      </c>
      <c r="T1833" s="18">
        <f t="shared" si="173"/>
        <v>41041.787766203699</v>
      </c>
      <c r="U1833" s="18">
        <v>41026.787766203699</v>
      </c>
      <c r="V1833" s="16">
        <v>2012</v>
      </c>
      <c r="W1833" s="17"/>
    </row>
    <row r="1834" spans="1:23" ht="28.8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8">
        <f t="shared" si="172"/>
        <v>40576.331331018519</v>
      </c>
      <c r="T1834" s="18">
        <f t="shared" si="173"/>
        <v>40606.331331018519</v>
      </c>
      <c r="U1834" s="18">
        <v>40576.331331018519</v>
      </c>
      <c r="V1834" s="16">
        <v>2011</v>
      </c>
      <c r="W1834" s="17"/>
    </row>
    <row r="1835" spans="1:23" ht="28.8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8">
        <f t="shared" si="172"/>
        <v>41302.835682870369</v>
      </c>
      <c r="T1835" s="18">
        <f t="shared" si="173"/>
        <v>41335.124305555553</v>
      </c>
      <c r="U1835" s="18">
        <v>41302.835682870369</v>
      </c>
      <c r="V1835" s="16">
        <v>2013</v>
      </c>
      <c r="W1835" s="17"/>
    </row>
    <row r="1836" spans="1:23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8">
        <f t="shared" si="172"/>
        <v>41988.755729166667</v>
      </c>
      <c r="T1836" s="18">
        <f t="shared" si="173"/>
        <v>42028.755729166667</v>
      </c>
      <c r="U1836" s="18">
        <v>41988.755729166667</v>
      </c>
      <c r="V1836" s="16">
        <v>2014</v>
      </c>
      <c r="W1836" s="17"/>
    </row>
    <row r="1837" spans="1:23" ht="43.2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8">
        <f t="shared" si="172"/>
        <v>42430.49387731481</v>
      </c>
      <c r="T1837" s="18">
        <f t="shared" si="173"/>
        <v>42460.452210648145</v>
      </c>
      <c r="U1837" s="18">
        <v>42430.49387731481</v>
      </c>
      <c r="V1837" s="16">
        <v>2016</v>
      </c>
      <c r="W1837" s="17"/>
    </row>
    <row r="1838" spans="1:23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8">
        <f t="shared" si="172"/>
        <v>41305.601030092592</v>
      </c>
      <c r="T1838" s="18">
        <f t="shared" si="173"/>
        <v>41322.601030092592</v>
      </c>
      <c r="U1838" s="18">
        <v>41305.601030092592</v>
      </c>
      <c r="V1838" s="16">
        <v>2013</v>
      </c>
      <c r="W1838" s="17"/>
    </row>
    <row r="1839" spans="1:23" ht="28.8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8">
        <f t="shared" si="172"/>
        <v>40925.839525462965</v>
      </c>
      <c r="T1839" s="18">
        <f t="shared" si="173"/>
        <v>40985.797858796293</v>
      </c>
      <c r="U1839" s="18">
        <v>40925.839525462965</v>
      </c>
      <c r="V1839" s="16">
        <v>2012</v>
      </c>
      <c r="W1839" s="17"/>
    </row>
    <row r="1840" spans="1:23" ht="28.8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8">
        <f t="shared" si="172"/>
        <v>40788.578206018516</v>
      </c>
      <c r="T1840" s="18">
        <f t="shared" si="173"/>
        <v>40816.916666666664</v>
      </c>
      <c r="U1840" s="18">
        <v>40788.578206018516</v>
      </c>
      <c r="V1840" s="16">
        <v>2011</v>
      </c>
      <c r="W1840" s="17"/>
    </row>
    <row r="1841" spans="1:23" ht="28.8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8">
        <f t="shared" si="172"/>
        <v>42614.513680555552</v>
      </c>
      <c r="T1841" s="18">
        <f t="shared" si="173"/>
        <v>42644.513680555552</v>
      </c>
      <c r="U1841" s="18">
        <v>42614.513680555552</v>
      </c>
      <c r="V1841" s="16">
        <v>2016</v>
      </c>
      <c r="W1841" s="17"/>
    </row>
    <row r="1842" spans="1:23" ht="28.8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8">
        <f t="shared" si="172"/>
        <v>41381.88784722222</v>
      </c>
      <c r="T1842" s="18">
        <f t="shared" si="173"/>
        <v>41400.999305555553</v>
      </c>
      <c r="U1842" s="18">
        <v>41381.88784722222</v>
      </c>
      <c r="V1842" s="16">
        <v>2013</v>
      </c>
      <c r="W1842" s="17"/>
    </row>
    <row r="1843" spans="1:23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8">
        <f t="shared" si="172"/>
        <v>41745.637094907404</v>
      </c>
      <c r="T1843" s="18">
        <f t="shared" si="173"/>
        <v>41778.999305555553</v>
      </c>
      <c r="U1843" s="18">
        <v>41745.637094907404</v>
      </c>
      <c r="V1843" s="16">
        <v>2014</v>
      </c>
      <c r="W1843" s="17"/>
    </row>
    <row r="1844" spans="1:23" ht="28.8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8">
        <f t="shared" si="172"/>
        <v>42031.423391203702</v>
      </c>
      <c r="T1844" s="18">
        <f t="shared" si="173"/>
        <v>42065.040972222218</v>
      </c>
      <c r="U1844" s="18">
        <v>42031.423391203702</v>
      </c>
      <c r="V1844" s="16">
        <v>2015</v>
      </c>
      <c r="W1844" s="17"/>
    </row>
    <row r="1845" spans="1:23" ht="28.8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8">
        <f t="shared" si="172"/>
        <v>40564.786504629628</v>
      </c>
      <c r="T1845" s="18">
        <f t="shared" si="173"/>
        <v>40594.786504629628</v>
      </c>
      <c r="U1845" s="18">
        <v>40564.786504629628</v>
      </c>
      <c r="V1845" s="16">
        <v>2011</v>
      </c>
      <c r="W1845" s="17"/>
    </row>
    <row r="1846" spans="1:23" ht="28.8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8">
        <f t="shared" si="172"/>
        <v>40666.765208333331</v>
      </c>
      <c r="T1846" s="18">
        <f t="shared" si="173"/>
        <v>40704.916666666664</v>
      </c>
      <c r="U1846" s="18">
        <v>40666.765208333331</v>
      </c>
      <c r="V1846" s="16">
        <v>2011</v>
      </c>
      <c r="W1846" s="17"/>
    </row>
    <row r="1847" spans="1:23" ht="72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8">
        <f t="shared" si="172"/>
        <v>42523.124976851854</v>
      </c>
      <c r="T1847" s="18">
        <f t="shared" si="173"/>
        <v>42537.996527777774</v>
      </c>
      <c r="U1847" s="18">
        <v>42523.124976851854</v>
      </c>
      <c r="V1847" s="16">
        <v>2016</v>
      </c>
      <c r="W1847" s="17"/>
    </row>
    <row r="1848" spans="1:23" ht="28.8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8">
        <f t="shared" si="172"/>
        <v>41228.441863425927</v>
      </c>
      <c r="T1848" s="18">
        <f t="shared" si="173"/>
        <v>41258.441863425927</v>
      </c>
      <c r="U1848" s="18">
        <v>41228.441863425927</v>
      </c>
      <c r="V1848" s="16">
        <v>2012</v>
      </c>
      <c r="W1848" s="17"/>
    </row>
    <row r="1849" spans="1:23" ht="28.8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8">
        <f t="shared" si="172"/>
        <v>42094.028148148143</v>
      </c>
      <c r="T1849" s="18">
        <f t="shared" si="173"/>
        <v>42115.028148148143</v>
      </c>
      <c r="U1849" s="18">
        <v>42094.028148148143</v>
      </c>
      <c r="V1849" s="16">
        <v>2015</v>
      </c>
      <c r="W1849" s="17"/>
    </row>
    <row r="1850" spans="1:23" ht="28.8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8">
        <f t="shared" si="172"/>
        <v>40691.579722222217</v>
      </c>
      <c r="T1850" s="18">
        <f t="shared" si="173"/>
        <v>40755.082638888889</v>
      </c>
      <c r="U1850" s="18">
        <v>40691.579722222217</v>
      </c>
      <c r="V1850" s="16">
        <v>2011</v>
      </c>
      <c r="W1850" s="17"/>
    </row>
    <row r="1851" spans="1:23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8">
        <f t="shared" si="172"/>
        <v>41169.637256944443</v>
      </c>
      <c r="T1851" s="18">
        <f t="shared" si="173"/>
        <v>41199.637256944443</v>
      </c>
      <c r="U1851" s="18">
        <v>41169.637256944443</v>
      </c>
      <c r="V1851" s="16">
        <v>2012</v>
      </c>
      <c r="W1851" s="17"/>
    </row>
    <row r="1852" spans="1:23" ht="28.8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8">
        <f t="shared" si="172"/>
        <v>41800.751157407409</v>
      </c>
      <c r="T1852" s="18">
        <f t="shared" si="173"/>
        <v>41830.751157407409</v>
      </c>
      <c r="U1852" s="18">
        <v>41800.751157407409</v>
      </c>
      <c r="V1852" s="16">
        <v>2014</v>
      </c>
      <c r="W1852" s="17"/>
    </row>
    <row r="1853" spans="1:23" ht="28.8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8">
        <f t="shared" si="172"/>
        <v>41827.69835648148</v>
      </c>
      <c r="T1853" s="18">
        <f t="shared" si="173"/>
        <v>41847.833333333328</v>
      </c>
      <c r="U1853" s="18">
        <v>41827.69835648148</v>
      </c>
      <c r="V1853" s="16">
        <v>2014</v>
      </c>
      <c r="W1853" s="17"/>
    </row>
    <row r="1854" spans="1:23" ht="28.8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8">
        <f t="shared" si="172"/>
        <v>42081.563101851854</v>
      </c>
      <c r="T1854" s="18">
        <f t="shared" si="173"/>
        <v>42118.791666666664</v>
      </c>
      <c r="U1854" s="18">
        <v>42081.563101851854</v>
      </c>
      <c r="V1854" s="16">
        <v>2015</v>
      </c>
      <c r="W1854" s="17"/>
    </row>
    <row r="1855" spans="1:23" ht="28.8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8">
        <f t="shared" si="172"/>
        <v>41176.852048611108</v>
      </c>
      <c r="T1855" s="18">
        <f t="shared" si="173"/>
        <v>41226.893715277773</v>
      </c>
      <c r="U1855" s="18">
        <v>41176.852048611108</v>
      </c>
      <c r="V1855" s="16">
        <v>2012</v>
      </c>
      <c r="W1855" s="17"/>
    </row>
    <row r="1856" spans="1:23" ht="28.8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8">
        <f t="shared" si="172"/>
        <v>41387.812928240739</v>
      </c>
      <c r="T1856" s="18">
        <f t="shared" si="173"/>
        <v>41417.812928240739</v>
      </c>
      <c r="U1856" s="18">
        <v>41387.812928240739</v>
      </c>
      <c r="V1856" s="16">
        <v>2013</v>
      </c>
      <c r="W1856" s="17"/>
    </row>
    <row r="1857" spans="1:23" ht="28.8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8">
        <f t="shared" si="172"/>
        <v>41600.330324074072</v>
      </c>
      <c r="T1857" s="18">
        <f t="shared" si="173"/>
        <v>41645.330324074072</v>
      </c>
      <c r="U1857" s="18">
        <v>41600.330324074072</v>
      </c>
      <c r="V1857" s="16">
        <v>2013</v>
      </c>
      <c r="W1857" s="17"/>
    </row>
    <row r="1858" spans="1:23" ht="28.8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E1858/D1858</f>
        <v>1.0125</v>
      </c>
      <c r="P1858" s="7">
        <f t="shared" ref="P1858:P1921" si="175">E1858/L1858</f>
        <v>53.289473684210527</v>
      </c>
      <c r="Q1858" t="str">
        <f t="shared" ref="Q1858:Q1921" si="176">LEFT(N1858,FIND("/",N1858)-1)</f>
        <v>music</v>
      </c>
      <c r="R1858" t="str">
        <f t="shared" ref="R1858:R1921" si="177">RIGHT(N1858,LEN(N1858)-FIND("/",N1858))</f>
        <v>rock</v>
      </c>
      <c r="S1858" s="18">
        <f t="shared" ref="S1858:S1921" si="178">(((J1858/60)/60)/24)+DATE(1970,1,1)+(-5/24)</f>
        <v>41817.64666666666</v>
      </c>
      <c r="T1858" s="18">
        <f t="shared" ref="T1858:T1921" si="179">(((I1858/60)/60)/24)+DATE(1970,1,1)+(-5/24)</f>
        <v>41838.64666666666</v>
      </c>
      <c r="U1858" s="18">
        <v>41817.64666666666</v>
      </c>
      <c r="V1858" s="16">
        <v>2014</v>
      </c>
      <c r="W1858" s="17"/>
    </row>
    <row r="1859" spans="1:23" ht="28.8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</v>
      </c>
      <c r="P1859" s="7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8">
        <f t="shared" si="178"/>
        <v>41864.560335648144</v>
      </c>
      <c r="T1859" s="18">
        <f t="shared" si="179"/>
        <v>41894.560335648144</v>
      </c>
      <c r="U1859" s="18">
        <v>41864.560335648144</v>
      </c>
      <c r="V1859" s="16">
        <v>2014</v>
      </c>
      <c r="W1859" s="17"/>
    </row>
    <row r="1860" spans="1:23" ht="28.8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8">
        <f t="shared" si="178"/>
        <v>40832.9921412037</v>
      </c>
      <c r="T1860" s="18">
        <f t="shared" si="179"/>
        <v>40893.033807870372</v>
      </c>
      <c r="U1860" s="18">
        <v>40832.9921412037</v>
      </c>
      <c r="V1860" s="16">
        <v>2011</v>
      </c>
      <c r="W1860" s="17"/>
    </row>
    <row r="1861" spans="1:23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8">
        <f t="shared" si="178"/>
        <v>40778.561678240738</v>
      </c>
      <c r="T1861" s="18">
        <f t="shared" si="179"/>
        <v>40808.561678240738</v>
      </c>
      <c r="U1861" s="18">
        <v>40778.561678240738</v>
      </c>
      <c r="V1861" s="16">
        <v>2011</v>
      </c>
      <c r="W1861" s="17"/>
    </row>
    <row r="1862" spans="1:23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8">
        <f t="shared" si="178"/>
        <v>41655.500972222217</v>
      </c>
      <c r="T1862" s="18">
        <f t="shared" si="179"/>
        <v>41676.500972222217</v>
      </c>
      <c r="U1862" s="18">
        <v>41655.500972222217</v>
      </c>
      <c r="V1862" s="16">
        <v>2014</v>
      </c>
      <c r="W1862" s="17"/>
    </row>
    <row r="1863" spans="1:23" ht="28.8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8">
        <f t="shared" si="178"/>
        <v>42000.091909722221</v>
      </c>
      <c r="T1863" s="18">
        <f t="shared" si="179"/>
        <v>42030.091909722221</v>
      </c>
      <c r="U1863" s="18">
        <v>42000.091909722221</v>
      </c>
      <c r="V1863" s="16">
        <v>2014</v>
      </c>
      <c r="W1863" s="17"/>
    </row>
    <row r="1864" spans="1:23" ht="28.8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8">
        <f t="shared" si="178"/>
        <v>42755.284421296288</v>
      </c>
      <c r="T1864" s="18">
        <f t="shared" si="179"/>
        <v>42802.104166666664</v>
      </c>
      <c r="U1864" s="18">
        <v>42755.284421296288</v>
      </c>
      <c r="V1864" s="16">
        <v>2017</v>
      </c>
      <c r="W1864" s="17"/>
    </row>
    <row r="1865" spans="1:23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8">
        <f t="shared" si="178"/>
        <v>41772.588946759257</v>
      </c>
      <c r="T1865" s="18">
        <f t="shared" si="179"/>
        <v>41802.588946759257</v>
      </c>
      <c r="U1865" s="18">
        <v>41772.588946759257</v>
      </c>
      <c r="V1865" s="16">
        <v>2014</v>
      </c>
      <c r="W1865" s="17"/>
    </row>
    <row r="1866" spans="1:23" ht="28.8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8">
        <f t="shared" si="178"/>
        <v>41733.508101851847</v>
      </c>
      <c r="T1866" s="18">
        <f t="shared" si="179"/>
        <v>41763.508101851847</v>
      </c>
      <c r="U1866" s="18">
        <v>41733.508101851847</v>
      </c>
      <c r="V1866" s="16">
        <v>2014</v>
      </c>
      <c r="W1866" s="17"/>
    </row>
    <row r="1867" spans="1:23" ht="28.8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8">
        <f t="shared" si="178"/>
        <v>42645.159108796295</v>
      </c>
      <c r="T1867" s="18">
        <f t="shared" si="179"/>
        <v>42680.200775462967</v>
      </c>
      <c r="U1867" s="18">
        <v>42645.159108796295</v>
      </c>
      <c r="V1867" s="16">
        <v>2016</v>
      </c>
      <c r="W1867" s="17"/>
    </row>
    <row r="1868" spans="1:23" ht="28.8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8">
        <f t="shared" si="178"/>
        <v>42742.038159722222</v>
      </c>
      <c r="T1868" s="18">
        <f t="shared" si="179"/>
        <v>42794.958333333336</v>
      </c>
      <c r="U1868" s="18">
        <v>42742.038159722222</v>
      </c>
      <c r="V1868" s="16">
        <v>2017</v>
      </c>
      <c r="W1868" s="17"/>
    </row>
    <row r="1869" spans="1:23" ht="28.8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8">
        <f t="shared" si="178"/>
        <v>42649.716574074067</v>
      </c>
      <c r="T1869" s="18">
        <f t="shared" si="179"/>
        <v>42679.716574074067</v>
      </c>
      <c r="U1869" s="18">
        <v>42649.716574074067</v>
      </c>
      <c r="V1869" s="16">
        <v>2016</v>
      </c>
      <c r="W1869" s="17"/>
    </row>
    <row r="1870" spans="1:23" ht="28.8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8">
        <f t="shared" si="178"/>
        <v>42328.570891203701</v>
      </c>
      <c r="T1870" s="18">
        <f t="shared" si="179"/>
        <v>42353.124305555553</v>
      </c>
      <c r="U1870" s="18">
        <v>42328.570891203701</v>
      </c>
      <c r="V1870" s="16">
        <v>2015</v>
      </c>
      <c r="W1870" s="17"/>
    </row>
    <row r="1871" spans="1:23" ht="28.8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8">
        <f t="shared" si="178"/>
        <v>42708.794548611106</v>
      </c>
      <c r="T1871" s="18">
        <f t="shared" si="179"/>
        <v>42738.794548611106</v>
      </c>
      <c r="U1871" s="18">
        <v>42708.794548611106</v>
      </c>
      <c r="V1871" s="16">
        <v>2016</v>
      </c>
      <c r="W1871" s="17"/>
    </row>
    <row r="1872" spans="1:23" ht="28.8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8">
        <f t="shared" si="178"/>
        <v>42371.14739583333</v>
      </c>
      <c r="T1872" s="18">
        <f t="shared" si="179"/>
        <v>42399.970138888886</v>
      </c>
      <c r="U1872" s="18">
        <v>42371.14739583333</v>
      </c>
      <c r="V1872" s="16">
        <v>2016</v>
      </c>
      <c r="W1872" s="17"/>
    </row>
    <row r="1873" spans="1:23" ht="28.8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8">
        <f t="shared" si="178"/>
        <v>41923.575243055551</v>
      </c>
      <c r="T1873" s="18">
        <f t="shared" si="179"/>
        <v>41963.616909722223</v>
      </c>
      <c r="U1873" s="18">
        <v>41923.575243055551</v>
      </c>
      <c r="V1873" s="16">
        <v>2014</v>
      </c>
      <c r="W1873" s="17"/>
    </row>
    <row r="1874" spans="1:23" ht="28.8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8">
        <f t="shared" si="178"/>
        <v>42154.921319444438</v>
      </c>
      <c r="T1874" s="18">
        <f t="shared" si="179"/>
        <v>42184.921319444438</v>
      </c>
      <c r="U1874" s="18">
        <v>42154.921319444438</v>
      </c>
      <c r="V1874" s="16">
        <v>2015</v>
      </c>
      <c r="W1874" s="17"/>
    </row>
    <row r="1875" spans="1:23" ht="28.8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8">
        <f t="shared" si="178"/>
        <v>42164.407523148147</v>
      </c>
      <c r="T1875" s="18">
        <f t="shared" si="179"/>
        <v>42193.489583333336</v>
      </c>
      <c r="U1875" s="18">
        <v>42164.407523148147</v>
      </c>
      <c r="V1875" s="16">
        <v>2015</v>
      </c>
      <c r="W1875" s="17"/>
    </row>
    <row r="1876" spans="1:23" ht="28.8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8">
        <f t="shared" si="178"/>
        <v>42529.760798611103</v>
      </c>
      <c r="T1876" s="18">
        <f t="shared" si="179"/>
        <v>42549.760798611103</v>
      </c>
      <c r="U1876" s="18">
        <v>42529.760798611103</v>
      </c>
      <c r="V1876" s="16">
        <v>2016</v>
      </c>
      <c r="W1876" s="17"/>
    </row>
    <row r="1877" spans="1:23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8">
        <f t="shared" si="178"/>
        <v>42528.691064814811</v>
      </c>
      <c r="T1877" s="18">
        <f t="shared" si="179"/>
        <v>42588.691064814811</v>
      </c>
      <c r="U1877" s="18">
        <v>42528.691064814811</v>
      </c>
      <c r="V1877" s="16">
        <v>2016</v>
      </c>
      <c r="W1877" s="17"/>
    </row>
    <row r="1878" spans="1:23" ht="28.8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8">
        <f t="shared" si="178"/>
        <v>41776.076446759253</v>
      </c>
      <c r="T1878" s="18">
        <f t="shared" si="179"/>
        <v>41806.076446759253</v>
      </c>
      <c r="U1878" s="18">
        <v>41776.076446759253</v>
      </c>
      <c r="V1878" s="16">
        <v>2014</v>
      </c>
      <c r="W1878" s="17"/>
    </row>
    <row r="1879" spans="1:23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8">
        <f t="shared" si="178"/>
        <v>42034.820891203701</v>
      </c>
      <c r="T1879" s="18">
        <f t="shared" si="179"/>
        <v>42063.820891203701</v>
      </c>
      <c r="U1879" s="18">
        <v>42034.820891203701</v>
      </c>
      <c r="V1879" s="16">
        <v>2015</v>
      </c>
      <c r="W1879" s="17"/>
    </row>
    <row r="1880" spans="1:23" ht="28.8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8">
        <f t="shared" si="178"/>
        <v>41772.800405092588</v>
      </c>
      <c r="T1880" s="18">
        <f t="shared" si="179"/>
        <v>41802.800405092588</v>
      </c>
      <c r="U1880" s="18">
        <v>41772.800405092588</v>
      </c>
      <c r="V1880" s="16">
        <v>2014</v>
      </c>
      <c r="W1880" s="17"/>
    </row>
    <row r="1881" spans="1:23" ht="28.8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8">
        <f t="shared" si="178"/>
        <v>42413.441307870373</v>
      </c>
      <c r="T1881" s="18">
        <f t="shared" si="179"/>
        <v>42443.399641203701</v>
      </c>
      <c r="U1881" s="18">
        <v>42413.441307870373</v>
      </c>
      <c r="V1881" s="16">
        <v>2016</v>
      </c>
      <c r="W1881" s="17"/>
    </row>
    <row r="1882" spans="1:23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8">
        <f t="shared" si="178"/>
        <v>42430.358564814807</v>
      </c>
      <c r="T1882" s="18">
        <f t="shared" si="179"/>
        <v>42459.31689814815</v>
      </c>
      <c r="U1882" s="18">
        <v>42430.358564814807</v>
      </c>
      <c r="V1882" s="16">
        <v>2016</v>
      </c>
      <c r="W1882" s="17"/>
    </row>
    <row r="1883" spans="1:23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8">
        <f t="shared" si="178"/>
        <v>42042.944317129623</v>
      </c>
      <c r="T1883" s="18">
        <f t="shared" si="179"/>
        <v>42072.902650462966</v>
      </c>
      <c r="U1883" s="18">
        <v>42042.944317129623</v>
      </c>
      <c r="V1883" s="16">
        <v>2015</v>
      </c>
      <c r="W1883" s="17"/>
    </row>
    <row r="1884" spans="1:23" ht="28.8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8">
        <f t="shared" si="178"/>
        <v>41067.740879629629</v>
      </c>
      <c r="T1884" s="18">
        <f t="shared" si="179"/>
        <v>41100.783333333333</v>
      </c>
      <c r="U1884" s="18">
        <v>41067.740879629629</v>
      </c>
      <c r="V1884" s="16">
        <v>2012</v>
      </c>
      <c r="W1884" s="17"/>
    </row>
    <row r="1885" spans="1:23" ht="28.8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8">
        <f t="shared" si="178"/>
        <v>40977.739675925921</v>
      </c>
      <c r="T1885" s="18">
        <f t="shared" si="179"/>
        <v>41007.698009259257</v>
      </c>
      <c r="U1885" s="18">
        <v>40977.739675925921</v>
      </c>
      <c r="V1885" s="16">
        <v>2012</v>
      </c>
      <c r="W1885" s="17"/>
    </row>
    <row r="1886" spans="1:23" ht="28.8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8">
        <f t="shared" si="178"/>
        <v>41204.989988425921</v>
      </c>
      <c r="T1886" s="18">
        <f t="shared" si="179"/>
        <v>41240.291666666664</v>
      </c>
      <c r="U1886" s="18">
        <v>41204.989988425921</v>
      </c>
      <c r="V1886" s="16">
        <v>2012</v>
      </c>
      <c r="W1886" s="17"/>
    </row>
    <row r="1887" spans="1:23" ht="28.8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8">
        <f t="shared" si="178"/>
        <v>41098.885532407403</v>
      </c>
      <c r="T1887" s="18">
        <f t="shared" si="179"/>
        <v>41131.708333333328</v>
      </c>
      <c r="U1887" s="18">
        <v>41098.885532407403</v>
      </c>
      <c r="V1887" s="16">
        <v>2012</v>
      </c>
      <c r="W1887" s="17"/>
    </row>
    <row r="1888" spans="1:23" ht="28.8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8">
        <f t="shared" si="178"/>
        <v>41925.69835648148</v>
      </c>
      <c r="T1888" s="18">
        <f t="shared" si="179"/>
        <v>41955.740023148144</v>
      </c>
      <c r="U1888" s="18">
        <v>41925.69835648148</v>
      </c>
      <c r="V1888" s="16">
        <v>2014</v>
      </c>
      <c r="W1888" s="17"/>
    </row>
    <row r="1889" spans="1:23" ht="28.8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8">
        <f t="shared" si="178"/>
        <v>42323.591805555552</v>
      </c>
      <c r="T1889" s="18">
        <f t="shared" si="179"/>
        <v>42341.687499999993</v>
      </c>
      <c r="U1889" s="18">
        <v>42323.591805555552</v>
      </c>
      <c r="V1889" s="16">
        <v>2015</v>
      </c>
      <c r="W1889" s="17"/>
    </row>
    <row r="1890" spans="1:23" ht="28.8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8">
        <f t="shared" si="178"/>
        <v>40299.03162037037</v>
      </c>
      <c r="T1890" s="18">
        <f t="shared" si="179"/>
        <v>40329.999305555553</v>
      </c>
      <c r="U1890" s="18">
        <v>40299.03162037037</v>
      </c>
      <c r="V1890" s="16">
        <v>2010</v>
      </c>
      <c r="W1890" s="17"/>
    </row>
    <row r="1891" spans="1:23" ht="28.8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8">
        <f t="shared" si="178"/>
        <v>41299.585023148145</v>
      </c>
      <c r="T1891" s="18">
        <f t="shared" si="179"/>
        <v>41344.543356481481</v>
      </c>
      <c r="U1891" s="18">
        <v>41299.585023148145</v>
      </c>
      <c r="V1891" s="16">
        <v>2013</v>
      </c>
      <c r="W1891" s="17"/>
    </row>
    <row r="1892" spans="1:23" ht="28.8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8">
        <f t="shared" si="178"/>
        <v>41228.577870370369</v>
      </c>
      <c r="T1892" s="18">
        <f t="shared" si="179"/>
        <v>41258.577870370369</v>
      </c>
      <c r="U1892" s="18">
        <v>41228.577870370369</v>
      </c>
      <c r="V1892" s="16">
        <v>2012</v>
      </c>
      <c r="W1892" s="17"/>
    </row>
    <row r="1893" spans="1:23" ht="28.8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8">
        <f t="shared" si="178"/>
        <v>40335.589745370366</v>
      </c>
      <c r="T1893" s="18">
        <f t="shared" si="179"/>
        <v>40381.041666666664</v>
      </c>
      <c r="U1893" s="18">
        <v>40335.589745370366</v>
      </c>
      <c r="V1893" s="16">
        <v>2010</v>
      </c>
      <c r="W1893" s="17"/>
    </row>
    <row r="1894" spans="1:23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8">
        <f t="shared" si="178"/>
        <v>40671.429178240738</v>
      </c>
      <c r="T1894" s="18">
        <f t="shared" si="179"/>
        <v>40701.429178240738</v>
      </c>
      <c r="U1894" s="18">
        <v>40671.429178240738</v>
      </c>
      <c r="V1894" s="16">
        <v>2011</v>
      </c>
      <c r="W1894" s="17"/>
    </row>
    <row r="1895" spans="1:23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8">
        <f t="shared" si="178"/>
        <v>40632.733622685184</v>
      </c>
      <c r="T1895" s="18">
        <f t="shared" si="179"/>
        <v>40648.957638888889</v>
      </c>
      <c r="U1895" s="18">
        <v>40632.733622685184</v>
      </c>
      <c r="V1895" s="16">
        <v>2011</v>
      </c>
      <c r="W1895" s="17"/>
    </row>
    <row r="1896" spans="1:23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8">
        <f t="shared" si="178"/>
        <v>40920.696562500001</v>
      </c>
      <c r="T1896" s="18">
        <f t="shared" si="179"/>
        <v>40951.696562500001</v>
      </c>
      <c r="U1896" s="18">
        <v>40920.696562500001</v>
      </c>
      <c r="V1896" s="16">
        <v>2012</v>
      </c>
      <c r="W1896" s="17"/>
    </row>
    <row r="1897" spans="1:23" ht="28.8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8">
        <f t="shared" si="178"/>
        <v>42267.538449074076</v>
      </c>
      <c r="T1897" s="18">
        <f t="shared" si="179"/>
        <v>42297.538449074076</v>
      </c>
      <c r="U1897" s="18">
        <v>42267.538449074076</v>
      </c>
      <c r="V1897" s="16">
        <v>2015</v>
      </c>
      <c r="W1897" s="17"/>
    </row>
    <row r="1898" spans="1:23" ht="28.8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8">
        <f t="shared" si="178"/>
        <v>40981.501909722218</v>
      </c>
      <c r="T1898" s="18">
        <f t="shared" si="179"/>
        <v>41011.501909722218</v>
      </c>
      <c r="U1898" s="18">
        <v>40981.501909722218</v>
      </c>
      <c r="V1898" s="16">
        <v>2012</v>
      </c>
      <c r="W1898" s="17"/>
    </row>
    <row r="1899" spans="1:23" ht="28.8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8">
        <f t="shared" si="178"/>
        <v>41680.375069444446</v>
      </c>
      <c r="T1899" s="18">
        <f t="shared" si="179"/>
        <v>41702.666666666664</v>
      </c>
      <c r="U1899" s="18">
        <v>41680.375069444446</v>
      </c>
      <c r="V1899" s="16">
        <v>2014</v>
      </c>
      <c r="W1899" s="17"/>
    </row>
    <row r="1900" spans="1:23" ht="28.8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8">
        <f t="shared" si="178"/>
        <v>42365.9846412037</v>
      </c>
      <c r="T1900" s="18">
        <f t="shared" si="179"/>
        <v>42401.541666666664</v>
      </c>
      <c r="U1900" s="18">
        <v>42365.9846412037</v>
      </c>
      <c r="V1900" s="16">
        <v>2015</v>
      </c>
      <c r="W1900" s="17"/>
    </row>
    <row r="1901" spans="1:23" ht="28.8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8">
        <f t="shared" si="178"/>
        <v>42058.733402777776</v>
      </c>
      <c r="T1901" s="18">
        <f t="shared" si="179"/>
        <v>42088.691736111105</v>
      </c>
      <c r="U1901" s="18">
        <v>42058.733402777776</v>
      </c>
      <c r="V1901" s="16">
        <v>2015</v>
      </c>
      <c r="W1901" s="17"/>
    </row>
    <row r="1902" spans="1:23" ht="28.8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8">
        <f t="shared" si="178"/>
        <v>41160.663553240738</v>
      </c>
      <c r="T1902" s="18">
        <f t="shared" si="179"/>
        <v>41188.207638888889</v>
      </c>
      <c r="U1902" s="18">
        <v>41160.663553240738</v>
      </c>
      <c r="V1902" s="16">
        <v>2012</v>
      </c>
      <c r="W1902" s="17"/>
    </row>
    <row r="1903" spans="1:23" ht="28.8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8">
        <f t="shared" si="178"/>
        <v>42116.334826388884</v>
      </c>
      <c r="T1903" s="18">
        <f t="shared" si="179"/>
        <v>42146.333333333336</v>
      </c>
      <c r="U1903" s="18">
        <v>42116.334826388884</v>
      </c>
      <c r="V1903" s="16">
        <v>2015</v>
      </c>
      <c r="W1903" s="17"/>
    </row>
    <row r="1904" spans="1:23" ht="28.8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8">
        <f t="shared" si="178"/>
        <v>42037.581562499996</v>
      </c>
      <c r="T1904" s="18">
        <f t="shared" si="179"/>
        <v>42067.581562499996</v>
      </c>
      <c r="U1904" s="18">
        <v>42037.581562499996</v>
      </c>
      <c r="V1904" s="16">
        <v>2015</v>
      </c>
      <c r="W1904" s="17"/>
    </row>
    <row r="1905" spans="1:23" ht="28.8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8">
        <f t="shared" si="178"/>
        <v>42702.562395833331</v>
      </c>
      <c r="T1905" s="18">
        <f t="shared" si="179"/>
        <v>42762.562395833331</v>
      </c>
      <c r="U1905" s="18">
        <v>42702.562395833331</v>
      </c>
      <c r="V1905" s="16">
        <v>2016</v>
      </c>
      <c r="W1905" s="17"/>
    </row>
    <row r="1906" spans="1:23" ht="28.8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8">
        <f t="shared" si="178"/>
        <v>42326.477094907408</v>
      </c>
      <c r="T1906" s="18">
        <f t="shared" si="179"/>
        <v>42371.477094907408</v>
      </c>
      <c r="U1906" s="18">
        <v>42326.477094907408</v>
      </c>
      <c r="V1906" s="16">
        <v>2015</v>
      </c>
      <c r="W1906" s="17"/>
    </row>
    <row r="1907" spans="1:23" ht="28.8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8">
        <f t="shared" si="178"/>
        <v>41859.717523148145</v>
      </c>
      <c r="T1907" s="18">
        <f t="shared" si="179"/>
        <v>41889.717523148145</v>
      </c>
      <c r="U1907" s="18">
        <v>41859.717523148145</v>
      </c>
      <c r="V1907" s="16">
        <v>2014</v>
      </c>
      <c r="W1907" s="17"/>
    </row>
    <row r="1908" spans="1:23" ht="28.8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8">
        <f t="shared" si="178"/>
        <v>42514.462766203702</v>
      </c>
      <c r="T1908" s="18">
        <f t="shared" si="179"/>
        <v>42544.462766203702</v>
      </c>
      <c r="U1908" s="18">
        <v>42514.462766203702</v>
      </c>
      <c r="V1908" s="16">
        <v>2016</v>
      </c>
      <c r="W1908" s="17"/>
    </row>
    <row r="1909" spans="1:23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8">
        <f t="shared" si="178"/>
        <v>41767.378761574073</v>
      </c>
      <c r="T1909" s="18">
        <f t="shared" si="179"/>
        <v>41782.378761574073</v>
      </c>
      <c r="U1909" s="18">
        <v>41767.378761574073</v>
      </c>
      <c r="V1909" s="16">
        <v>2014</v>
      </c>
      <c r="W1909" s="17"/>
    </row>
    <row r="1910" spans="1:23" ht="28.8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8">
        <f t="shared" si="178"/>
        <v>42703.709490740737</v>
      </c>
      <c r="T1910" s="18">
        <f t="shared" si="179"/>
        <v>42733.709490740737</v>
      </c>
      <c r="U1910" s="18">
        <v>42703.709490740737</v>
      </c>
      <c r="V1910" s="16">
        <v>2016</v>
      </c>
      <c r="W1910" s="17"/>
    </row>
    <row r="1911" spans="1:23" ht="28.8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8">
        <f t="shared" si="178"/>
        <v>41905.220821759256</v>
      </c>
      <c r="T1911" s="18">
        <f t="shared" si="179"/>
        <v>41935.220821759256</v>
      </c>
      <c r="U1911" s="18">
        <v>41905.220821759256</v>
      </c>
      <c r="V1911" s="16">
        <v>2014</v>
      </c>
      <c r="W1911" s="17"/>
    </row>
    <row r="1912" spans="1:23" ht="28.8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8">
        <f t="shared" si="178"/>
        <v>42264.754826388882</v>
      </c>
      <c r="T1912" s="18">
        <f t="shared" si="179"/>
        <v>42308.739583333336</v>
      </c>
      <c r="U1912" s="18">
        <v>42264.754826388882</v>
      </c>
      <c r="V1912" s="16">
        <v>2015</v>
      </c>
      <c r="W1912" s="17"/>
    </row>
    <row r="1913" spans="1:23" ht="28.8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8">
        <f t="shared" si="178"/>
        <v>41829.825624999998</v>
      </c>
      <c r="T1913" s="18">
        <f t="shared" si="179"/>
        <v>41859.825624999998</v>
      </c>
      <c r="U1913" s="18">
        <v>41829.825624999998</v>
      </c>
      <c r="V1913" s="16">
        <v>2014</v>
      </c>
      <c r="W1913" s="17"/>
    </row>
    <row r="1914" spans="1:23" ht="28.8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8">
        <f t="shared" si="178"/>
        <v>42129.018055555549</v>
      </c>
      <c r="T1914" s="18">
        <f t="shared" si="179"/>
        <v>42159.018055555549</v>
      </c>
      <c r="U1914" s="18">
        <v>42129.018055555549</v>
      </c>
      <c r="V1914" s="16">
        <v>2015</v>
      </c>
      <c r="W1914" s="17"/>
    </row>
    <row r="1915" spans="1:23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8">
        <f t="shared" si="178"/>
        <v>41890.302986111106</v>
      </c>
      <c r="T1915" s="18">
        <f t="shared" si="179"/>
        <v>41920.302986111106</v>
      </c>
      <c r="U1915" s="18">
        <v>41890.302986111106</v>
      </c>
      <c r="V1915" s="16">
        <v>2014</v>
      </c>
      <c r="W1915" s="17"/>
    </row>
    <row r="1916" spans="1:23" ht="28.8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8">
        <f t="shared" si="178"/>
        <v>41928.966122685182</v>
      </c>
      <c r="T1916" s="18">
        <f t="shared" si="179"/>
        <v>41943.957638888889</v>
      </c>
      <c r="U1916" s="18">
        <v>41928.966122685182</v>
      </c>
      <c r="V1916" s="16">
        <v>2014</v>
      </c>
      <c r="W1916" s="17"/>
    </row>
    <row r="1917" spans="1:23" ht="28.8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8">
        <f t="shared" si="178"/>
        <v>41863.840532407405</v>
      </c>
      <c r="T1917" s="18">
        <f t="shared" si="179"/>
        <v>41883.840532407405</v>
      </c>
      <c r="U1917" s="18">
        <v>41863.840532407405</v>
      </c>
      <c r="V1917" s="16">
        <v>2014</v>
      </c>
      <c r="W1917" s="17"/>
    </row>
    <row r="1918" spans="1:23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8">
        <f t="shared" si="178"/>
        <v>42656.508969907409</v>
      </c>
      <c r="T1918" s="18">
        <f t="shared" si="179"/>
        <v>42681.550636574073</v>
      </c>
      <c r="U1918" s="18">
        <v>42656.508969907409</v>
      </c>
      <c r="V1918" s="16">
        <v>2016</v>
      </c>
      <c r="W1918" s="17"/>
    </row>
    <row r="1919" spans="1:23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8">
        <f t="shared" si="178"/>
        <v>42746.06172453703</v>
      </c>
      <c r="T1919" s="18">
        <f t="shared" si="179"/>
        <v>42776.06172453703</v>
      </c>
      <c r="U1919" s="18">
        <v>42746.06172453703</v>
      </c>
      <c r="V1919" s="16">
        <v>2017</v>
      </c>
      <c r="W1919" s="17"/>
    </row>
    <row r="1920" spans="1:23" ht="28.8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8">
        <f t="shared" si="178"/>
        <v>41828.581608796296</v>
      </c>
      <c r="T1920" s="18">
        <f t="shared" si="179"/>
        <v>41863.581608796296</v>
      </c>
      <c r="U1920" s="18">
        <v>41828.581608796296</v>
      </c>
      <c r="V1920" s="16">
        <v>2014</v>
      </c>
      <c r="W1920" s="17"/>
    </row>
    <row r="1921" spans="1:23" ht="28.8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8">
        <f t="shared" si="178"/>
        <v>42113.667233796288</v>
      </c>
      <c r="T1921" s="18">
        <f t="shared" si="179"/>
        <v>42143.667233796288</v>
      </c>
      <c r="U1921" s="18">
        <v>42113.667233796288</v>
      </c>
      <c r="V1921" s="16">
        <v>2015</v>
      </c>
      <c r="W1921" s="17"/>
    </row>
    <row r="1922" spans="1:23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E1922/D1922</f>
        <v>0.43030000000000002</v>
      </c>
      <c r="P1922" s="7">
        <f t="shared" ref="P1922:P1985" si="181">E1922/L1922</f>
        <v>40.980952380952381</v>
      </c>
      <c r="Q1922" t="str">
        <f t="shared" ref="Q1922:Q1985" si="182">LEFT(N1922,FIND("/",N1922)-1)</f>
        <v>technology</v>
      </c>
      <c r="R1922" t="str">
        <f t="shared" ref="R1922:R1985" si="183">RIGHT(N1922,LEN(N1922)-FIND("/",N1922))</f>
        <v>gadgets</v>
      </c>
      <c r="S1922" s="18">
        <f t="shared" ref="S1922:S1985" si="184">(((J1922/60)/60)/24)+DATE(1970,1,1)+(-5/24)</f>
        <v>42270.66737268518</v>
      </c>
      <c r="T1922" s="18">
        <f t="shared" ref="T1922:T1985" si="185">(((I1922/60)/60)/24)+DATE(1970,1,1)+(-5/24)</f>
        <v>42298.749999999993</v>
      </c>
      <c r="U1922" s="18">
        <v>42270.66737268518</v>
      </c>
      <c r="V1922" s="16">
        <v>2015</v>
      </c>
      <c r="W1922" s="17"/>
    </row>
    <row r="1923" spans="1:23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1.3680000000000001</v>
      </c>
      <c r="P1923" s="7">
        <f t="shared" si="181"/>
        <v>54</v>
      </c>
      <c r="Q1923" t="str">
        <f t="shared" si="182"/>
        <v>music</v>
      </c>
      <c r="R1923" t="str">
        <f t="shared" si="183"/>
        <v>indie rock</v>
      </c>
      <c r="S1923" s="18">
        <f t="shared" si="184"/>
        <v>41074.013229166667</v>
      </c>
      <c r="T1923" s="18">
        <f t="shared" si="185"/>
        <v>41104.013229166667</v>
      </c>
      <c r="U1923" s="18">
        <v>41074.013229166667</v>
      </c>
      <c r="V1923" s="16">
        <v>2012</v>
      </c>
      <c r="W1923" s="17"/>
    </row>
    <row r="1924" spans="1:23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8">
        <f t="shared" si="184"/>
        <v>41590.047534722216</v>
      </c>
      <c r="T1924" s="18">
        <f t="shared" si="185"/>
        <v>41620.047534722216</v>
      </c>
      <c r="U1924" s="18">
        <v>41590.047534722216</v>
      </c>
      <c r="V1924" s="16">
        <v>2013</v>
      </c>
      <c r="W1924" s="17"/>
    </row>
    <row r="1925" spans="1:23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8">
        <f t="shared" si="184"/>
        <v>40772.640416666662</v>
      </c>
      <c r="T1925" s="18">
        <f t="shared" si="185"/>
        <v>40812.999305555553</v>
      </c>
      <c r="U1925" s="18">
        <v>40772.640416666662</v>
      </c>
      <c r="V1925" s="16">
        <v>2011</v>
      </c>
      <c r="W1925" s="17"/>
    </row>
    <row r="1926" spans="1:23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8">
        <f t="shared" si="184"/>
        <v>41626.552719907406</v>
      </c>
      <c r="T1926" s="18">
        <f t="shared" si="185"/>
        <v>41654.606249999997</v>
      </c>
      <c r="U1926" s="18">
        <v>41626.552719907406</v>
      </c>
      <c r="V1926" s="16">
        <v>2013</v>
      </c>
      <c r="W1926" s="17"/>
    </row>
    <row r="1927" spans="1:23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8">
        <f t="shared" si="184"/>
        <v>41535.693148148144</v>
      </c>
      <c r="T1927" s="18">
        <f t="shared" si="185"/>
        <v>41557.791666666664</v>
      </c>
      <c r="U1927" s="18">
        <v>41535.693148148144</v>
      </c>
      <c r="V1927" s="16">
        <v>2013</v>
      </c>
      <c r="W1927" s="17"/>
    </row>
    <row r="1928" spans="1:23" ht="28.8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8">
        <f t="shared" si="184"/>
        <v>40456.746018518512</v>
      </c>
      <c r="T1928" s="18">
        <f t="shared" si="185"/>
        <v>40483.80972222222</v>
      </c>
      <c r="U1928" s="18">
        <v>40456.746018518512</v>
      </c>
      <c r="V1928" s="16">
        <v>2010</v>
      </c>
      <c r="W1928" s="17"/>
    </row>
    <row r="1929" spans="1:23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8">
        <f t="shared" si="184"/>
        <v>40960.653229166666</v>
      </c>
      <c r="T1929" s="18">
        <f t="shared" si="185"/>
        <v>40975.999305555553</v>
      </c>
      <c r="U1929" s="18">
        <v>40960.653229166666</v>
      </c>
      <c r="V1929" s="16">
        <v>2012</v>
      </c>
      <c r="W1929" s="17"/>
    </row>
    <row r="1930" spans="1:23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8">
        <f t="shared" si="184"/>
        <v>41371.439745370371</v>
      </c>
      <c r="T1930" s="18">
        <f t="shared" si="185"/>
        <v>41401.439745370371</v>
      </c>
      <c r="U1930" s="18">
        <v>41371.439745370371</v>
      </c>
      <c r="V1930" s="16">
        <v>2013</v>
      </c>
      <c r="W1930" s="17"/>
    </row>
    <row r="1931" spans="1:23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8">
        <f t="shared" si="184"/>
        <v>40686.813263888886</v>
      </c>
      <c r="T1931" s="18">
        <f t="shared" si="185"/>
        <v>40728.813263888886</v>
      </c>
      <c r="U1931" s="18">
        <v>40686.813263888886</v>
      </c>
      <c r="V1931" s="16">
        <v>2011</v>
      </c>
      <c r="W1931" s="17"/>
    </row>
    <row r="1932" spans="1:23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8">
        <f t="shared" si="184"/>
        <v>41402.350486111107</v>
      </c>
      <c r="T1932" s="18">
        <f t="shared" si="185"/>
        <v>41462.350486111107</v>
      </c>
      <c r="U1932" s="18">
        <v>41402.350486111107</v>
      </c>
      <c r="V1932" s="16">
        <v>2013</v>
      </c>
      <c r="W1932" s="17"/>
    </row>
    <row r="1933" spans="1:23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8">
        <f t="shared" si="184"/>
        <v>41037.684131944443</v>
      </c>
      <c r="T1933" s="18">
        <f t="shared" si="185"/>
        <v>41050.9375</v>
      </c>
      <c r="U1933" s="18">
        <v>41037.684131944443</v>
      </c>
      <c r="V1933" s="16">
        <v>2012</v>
      </c>
      <c r="W1933" s="17"/>
    </row>
    <row r="1934" spans="1:23" ht="28.8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8">
        <f t="shared" si="184"/>
        <v>40911.601539351846</v>
      </c>
      <c r="T1934" s="18">
        <f t="shared" si="185"/>
        <v>40932.601539351846</v>
      </c>
      <c r="U1934" s="18">
        <v>40911.601539351846</v>
      </c>
      <c r="V1934" s="16">
        <v>2012</v>
      </c>
      <c r="W1934" s="17"/>
    </row>
    <row r="1935" spans="1:23" ht="28.8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8">
        <f t="shared" si="184"/>
        <v>41878.922534722216</v>
      </c>
      <c r="T1935" s="18">
        <f t="shared" si="185"/>
        <v>41908.922534722216</v>
      </c>
      <c r="U1935" s="18">
        <v>41878.922534722216</v>
      </c>
      <c r="V1935" s="16">
        <v>2014</v>
      </c>
      <c r="W1935" s="17"/>
    </row>
    <row r="1936" spans="1:23" ht="28.8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8">
        <f t="shared" si="184"/>
        <v>40865.658807870372</v>
      </c>
      <c r="T1936" s="18">
        <f t="shared" si="185"/>
        <v>40902</v>
      </c>
      <c r="U1936" s="18">
        <v>40865.658807870372</v>
      </c>
      <c r="V1936" s="16">
        <v>2011</v>
      </c>
      <c r="W1936" s="17"/>
    </row>
    <row r="1937" spans="1:23" ht="28.8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8">
        <f t="shared" si="184"/>
        <v>41773.72420138889</v>
      </c>
      <c r="T1937" s="18">
        <f t="shared" si="185"/>
        <v>41810.999305555553</v>
      </c>
      <c r="U1937" s="18">
        <v>41773.72420138889</v>
      </c>
      <c r="V1937" s="16">
        <v>2014</v>
      </c>
      <c r="W1937" s="17"/>
    </row>
    <row r="1938" spans="1:23" ht="28.8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8">
        <f t="shared" si="184"/>
        <v>40852.68136574074</v>
      </c>
      <c r="T1938" s="18">
        <f t="shared" si="185"/>
        <v>40883.040972222218</v>
      </c>
      <c r="U1938" s="18">
        <v>40852.68136574074</v>
      </c>
      <c r="V1938" s="16">
        <v>2011</v>
      </c>
      <c r="W1938" s="17"/>
    </row>
    <row r="1939" spans="1:23" ht="28.8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8">
        <f t="shared" si="184"/>
        <v>41058.91065972222</v>
      </c>
      <c r="T1939" s="18">
        <f t="shared" si="185"/>
        <v>41074.957638888889</v>
      </c>
      <c r="U1939" s="18">
        <v>41058.91065972222</v>
      </c>
      <c r="V1939" s="16">
        <v>2012</v>
      </c>
      <c r="W1939" s="17"/>
    </row>
    <row r="1940" spans="1:23" ht="28.8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8">
        <f t="shared" si="184"/>
        <v>41426.05128472222</v>
      </c>
      <c r="T1940" s="18">
        <f t="shared" si="185"/>
        <v>41457</v>
      </c>
      <c r="U1940" s="18">
        <v>41426.05128472222</v>
      </c>
      <c r="V1940" s="16">
        <v>2013</v>
      </c>
      <c r="W1940" s="17"/>
    </row>
    <row r="1941" spans="1:23" ht="28.8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8">
        <f t="shared" si="184"/>
        <v>41313.776712962957</v>
      </c>
      <c r="T1941" s="18">
        <f t="shared" si="185"/>
        <v>41343.735046296293</v>
      </c>
      <c r="U1941" s="18">
        <v>41313.776712962957</v>
      </c>
      <c r="V1941" s="16">
        <v>2013</v>
      </c>
      <c r="W1941" s="17"/>
    </row>
    <row r="1942" spans="1:23" ht="28.8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8">
        <f t="shared" si="184"/>
        <v>40670.298993055556</v>
      </c>
      <c r="T1942" s="18">
        <f t="shared" si="185"/>
        <v>40708.957638888889</v>
      </c>
      <c r="U1942" s="18">
        <v>40670.298993055556</v>
      </c>
      <c r="V1942" s="16">
        <v>2011</v>
      </c>
      <c r="W1942" s="17"/>
    </row>
    <row r="1943" spans="1:23" ht="28.8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8">
        <f t="shared" si="184"/>
        <v>41744.08253472222</v>
      </c>
      <c r="T1943" s="18">
        <f t="shared" si="185"/>
        <v>41774.08253472222</v>
      </c>
      <c r="U1943" s="18">
        <v>41744.08253472222</v>
      </c>
      <c r="V1943" s="16">
        <v>2014</v>
      </c>
      <c r="W1943" s="17"/>
    </row>
    <row r="1944" spans="1:23" ht="28.8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8">
        <f t="shared" si="184"/>
        <v>40638.619675925926</v>
      </c>
      <c r="T1944" s="18">
        <f t="shared" si="185"/>
        <v>40728.619675925926</v>
      </c>
      <c r="U1944" s="18">
        <v>40638.619675925926</v>
      </c>
      <c r="V1944" s="16">
        <v>2011</v>
      </c>
      <c r="W1944" s="17"/>
    </row>
    <row r="1945" spans="1:23" ht="28.8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8">
        <f t="shared" si="184"/>
        <v>42548.061527777776</v>
      </c>
      <c r="T1945" s="18">
        <f t="shared" si="185"/>
        <v>42593.061527777776</v>
      </c>
      <c r="U1945" s="18">
        <v>42548.061527777776</v>
      </c>
      <c r="V1945" s="16">
        <v>2016</v>
      </c>
      <c r="W1945" s="17"/>
    </row>
    <row r="1946" spans="1:23" ht="28.8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8">
        <f t="shared" si="184"/>
        <v>41730.376041666663</v>
      </c>
      <c r="T1946" s="18">
        <f t="shared" si="185"/>
        <v>41760.376041666663</v>
      </c>
      <c r="U1946" s="18">
        <v>41730.376041666663</v>
      </c>
      <c r="V1946" s="16">
        <v>2014</v>
      </c>
      <c r="W1946" s="17"/>
    </row>
    <row r="1947" spans="1:23" ht="28.8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8">
        <f t="shared" si="184"/>
        <v>42157.043495370373</v>
      </c>
      <c r="T1947" s="18">
        <f t="shared" si="185"/>
        <v>42197.043495370373</v>
      </c>
      <c r="U1947" s="18">
        <v>42157.043495370373</v>
      </c>
      <c r="V1947" s="16">
        <v>2015</v>
      </c>
      <c r="W1947" s="17"/>
    </row>
    <row r="1948" spans="1:23" ht="28.8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8">
        <f t="shared" si="184"/>
        <v>41688.941678240735</v>
      </c>
      <c r="T1948" s="18">
        <f t="shared" si="185"/>
        <v>41748.900011574071</v>
      </c>
      <c r="U1948" s="18">
        <v>41688.941678240735</v>
      </c>
      <c r="V1948" s="16">
        <v>2014</v>
      </c>
      <c r="W1948" s="17"/>
    </row>
    <row r="1949" spans="1:23" ht="28.8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8">
        <f t="shared" si="184"/>
        <v>40102.709722222222</v>
      </c>
      <c r="T1949" s="18">
        <f t="shared" si="185"/>
        <v>40140.040972222218</v>
      </c>
      <c r="U1949" s="18">
        <v>40102.709722222222</v>
      </c>
      <c r="V1949" s="16">
        <v>2009</v>
      </c>
      <c r="W1949" s="17"/>
    </row>
    <row r="1950" spans="1:23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8">
        <f t="shared" si="184"/>
        <v>42473.395937499998</v>
      </c>
      <c r="T1950" s="18">
        <f t="shared" si="185"/>
        <v>42527.501388888886</v>
      </c>
      <c r="U1950" s="18">
        <v>42473.395937499998</v>
      </c>
      <c r="V1950" s="16">
        <v>2016</v>
      </c>
      <c r="W1950" s="17"/>
    </row>
    <row r="1951" spans="1:23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8">
        <f t="shared" si="184"/>
        <v>41800.214710648142</v>
      </c>
      <c r="T1951" s="18">
        <f t="shared" si="185"/>
        <v>41830.214710648142</v>
      </c>
      <c r="U1951" s="18">
        <v>41800.214710648142</v>
      </c>
      <c r="V1951" s="16">
        <v>2014</v>
      </c>
      <c r="W1951" s="17"/>
    </row>
    <row r="1952" spans="1:23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8">
        <f t="shared" si="184"/>
        <v>40623.973067129627</v>
      </c>
      <c r="T1952" s="18">
        <f t="shared" si="185"/>
        <v>40654.973067129627</v>
      </c>
      <c r="U1952" s="18">
        <v>40623.973067129627</v>
      </c>
      <c r="V1952" s="16">
        <v>2011</v>
      </c>
      <c r="W1952" s="17"/>
    </row>
    <row r="1953" spans="1:23" ht="28.8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8">
        <f t="shared" si="184"/>
        <v>42651.212233796294</v>
      </c>
      <c r="T1953" s="18">
        <f t="shared" si="185"/>
        <v>42681.253900462958</v>
      </c>
      <c r="U1953" s="18">
        <v>42651.212233796294</v>
      </c>
      <c r="V1953" s="16">
        <v>2016</v>
      </c>
      <c r="W1953" s="17"/>
    </row>
    <row r="1954" spans="1:23" ht="28.8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8">
        <f t="shared" si="184"/>
        <v>41526.398321759254</v>
      </c>
      <c r="T1954" s="18">
        <f t="shared" si="185"/>
        <v>41563.398321759254</v>
      </c>
      <c r="U1954" s="18">
        <v>41526.398321759254</v>
      </c>
      <c r="V1954" s="16">
        <v>2013</v>
      </c>
      <c r="W1954" s="17"/>
    </row>
    <row r="1955" spans="1:23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8">
        <f t="shared" si="184"/>
        <v>40940.991493055553</v>
      </c>
      <c r="T1955" s="18">
        <f t="shared" si="185"/>
        <v>40969.916666666664</v>
      </c>
      <c r="U1955" s="18">
        <v>40940.991493055553</v>
      </c>
      <c r="V1955" s="16">
        <v>2012</v>
      </c>
      <c r="W1955" s="17"/>
    </row>
    <row r="1956" spans="1:23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8">
        <f t="shared" si="184"/>
        <v>42394.372407407405</v>
      </c>
      <c r="T1956" s="18">
        <f t="shared" si="185"/>
        <v>42440.999999999993</v>
      </c>
      <c r="U1956" s="18">
        <v>42394.372407407405</v>
      </c>
      <c r="V1956" s="16">
        <v>2016</v>
      </c>
      <c r="W1956" s="17"/>
    </row>
    <row r="1957" spans="1:23" ht="28.8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8">
        <f t="shared" si="184"/>
        <v>41020.063437500001</v>
      </c>
      <c r="T1957" s="18">
        <f t="shared" si="185"/>
        <v>41052.583333333328</v>
      </c>
      <c r="U1957" s="18">
        <v>41020.063437500001</v>
      </c>
      <c r="V1957" s="16">
        <v>2012</v>
      </c>
      <c r="W1957" s="17"/>
    </row>
    <row r="1958" spans="1:23" ht="28.8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8">
        <f t="shared" si="184"/>
        <v>42067.71533564815</v>
      </c>
      <c r="T1958" s="18">
        <f t="shared" si="185"/>
        <v>42112.673668981479</v>
      </c>
      <c r="U1958" s="18">
        <v>42067.71533564815</v>
      </c>
      <c r="V1958" s="16">
        <v>2015</v>
      </c>
      <c r="W1958" s="17"/>
    </row>
    <row r="1959" spans="1:23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8">
        <f t="shared" si="184"/>
        <v>41178.890196759254</v>
      </c>
      <c r="T1959" s="18">
        <f t="shared" si="185"/>
        <v>41208.890196759254</v>
      </c>
      <c r="U1959" s="18">
        <v>41178.890196759254</v>
      </c>
      <c r="V1959" s="16">
        <v>2012</v>
      </c>
      <c r="W1959" s="17"/>
    </row>
    <row r="1960" spans="1:23" ht="28.8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8">
        <f t="shared" si="184"/>
        <v>41326.779641203699</v>
      </c>
      <c r="T1960" s="18">
        <f t="shared" si="185"/>
        <v>41356.737974537034</v>
      </c>
      <c r="U1960" s="18">
        <v>41326.779641203699</v>
      </c>
      <c r="V1960" s="16">
        <v>2013</v>
      </c>
      <c r="W1960" s="17"/>
    </row>
    <row r="1961" spans="1:23" ht="28.8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8">
        <f t="shared" si="184"/>
        <v>41871.63726851852</v>
      </c>
      <c r="T1961" s="18">
        <f t="shared" si="185"/>
        <v>41912.791666666664</v>
      </c>
      <c r="U1961" s="18">
        <v>41871.63726851852</v>
      </c>
      <c r="V1961" s="16">
        <v>2014</v>
      </c>
      <c r="W1961" s="17"/>
    </row>
    <row r="1962" spans="1:23" ht="28.8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8">
        <f t="shared" si="184"/>
        <v>41964.154409722221</v>
      </c>
      <c r="T1962" s="18">
        <f t="shared" si="185"/>
        <v>41994.154409722221</v>
      </c>
      <c r="U1962" s="18">
        <v>41964.154409722221</v>
      </c>
      <c r="V1962" s="16">
        <v>2014</v>
      </c>
      <c r="W1962" s="17"/>
    </row>
    <row r="1963" spans="1:23" ht="28.8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8">
        <f t="shared" si="184"/>
        <v>41147.986307870371</v>
      </c>
      <c r="T1963" s="18">
        <f t="shared" si="185"/>
        <v>41187.957638888889</v>
      </c>
      <c r="U1963" s="18">
        <v>41147.986307870371</v>
      </c>
      <c r="V1963" s="16">
        <v>2012</v>
      </c>
      <c r="W1963" s="17"/>
    </row>
    <row r="1964" spans="1:23" ht="28.8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8">
        <f t="shared" si="184"/>
        <v>41742.572175925925</v>
      </c>
      <c r="T1964" s="18">
        <f t="shared" si="185"/>
        <v>41772.572175925925</v>
      </c>
      <c r="U1964" s="18">
        <v>41742.572175925925</v>
      </c>
      <c r="V1964" s="16">
        <v>2014</v>
      </c>
      <c r="W1964" s="17"/>
    </row>
    <row r="1965" spans="1:23" ht="28.8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8">
        <f t="shared" si="184"/>
        <v>41863.221458333333</v>
      </c>
      <c r="T1965" s="18">
        <f t="shared" si="185"/>
        <v>41898.221458333333</v>
      </c>
      <c r="U1965" s="18">
        <v>41863.221458333333</v>
      </c>
      <c r="V1965" s="16">
        <v>2014</v>
      </c>
      <c r="W1965" s="17"/>
    </row>
    <row r="1966" spans="1:23" ht="28.8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8">
        <f t="shared" si="184"/>
        <v>42452.064490740733</v>
      </c>
      <c r="T1966" s="18">
        <f t="shared" si="185"/>
        <v>42482.064490740733</v>
      </c>
      <c r="U1966" s="18">
        <v>42452.064490740733</v>
      </c>
      <c r="V1966" s="16">
        <v>2016</v>
      </c>
      <c r="W1966" s="17"/>
    </row>
    <row r="1967" spans="1:23" ht="28.8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8">
        <f t="shared" si="184"/>
        <v>40897.880902777775</v>
      </c>
      <c r="T1967" s="18">
        <f t="shared" si="185"/>
        <v>40919.833333333328</v>
      </c>
      <c r="U1967" s="18">
        <v>40897.880902777775</v>
      </c>
      <c r="V1967" s="16">
        <v>2011</v>
      </c>
      <c r="W1967" s="17"/>
    </row>
    <row r="1968" spans="1:23" ht="28.8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8">
        <f t="shared" si="184"/>
        <v>41835.332152777773</v>
      </c>
      <c r="T1968" s="18">
        <f t="shared" si="185"/>
        <v>41865.332152777773</v>
      </c>
      <c r="U1968" s="18">
        <v>41835.332152777773</v>
      </c>
      <c r="V1968" s="16">
        <v>2014</v>
      </c>
      <c r="W1968" s="17"/>
    </row>
    <row r="1969" spans="1:23" ht="28.8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8">
        <f t="shared" si="184"/>
        <v>41730.455196759256</v>
      </c>
      <c r="T1969" s="18">
        <f t="shared" si="185"/>
        <v>41760.455196759256</v>
      </c>
      <c r="U1969" s="18">
        <v>41730.455196759256</v>
      </c>
      <c r="V1969" s="16">
        <v>2014</v>
      </c>
      <c r="W1969" s="17"/>
    </row>
    <row r="1970" spans="1:23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8">
        <f t="shared" si="184"/>
        <v>42676.378645833327</v>
      </c>
      <c r="T1970" s="18">
        <f t="shared" si="185"/>
        <v>42707.420312499999</v>
      </c>
      <c r="U1970" s="18">
        <v>42676.378645833327</v>
      </c>
      <c r="V1970" s="16">
        <v>2016</v>
      </c>
      <c r="W1970" s="17"/>
    </row>
    <row r="1971" spans="1:23" ht="28.8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8">
        <f t="shared" si="184"/>
        <v>42557.584120370368</v>
      </c>
      <c r="T1971" s="18">
        <f t="shared" si="185"/>
        <v>42587.584120370368</v>
      </c>
      <c r="U1971" s="18">
        <v>42557.584120370368</v>
      </c>
      <c r="V1971" s="16">
        <v>2016</v>
      </c>
      <c r="W1971" s="17"/>
    </row>
    <row r="1972" spans="1:23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8">
        <f t="shared" si="184"/>
        <v>41323.984965277778</v>
      </c>
      <c r="T1972" s="18">
        <f t="shared" si="185"/>
        <v>41383.943298611113</v>
      </c>
      <c r="U1972" s="18">
        <v>41323.984965277778</v>
      </c>
      <c r="V1972" s="16">
        <v>2013</v>
      </c>
      <c r="W1972" s="17"/>
    </row>
    <row r="1973" spans="1:23" ht="28.8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8">
        <f t="shared" si="184"/>
        <v>41561.29237268518</v>
      </c>
      <c r="T1973" s="18">
        <f t="shared" si="185"/>
        <v>41592.958333333328</v>
      </c>
      <c r="U1973" s="18">
        <v>41561.29237268518</v>
      </c>
      <c r="V1973" s="16">
        <v>2013</v>
      </c>
      <c r="W1973" s="17"/>
    </row>
    <row r="1974" spans="1:23" ht="28.8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8">
        <f t="shared" si="184"/>
        <v>41200.803749999999</v>
      </c>
      <c r="T1974" s="18">
        <f t="shared" si="185"/>
        <v>41230.845416666663</v>
      </c>
      <c r="U1974" s="18">
        <v>41200.803749999999</v>
      </c>
      <c r="V1974" s="16">
        <v>2012</v>
      </c>
      <c r="W1974" s="17"/>
    </row>
    <row r="1975" spans="1:23" ht="28.8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8">
        <f t="shared" si="184"/>
        <v>42549.514629629623</v>
      </c>
      <c r="T1975" s="18">
        <f t="shared" si="185"/>
        <v>42588.083333333336</v>
      </c>
      <c r="U1975" s="18">
        <v>42549.514629629623</v>
      </c>
      <c r="V1975" s="16">
        <v>2016</v>
      </c>
      <c r="W1975" s="17"/>
    </row>
    <row r="1976" spans="1:23" ht="28.8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8">
        <f t="shared" si="184"/>
        <v>41445.125798611109</v>
      </c>
      <c r="T1976" s="18">
        <f t="shared" si="185"/>
        <v>41505.125798611109</v>
      </c>
      <c r="U1976" s="18">
        <v>41445.125798611109</v>
      </c>
      <c r="V1976" s="16">
        <v>2013</v>
      </c>
      <c r="W1976" s="17"/>
    </row>
    <row r="1977" spans="1:23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8">
        <f t="shared" si="184"/>
        <v>41313.54688657407</v>
      </c>
      <c r="T1977" s="18">
        <f t="shared" si="185"/>
        <v>41343.54688657407</v>
      </c>
      <c r="U1977" s="18">
        <v>41313.54688657407</v>
      </c>
      <c r="V1977" s="16">
        <v>2013</v>
      </c>
      <c r="W1977" s="17"/>
    </row>
    <row r="1978" spans="1:23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8">
        <f t="shared" si="184"/>
        <v>41438.691261574073</v>
      </c>
      <c r="T1978" s="18">
        <f t="shared" si="185"/>
        <v>41468.691261574073</v>
      </c>
      <c r="U1978" s="18">
        <v>41438.691261574073</v>
      </c>
      <c r="V1978" s="16">
        <v>2013</v>
      </c>
      <c r="W1978" s="17"/>
    </row>
    <row r="1979" spans="1:23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8">
        <f t="shared" si="184"/>
        <v>42311.008564814816</v>
      </c>
      <c r="T1979" s="18">
        <f t="shared" si="185"/>
        <v>42357.124305555553</v>
      </c>
      <c r="U1979" s="18">
        <v>42311.008564814816</v>
      </c>
      <c r="V1979" s="16">
        <v>2015</v>
      </c>
      <c r="W1979" s="17"/>
    </row>
    <row r="1980" spans="1:23" ht="28.8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8">
        <f t="shared" si="184"/>
        <v>41039.017268518517</v>
      </c>
      <c r="T1980" s="18">
        <f t="shared" si="185"/>
        <v>41072.083333333328</v>
      </c>
      <c r="U1980" s="18">
        <v>41039.017268518517</v>
      </c>
      <c r="V1980" s="16">
        <v>2012</v>
      </c>
      <c r="W1980" s="17"/>
    </row>
    <row r="1981" spans="1:23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8">
        <f t="shared" si="184"/>
        <v>42290.25168981481</v>
      </c>
      <c r="T1981" s="18">
        <f t="shared" si="185"/>
        <v>42326.999305555553</v>
      </c>
      <c r="U1981" s="18">
        <v>42290.25168981481</v>
      </c>
      <c r="V1981" s="16">
        <v>2015</v>
      </c>
      <c r="W1981" s="17"/>
    </row>
    <row r="1982" spans="1:23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8">
        <f t="shared" si="184"/>
        <v>42423.334050925921</v>
      </c>
      <c r="T1982" s="18">
        <f t="shared" si="185"/>
        <v>42463.292384259257</v>
      </c>
      <c r="U1982" s="18">
        <v>42423.334050925921</v>
      </c>
      <c r="V1982" s="16">
        <v>2016</v>
      </c>
      <c r="W1982" s="17"/>
    </row>
    <row r="1983" spans="1:23" ht="28.8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8">
        <f t="shared" si="184"/>
        <v>41799.516956018517</v>
      </c>
      <c r="T1983" s="18">
        <f t="shared" si="185"/>
        <v>41829.516956018517</v>
      </c>
      <c r="U1983" s="18">
        <v>41799.516956018517</v>
      </c>
      <c r="V1983" s="16">
        <v>2014</v>
      </c>
      <c r="W1983" s="17"/>
    </row>
    <row r="1984" spans="1:23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8">
        <f t="shared" si="184"/>
        <v>42678.378321759257</v>
      </c>
      <c r="T1984" s="18">
        <f t="shared" si="185"/>
        <v>42708.419988425921</v>
      </c>
      <c r="U1984" s="18">
        <v>42678.378321759257</v>
      </c>
      <c r="V1984" s="16">
        <v>2016</v>
      </c>
      <c r="W1984" s="17"/>
    </row>
    <row r="1985" spans="1:23" ht="28.8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8">
        <f t="shared" si="184"/>
        <v>42592.803449074076</v>
      </c>
      <c r="T1985" s="18">
        <f t="shared" si="185"/>
        <v>42615.083333333336</v>
      </c>
      <c r="U1985" s="18">
        <v>42592.803449074076</v>
      </c>
      <c r="V1985" s="16">
        <v>2016</v>
      </c>
      <c r="W1985" s="17"/>
    </row>
    <row r="1986" spans="1:23" ht="43.2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E1986/D1986</f>
        <v>0.21146666666666666</v>
      </c>
      <c r="P1986" s="7">
        <f t="shared" ref="P1986:P2049" si="187">E1986/L1986</f>
        <v>453.14285714285717</v>
      </c>
      <c r="Q1986" t="str">
        <f t="shared" ref="Q1986:Q2049" si="188">LEFT(N1986,FIND("/",N1986)-1)</f>
        <v>photography</v>
      </c>
      <c r="R1986" t="str">
        <f t="shared" ref="R1986:R2049" si="189">RIGHT(N1986,LEN(N1986)-FIND("/",N1986))</f>
        <v>people</v>
      </c>
      <c r="S1986" s="18">
        <f t="shared" ref="S1986:S2049" si="190">(((J1986/60)/60)/24)+DATE(1970,1,1)+(-5/24)</f>
        <v>41913.581956018512</v>
      </c>
      <c r="T1986" s="18">
        <f t="shared" ref="T1986:T2049" si="191">(((I1986/60)/60)/24)+DATE(1970,1,1)+(-5/24)</f>
        <v>41973.623622685183</v>
      </c>
      <c r="U1986" s="18">
        <v>41913.581956018512</v>
      </c>
      <c r="V1986" s="16">
        <v>2014</v>
      </c>
      <c r="W1986" s="17"/>
    </row>
    <row r="1987" spans="1:23" ht="28.8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3.1875000000000001E-2</v>
      </c>
      <c r="P1987" s="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8">
        <f t="shared" si="190"/>
        <v>42555.490405092591</v>
      </c>
      <c r="T1987" s="18">
        <f t="shared" si="191"/>
        <v>42584.749999999993</v>
      </c>
      <c r="U1987" s="18">
        <v>42555.490405092591</v>
      </c>
      <c r="V1987" s="16">
        <v>2016</v>
      </c>
      <c r="W1987" s="17"/>
    </row>
    <row r="1988" spans="1:23" ht="28.8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8">
        <f t="shared" si="190"/>
        <v>42413.225497685176</v>
      </c>
      <c r="T1988" s="18">
        <f t="shared" si="191"/>
        <v>42443.183831018519</v>
      </c>
      <c r="U1988" s="18">
        <v>42413.225497685176</v>
      </c>
      <c r="V1988" s="16">
        <v>2016</v>
      </c>
      <c r="W1988" s="17"/>
    </row>
    <row r="1989" spans="1:23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8">
        <f t="shared" si="190"/>
        <v>42034.431435185186</v>
      </c>
      <c r="T1989" s="18">
        <f t="shared" si="191"/>
        <v>42064.431435185186</v>
      </c>
      <c r="U1989" s="18">
        <v>42034.431435185186</v>
      </c>
      <c r="V1989" s="16">
        <v>2015</v>
      </c>
      <c r="W1989" s="17"/>
    </row>
    <row r="1990" spans="1:23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8">
        <f t="shared" si="190"/>
        <v>42206.554884259262</v>
      </c>
      <c r="T1990" s="18">
        <f t="shared" si="191"/>
        <v>42236.554884259262</v>
      </c>
      <c r="U1990" s="18">
        <v>42206.554884259262</v>
      </c>
      <c r="V1990" s="16">
        <v>2015</v>
      </c>
      <c r="W1990" s="17"/>
    </row>
    <row r="1991" spans="1:23" ht="28.8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8">
        <f t="shared" si="190"/>
        <v>42685.472314814811</v>
      </c>
      <c r="T1991" s="18">
        <f t="shared" si="191"/>
        <v>42715.472314814811</v>
      </c>
      <c r="U1991" s="18">
        <v>42685.472314814811</v>
      </c>
      <c r="V1991" s="16">
        <v>2016</v>
      </c>
      <c r="W1991" s="17"/>
    </row>
    <row r="1992" spans="1:23" ht="28.8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8">
        <f t="shared" si="190"/>
        <v>42397.987638888888</v>
      </c>
      <c r="T1992" s="18">
        <f t="shared" si="191"/>
        <v>42412.987638888888</v>
      </c>
      <c r="U1992" s="18">
        <v>42397.987638888888</v>
      </c>
      <c r="V1992" s="16">
        <v>2016</v>
      </c>
      <c r="W1992" s="17"/>
    </row>
    <row r="1993" spans="1:23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8">
        <f t="shared" si="190"/>
        <v>42167.685023148144</v>
      </c>
      <c r="T1993" s="18">
        <f t="shared" si="191"/>
        <v>42188.685023148144</v>
      </c>
      <c r="U1993" s="18">
        <v>42167.685023148144</v>
      </c>
      <c r="V1993" s="16">
        <v>2015</v>
      </c>
      <c r="W1993" s="17"/>
    </row>
    <row r="1994" spans="1:23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8">
        <f t="shared" si="190"/>
        <v>42022.935081018521</v>
      </c>
      <c r="T1994" s="18">
        <f t="shared" si="191"/>
        <v>42052.935081018521</v>
      </c>
      <c r="U1994" s="18">
        <v>42022.935081018521</v>
      </c>
      <c r="V1994" s="16">
        <v>2015</v>
      </c>
      <c r="W1994" s="17"/>
    </row>
    <row r="1995" spans="1:23" ht="28.8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8">
        <f t="shared" si="190"/>
        <v>42329.380057870374</v>
      </c>
      <c r="T1995" s="18">
        <f t="shared" si="191"/>
        <v>42359.380057870374</v>
      </c>
      <c r="U1995" s="18">
        <v>42329.380057870374</v>
      </c>
      <c r="V1995" s="16">
        <v>2015</v>
      </c>
      <c r="W1995" s="17"/>
    </row>
    <row r="1996" spans="1:23" ht="28.8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8">
        <f t="shared" si="190"/>
        <v>42650.797939814809</v>
      </c>
      <c r="T1996" s="18">
        <f t="shared" si="191"/>
        <v>42710.839606481481</v>
      </c>
      <c r="U1996" s="18">
        <v>42650.797939814809</v>
      </c>
      <c r="V1996" s="16">
        <v>2016</v>
      </c>
      <c r="W1996" s="17"/>
    </row>
    <row r="1997" spans="1:23" ht="28.8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8">
        <f t="shared" si="190"/>
        <v>42181.693703703706</v>
      </c>
      <c r="T1997" s="18">
        <f t="shared" si="191"/>
        <v>42201.693703703706</v>
      </c>
      <c r="U1997" s="18">
        <v>42181.693703703706</v>
      </c>
      <c r="V1997" s="16">
        <v>2015</v>
      </c>
      <c r="W1997" s="17"/>
    </row>
    <row r="1998" spans="1:23" ht="28.8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8">
        <f t="shared" si="190"/>
        <v>41800.611238425925</v>
      </c>
      <c r="T1998" s="18">
        <f t="shared" si="191"/>
        <v>41830.611238425925</v>
      </c>
      <c r="U1998" s="18">
        <v>41800.611238425925</v>
      </c>
      <c r="V1998" s="16">
        <v>2014</v>
      </c>
      <c r="W1998" s="17"/>
    </row>
    <row r="1999" spans="1:23" ht="28.8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8">
        <f t="shared" si="190"/>
        <v>41847.722361111111</v>
      </c>
      <c r="T1999" s="18">
        <f t="shared" si="191"/>
        <v>41877.722361111111</v>
      </c>
      <c r="U1999" s="18">
        <v>41847.722361111111</v>
      </c>
      <c r="V1999" s="16">
        <v>2014</v>
      </c>
      <c r="W1999" s="17"/>
    </row>
    <row r="2000" spans="1:23" ht="28.8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8">
        <f t="shared" si="190"/>
        <v>41806.910162037035</v>
      </c>
      <c r="T2000" s="18">
        <f t="shared" si="191"/>
        <v>41851.910162037035</v>
      </c>
      <c r="U2000" s="18">
        <v>41806.910162037035</v>
      </c>
      <c r="V2000" s="16">
        <v>2014</v>
      </c>
      <c r="W2000" s="17"/>
    </row>
    <row r="2001" spans="1:23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8">
        <f t="shared" si="190"/>
        <v>41926.274398148147</v>
      </c>
      <c r="T2001" s="18">
        <f t="shared" si="191"/>
        <v>41956.316064814811</v>
      </c>
      <c r="U2001" s="18">
        <v>41926.274398148147</v>
      </c>
      <c r="V2001" s="16">
        <v>2014</v>
      </c>
      <c r="W2001" s="17"/>
    </row>
    <row r="2002" spans="1:23" ht="28.8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8">
        <f t="shared" si="190"/>
        <v>42345.743206018517</v>
      </c>
      <c r="T2002" s="18">
        <f t="shared" si="191"/>
        <v>42375.743206018517</v>
      </c>
      <c r="U2002" s="18">
        <v>42345.743206018517</v>
      </c>
      <c r="V2002" s="16">
        <v>2015</v>
      </c>
      <c r="W2002" s="17"/>
    </row>
    <row r="2003" spans="1:23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8">
        <f t="shared" si="190"/>
        <v>42136.001342592594</v>
      </c>
      <c r="T2003" s="18">
        <f t="shared" si="191"/>
        <v>42167.624999999993</v>
      </c>
      <c r="U2003" s="18">
        <v>42136.001342592594</v>
      </c>
      <c r="V2003" s="16">
        <v>2015</v>
      </c>
      <c r="W2003" s="17"/>
    </row>
    <row r="2004" spans="1:23" ht="28.8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8">
        <f t="shared" si="190"/>
        <v>42728.503969907404</v>
      </c>
      <c r="T2004" s="18">
        <f t="shared" si="191"/>
        <v>42758.503969907404</v>
      </c>
      <c r="U2004" s="18">
        <v>42728.503969907404</v>
      </c>
      <c r="V2004" s="16">
        <v>2016</v>
      </c>
      <c r="W2004" s="17"/>
    </row>
    <row r="2005" spans="1:23" ht="28.8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8">
        <f t="shared" si="190"/>
        <v>40346.917268518519</v>
      </c>
      <c r="T2005" s="18">
        <f t="shared" si="191"/>
        <v>40361.75</v>
      </c>
      <c r="U2005" s="18">
        <v>40346.917268518519</v>
      </c>
      <c r="V2005" s="16">
        <v>2010</v>
      </c>
      <c r="W2005" s="17"/>
    </row>
    <row r="2006" spans="1:23" ht="28.8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8">
        <f t="shared" si="190"/>
        <v>41800.396562499998</v>
      </c>
      <c r="T2006" s="18">
        <f t="shared" si="191"/>
        <v>41830.396562499998</v>
      </c>
      <c r="U2006" s="18">
        <v>41800.396562499998</v>
      </c>
      <c r="V2006" s="16">
        <v>2014</v>
      </c>
      <c r="W2006" s="17"/>
    </row>
    <row r="2007" spans="1:23" ht="28.8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8">
        <f t="shared" si="190"/>
        <v>41535.604374999995</v>
      </c>
      <c r="T2007" s="18">
        <f t="shared" si="191"/>
        <v>41562.957638888889</v>
      </c>
      <c r="U2007" s="18">
        <v>41535.604374999995</v>
      </c>
      <c r="V2007" s="16">
        <v>2013</v>
      </c>
      <c r="W2007" s="17"/>
    </row>
    <row r="2008" spans="1:23" ht="28.8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8">
        <f t="shared" si="190"/>
        <v>41941.292187499996</v>
      </c>
      <c r="T2008" s="18">
        <f t="shared" si="191"/>
        <v>41976.333854166667</v>
      </c>
      <c r="U2008" s="18">
        <v>41941.292187499996</v>
      </c>
      <c r="V2008" s="16">
        <v>2014</v>
      </c>
      <c r="W2008" s="17"/>
    </row>
    <row r="2009" spans="1:23" ht="28.8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8">
        <f t="shared" si="190"/>
        <v>40347.629467592589</v>
      </c>
      <c r="T2009" s="18">
        <f t="shared" si="191"/>
        <v>40413.958333333328</v>
      </c>
      <c r="U2009" s="18">
        <v>40347.629467592589</v>
      </c>
      <c r="V2009" s="16">
        <v>2010</v>
      </c>
      <c r="W2009" s="17"/>
    </row>
    <row r="2010" spans="1:23" ht="28.8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8">
        <f t="shared" si="190"/>
        <v>40761.396087962959</v>
      </c>
      <c r="T2010" s="18">
        <f t="shared" si="191"/>
        <v>40805.396087962959</v>
      </c>
      <c r="U2010" s="18">
        <v>40761.396087962959</v>
      </c>
      <c r="V2010" s="16">
        <v>2011</v>
      </c>
      <c r="W2010" s="17"/>
    </row>
    <row r="2011" spans="1:23" ht="28.8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8">
        <f t="shared" si="190"/>
        <v>42661.115081018514</v>
      </c>
      <c r="T2011" s="18">
        <f t="shared" si="191"/>
        <v>42697.156747685185</v>
      </c>
      <c r="U2011" s="18">
        <v>42661.115081018514</v>
      </c>
      <c r="V2011" s="16">
        <v>2016</v>
      </c>
      <c r="W2011" s="17"/>
    </row>
    <row r="2012" spans="1:23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8">
        <f t="shared" si="190"/>
        <v>42570.788090277776</v>
      </c>
      <c r="T2012" s="18">
        <f t="shared" si="191"/>
        <v>42600.788090277776</v>
      </c>
      <c r="U2012" s="18">
        <v>42570.788090277776</v>
      </c>
      <c r="V2012" s="16">
        <v>2016</v>
      </c>
      <c r="W2012" s="17"/>
    </row>
    <row r="2013" spans="1:23" ht="28.8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8">
        <f t="shared" si="190"/>
        <v>42347.150150462963</v>
      </c>
      <c r="T2013" s="18">
        <f t="shared" si="191"/>
        <v>42380.749999999993</v>
      </c>
      <c r="U2013" s="18">
        <v>42347.150150462963</v>
      </c>
      <c r="V2013" s="16">
        <v>2015</v>
      </c>
      <c r="W2013" s="17"/>
    </row>
    <row r="2014" spans="1:23" ht="28.8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8">
        <f t="shared" si="190"/>
        <v>42010.613900462959</v>
      </c>
      <c r="T2014" s="18">
        <f t="shared" si="191"/>
        <v>42040.613900462959</v>
      </c>
      <c r="U2014" s="18">
        <v>42010.613900462959</v>
      </c>
      <c r="V2014" s="16">
        <v>2015</v>
      </c>
      <c r="W2014" s="17"/>
    </row>
    <row r="2015" spans="1:23" ht="28.8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8">
        <f t="shared" si="190"/>
        <v>42499.752476851849</v>
      </c>
      <c r="T2015" s="18">
        <f t="shared" si="191"/>
        <v>42559.752476851849</v>
      </c>
      <c r="U2015" s="18">
        <v>42499.752476851849</v>
      </c>
      <c r="V2015" s="16">
        <v>2016</v>
      </c>
      <c r="W2015" s="17"/>
    </row>
    <row r="2016" spans="1:23" ht="28.8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8">
        <f t="shared" si="190"/>
        <v>41324.006238425922</v>
      </c>
      <c r="T2016" s="18">
        <f t="shared" si="191"/>
        <v>41357.964571759258</v>
      </c>
      <c r="U2016" s="18">
        <v>41324.006238425922</v>
      </c>
      <c r="V2016" s="16">
        <v>2013</v>
      </c>
      <c r="W2016" s="17"/>
    </row>
    <row r="2017" spans="1:23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8">
        <f t="shared" si="190"/>
        <v>40765.668553240735</v>
      </c>
      <c r="T2017" s="18">
        <f t="shared" si="191"/>
        <v>40795.668553240735</v>
      </c>
      <c r="U2017" s="18">
        <v>40765.668553240735</v>
      </c>
      <c r="V2017" s="16">
        <v>2011</v>
      </c>
      <c r="W2017" s="17"/>
    </row>
    <row r="2018" spans="1:23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8">
        <f t="shared" si="190"/>
        <v>41312.672442129624</v>
      </c>
      <c r="T2018" s="18">
        <f t="shared" si="191"/>
        <v>41342.672442129624</v>
      </c>
      <c r="U2018" s="18">
        <v>41312.672442129624</v>
      </c>
      <c r="V2018" s="16">
        <v>2013</v>
      </c>
      <c r="W2018" s="17"/>
    </row>
    <row r="2019" spans="1:23" ht="28.8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8">
        <f t="shared" si="190"/>
        <v>40960.849016203698</v>
      </c>
      <c r="T2019" s="18">
        <f t="shared" si="191"/>
        <v>40991.958333333328</v>
      </c>
      <c r="U2019" s="18">
        <v>40960.849016203698</v>
      </c>
      <c r="V2019" s="16">
        <v>2012</v>
      </c>
      <c r="W2019" s="17"/>
    </row>
    <row r="2020" spans="1:23" ht="28.8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8">
        <f t="shared" si="190"/>
        <v>42199.157511574071</v>
      </c>
      <c r="T2020" s="18">
        <f t="shared" si="191"/>
        <v>42229.157511574071</v>
      </c>
      <c r="U2020" s="18">
        <v>42199.157511574071</v>
      </c>
      <c r="V2020" s="16">
        <v>2015</v>
      </c>
      <c r="W2020" s="17"/>
    </row>
    <row r="2021" spans="1:23" ht="28.8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8">
        <f t="shared" si="190"/>
        <v>42605.500243055554</v>
      </c>
      <c r="T2021" s="18">
        <f t="shared" si="191"/>
        <v>42635.500243055554</v>
      </c>
      <c r="U2021" s="18">
        <v>42605.500243055554</v>
      </c>
      <c r="V2021" s="16">
        <v>2016</v>
      </c>
      <c r="W2021" s="17"/>
    </row>
    <row r="2022" spans="1:23" ht="28.8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8">
        <f t="shared" si="190"/>
        <v>41736.88916666666</v>
      </c>
      <c r="T2022" s="18">
        <f t="shared" si="191"/>
        <v>41773.752777777772</v>
      </c>
      <c r="U2022" s="18">
        <v>41736.88916666666</v>
      </c>
      <c r="V2022" s="16">
        <v>2014</v>
      </c>
      <c r="W2022" s="17"/>
    </row>
    <row r="2023" spans="1:23" ht="28.8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8">
        <f t="shared" si="190"/>
        <v>41860.862233796295</v>
      </c>
      <c r="T2023" s="18">
        <f t="shared" si="191"/>
        <v>41905.862233796295</v>
      </c>
      <c r="U2023" s="18">
        <v>41860.862233796295</v>
      </c>
      <c r="V2023" s="16">
        <v>2014</v>
      </c>
      <c r="W2023" s="17"/>
    </row>
    <row r="2024" spans="1:23" ht="28.8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8">
        <f t="shared" si="190"/>
        <v>42502.36078703704</v>
      </c>
      <c r="T2024" s="18">
        <f t="shared" si="191"/>
        <v>42532.36078703704</v>
      </c>
      <c r="U2024" s="18">
        <v>42502.36078703704</v>
      </c>
      <c r="V2024" s="16">
        <v>2016</v>
      </c>
      <c r="W2024" s="17"/>
    </row>
    <row r="2025" spans="1:23" ht="28.8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8">
        <f t="shared" si="190"/>
        <v>42136.212418981479</v>
      </c>
      <c r="T2025" s="18">
        <f t="shared" si="191"/>
        <v>42166.212418981479</v>
      </c>
      <c r="U2025" s="18">
        <v>42136.212418981479</v>
      </c>
      <c r="V2025" s="16">
        <v>2015</v>
      </c>
      <c r="W2025" s="17"/>
    </row>
    <row r="2026" spans="1:23" ht="28.8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8">
        <f t="shared" si="190"/>
        <v>41099.758611111109</v>
      </c>
      <c r="T2026" s="18">
        <f t="shared" si="191"/>
        <v>41133.916666666664</v>
      </c>
      <c r="U2026" s="18">
        <v>41099.758611111109</v>
      </c>
      <c r="V2026" s="16">
        <v>2012</v>
      </c>
      <c r="W2026" s="17"/>
    </row>
    <row r="2027" spans="1:23" ht="28.8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8">
        <f t="shared" si="190"/>
        <v>42135.976226851846</v>
      </c>
      <c r="T2027" s="18">
        <f t="shared" si="191"/>
        <v>42165.976226851846</v>
      </c>
      <c r="U2027" s="18">
        <v>42135.976226851846</v>
      </c>
      <c r="V2027" s="16">
        <v>2015</v>
      </c>
      <c r="W2027" s="17"/>
    </row>
    <row r="2028" spans="1:23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8">
        <f t="shared" si="190"/>
        <v>41704.527604166666</v>
      </c>
      <c r="T2028" s="18">
        <f t="shared" si="191"/>
        <v>41749.957638888889</v>
      </c>
      <c r="U2028" s="18">
        <v>41704.527604166666</v>
      </c>
      <c r="V2028" s="16">
        <v>2014</v>
      </c>
      <c r="W2028" s="17"/>
    </row>
    <row r="2029" spans="1:23" ht="28.8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8">
        <f t="shared" si="190"/>
        <v>42048.605543981481</v>
      </c>
      <c r="T2029" s="18">
        <f t="shared" si="191"/>
        <v>42093.563877314817</v>
      </c>
      <c r="U2029" s="18">
        <v>42048.605543981481</v>
      </c>
      <c r="V2029" s="16">
        <v>2015</v>
      </c>
      <c r="W2029" s="17"/>
    </row>
    <row r="2030" spans="1:23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8">
        <f t="shared" si="190"/>
        <v>40215.710717592592</v>
      </c>
      <c r="T2030" s="18">
        <f t="shared" si="191"/>
        <v>40252.704861111109</v>
      </c>
      <c r="U2030" s="18">
        <v>40215.710717592592</v>
      </c>
      <c r="V2030" s="16">
        <v>2010</v>
      </c>
      <c r="W2030" s="17"/>
    </row>
    <row r="2031" spans="1:23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8">
        <f t="shared" si="190"/>
        <v>41847.813437500001</v>
      </c>
      <c r="T2031" s="18">
        <f t="shared" si="191"/>
        <v>41877.813437500001</v>
      </c>
      <c r="U2031" s="18">
        <v>41847.813437500001</v>
      </c>
      <c r="V2031" s="16">
        <v>2014</v>
      </c>
      <c r="W2031" s="17"/>
    </row>
    <row r="2032" spans="1:23" ht="28.8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8">
        <f t="shared" si="190"/>
        <v>41212.788148148145</v>
      </c>
      <c r="T2032" s="18">
        <f t="shared" si="191"/>
        <v>41242.788148148145</v>
      </c>
      <c r="U2032" s="18">
        <v>41212.788148148145</v>
      </c>
      <c r="V2032" s="16">
        <v>2012</v>
      </c>
      <c r="W2032" s="17"/>
    </row>
    <row r="2033" spans="1:23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8">
        <f t="shared" si="190"/>
        <v>41975.120983796289</v>
      </c>
      <c r="T2033" s="18">
        <f t="shared" si="191"/>
        <v>42012.833333333336</v>
      </c>
      <c r="U2033" s="18">
        <v>41975.120983796289</v>
      </c>
      <c r="V2033" s="16">
        <v>2014</v>
      </c>
      <c r="W2033" s="17"/>
    </row>
    <row r="2034" spans="1:23" ht="28.8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8">
        <f t="shared" si="190"/>
        <v>42689.35733796296</v>
      </c>
      <c r="T2034" s="18">
        <f t="shared" si="191"/>
        <v>42718.999999999993</v>
      </c>
      <c r="U2034" s="18">
        <v>42689.35733796296</v>
      </c>
      <c r="V2034" s="16">
        <v>2016</v>
      </c>
      <c r="W2034" s="17"/>
    </row>
    <row r="2035" spans="1:23" ht="28.8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8">
        <f t="shared" si="190"/>
        <v>41724.874050925922</v>
      </c>
      <c r="T2035" s="18">
        <f t="shared" si="191"/>
        <v>41754.874050925922</v>
      </c>
      <c r="U2035" s="18">
        <v>41724.874050925922</v>
      </c>
      <c r="V2035" s="16">
        <v>2014</v>
      </c>
      <c r="W2035" s="17"/>
    </row>
    <row r="2036" spans="1:23" ht="28.8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8">
        <f t="shared" si="190"/>
        <v>42075.921678240738</v>
      </c>
      <c r="T2036" s="18">
        <f t="shared" si="191"/>
        <v>42131.081944444442</v>
      </c>
      <c r="U2036" s="18">
        <v>42075.921678240738</v>
      </c>
      <c r="V2036" s="16">
        <v>2015</v>
      </c>
      <c r="W2036" s="17"/>
    </row>
    <row r="2037" spans="1:23" ht="28.8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8">
        <f t="shared" si="190"/>
        <v>42311.41674768518</v>
      </c>
      <c r="T2037" s="18">
        <f t="shared" si="191"/>
        <v>42356.833333333336</v>
      </c>
      <c r="U2037" s="18">
        <v>42311.41674768518</v>
      </c>
      <c r="V2037" s="16">
        <v>2015</v>
      </c>
      <c r="W2037" s="17"/>
    </row>
    <row r="2038" spans="1:23" ht="28.8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8">
        <f t="shared" si="190"/>
        <v>41738.656469907408</v>
      </c>
      <c r="T2038" s="18">
        <f t="shared" si="191"/>
        <v>41768.656469907408</v>
      </c>
      <c r="U2038" s="18">
        <v>41738.656469907408</v>
      </c>
      <c r="V2038" s="16">
        <v>2014</v>
      </c>
      <c r="W2038" s="17"/>
    </row>
    <row r="2039" spans="1:23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8">
        <f t="shared" si="190"/>
        <v>41578.001770833333</v>
      </c>
      <c r="T2039" s="18">
        <f t="shared" si="191"/>
        <v>41638.043437499997</v>
      </c>
      <c r="U2039" s="18">
        <v>41578.001770833333</v>
      </c>
      <c r="V2039" s="16">
        <v>2013</v>
      </c>
      <c r="W2039" s="17"/>
    </row>
    <row r="2040" spans="1:23" ht="28.8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8">
        <f t="shared" si="190"/>
        <v>41424.062743055554</v>
      </c>
      <c r="T2040" s="18">
        <f t="shared" si="191"/>
        <v>41456.541666666664</v>
      </c>
      <c r="U2040" s="18">
        <v>41424.062743055554</v>
      </c>
      <c r="V2040" s="16">
        <v>2013</v>
      </c>
      <c r="W2040" s="17"/>
    </row>
    <row r="2041" spans="1:23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8">
        <f t="shared" si="190"/>
        <v>42675.23061342592</v>
      </c>
      <c r="T2041" s="18">
        <f t="shared" si="191"/>
        <v>42704.999305555553</v>
      </c>
      <c r="U2041" s="18">
        <v>42675.23061342592</v>
      </c>
      <c r="V2041" s="16">
        <v>2016</v>
      </c>
      <c r="W2041" s="17"/>
    </row>
    <row r="2042" spans="1:23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8">
        <f t="shared" si="190"/>
        <v>41578.718784722223</v>
      </c>
      <c r="T2042" s="18">
        <f t="shared" si="191"/>
        <v>41593.760451388887</v>
      </c>
      <c r="U2042" s="18">
        <v>41578.718784722223</v>
      </c>
      <c r="V2042" s="16">
        <v>2013</v>
      </c>
      <c r="W2042" s="17"/>
    </row>
    <row r="2043" spans="1:23" ht="28.8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8">
        <f t="shared" si="190"/>
        <v>42654.317442129628</v>
      </c>
      <c r="T2043" s="18">
        <f t="shared" si="191"/>
        <v>42684.359108796292</v>
      </c>
      <c r="U2043" s="18">
        <v>42654.317442129628</v>
      </c>
      <c r="V2043" s="16">
        <v>2016</v>
      </c>
      <c r="W2043" s="17"/>
    </row>
    <row r="2044" spans="1:23" ht="28.8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8">
        <f t="shared" si="190"/>
        <v>42331.499699074069</v>
      </c>
      <c r="T2044" s="18">
        <f t="shared" si="191"/>
        <v>42391.499699074069</v>
      </c>
      <c r="U2044" s="18">
        <v>42331.499699074069</v>
      </c>
      <c r="V2044" s="16">
        <v>2015</v>
      </c>
      <c r="W2044" s="17"/>
    </row>
    <row r="2045" spans="1:23" ht="28.8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8">
        <f t="shared" si="190"/>
        <v>42660.968483796292</v>
      </c>
      <c r="T2045" s="18">
        <f t="shared" si="191"/>
        <v>42714.999305555553</v>
      </c>
      <c r="U2045" s="18">
        <v>42660.968483796292</v>
      </c>
      <c r="V2045" s="16">
        <v>2016</v>
      </c>
      <c r="W2045" s="17"/>
    </row>
    <row r="2046" spans="1:23" ht="28.8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8">
        <f t="shared" si="190"/>
        <v>42138.475856481477</v>
      </c>
      <c r="T2046" s="18">
        <f t="shared" si="191"/>
        <v>42168.475856481477</v>
      </c>
      <c r="U2046" s="18">
        <v>42138.475856481477</v>
      </c>
      <c r="V2046" s="16">
        <v>2015</v>
      </c>
      <c r="W2046" s="17"/>
    </row>
    <row r="2047" spans="1:23" ht="28.8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8">
        <f t="shared" si="190"/>
        <v>41068.880173611105</v>
      </c>
      <c r="T2047" s="18">
        <f t="shared" si="191"/>
        <v>41098.880173611105</v>
      </c>
      <c r="U2047" s="18">
        <v>41068.880173611105</v>
      </c>
      <c r="V2047" s="16">
        <v>2012</v>
      </c>
      <c r="W2047" s="17"/>
    </row>
    <row r="2048" spans="1:23" ht="28.8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8">
        <f t="shared" si="190"/>
        <v>41386.963472222218</v>
      </c>
      <c r="T2048" s="18">
        <f t="shared" si="191"/>
        <v>41416.963472222218</v>
      </c>
      <c r="U2048" s="18">
        <v>41386.963472222218</v>
      </c>
      <c r="V2048" s="16">
        <v>2013</v>
      </c>
      <c r="W2048" s="17"/>
    </row>
    <row r="2049" spans="1:23" ht="28.8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8">
        <f t="shared" si="190"/>
        <v>42081.695254629631</v>
      </c>
      <c r="T2049" s="18">
        <f t="shared" si="191"/>
        <v>42110.791666666664</v>
      </c>
      <c r="U2049" s="18">
        <v>42081.695254629631</v>
      </c>
      <c r="V2049" s="16">
        <v>2015</v>
      </c>
      <c r="W2049" s="17"/>
    </row>
    <row r="2050" spans="1:23" ht="28.8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E2050/D2050</f>
        <v>1.4833229411764706</v>
      </c>
      <c r="P2050" s="7">
        <f t="shared" ref="P2050:P2113" si="193">E2050/L2050</f>
        <v>91.82989803350327</v>
      </c>
      <c r="Q2050" t="str">
        <f t="shared" ref="Q2050:Q2113" si="194">LEFT(N2050,FIND("/",N2050)-1)</f>
        <v>technology</v>
      </c>
      <c r="R2050" t="str">
        <f t="shared" ref="R2050:R2113" si="195">RIGHT(N2050,LEN(N2050)-FIND("/",N2050))</f>
        <v>hardware</v>
      </c>
      <c r="S2050" s="18">
        <f t="shared" ref="S2050:S2113" si="196">(((J2050/60)/60)/24)+DATE(1970,1,1)+(-5/24)</f>
        <v>41387.443182870367</v>
      </c>
      <c r="T2050" s="18">
        <f t="shared" ref="T2050:T2113" si="197">(((I2050/60)/60)/24)+DATE(1970,1,1)+(-5/24)</f>
        <v>41417.443182870367</v>
      </c>
      <c r="U2050" s="18">
        <v>41387.443182870367</v>
      </c>
      <c r="V2050" s="16">
        <v>2013</v>
      </c>
      <c r="W2050" s="17"/>
    </row>
    <row r="2051" spans="1:23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1.2019070000000001</v>
      </c>
      <c r="P2051" s="7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8">
        <f t="shared" si="196"/>
        <v>41575.319016203699</v>
      </c>
      <c r="T2051" s="18">
        <f t="shared" si="197"/>
        <v>41610.749305555553</v>
      </c>
      <c r="U2051" s="18">
        <v>41575.319016203699</v>
      </c>
      <c r="V2051" s="16">
        <v>2013</v>
      </c>
      <c r="W2051" s="17"/>
    </row>
    <row r="2052" spans="1:23" ht="28.8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8">
        <f t="shared" si="196"/>
        <v>42114.863171296289</v>
      </c>
      <c r="T2052" s="18">
        <f t="shared" si="197"/>
        <v>42154.863171296289</v>
      </c>
      <c r="U2052" s="18">
        <v>42114.863171296289</v>
      </c>
      <c r="V2052" s="16">
        <v>2015</v>
      </c>
      <c r="W2052" s="17"/>
    </row>
    <row r="2053" spans="1:23" ht="28.8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8">
        <f t="shared" si="196"/>
        <v>41603.814085648148</v>
      </c>
      <c r="T2053" s="18">
        <f t="shared" si="197"/>
        <v>41633.814085648148</v>
      </c>
      <c r="U2053" s="18">
        <v>41603.814085648148</v>
      </c>
      <c r="V2053" s="16">
        <v>2013</v>
      </c>
      <c r="W2053" s="17"/>
    </row>
    <row r="2054" spans="1:23" ht="28.8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8">
        <f t="shared" si="196"/>
        <v>42374.875613425924</v>
      </c>
      <c r="T2054" s="18">
        <f t="shared" si="197"/>
        <v>42419.875613425924</v>
      </c>
      <c r="U2054" s="18">
        <v>42374.875613425924</v>
      </c>
      <c r="V2054" s="16">
        <v>2016</v>
      </c>
      <c r="W2054" s="17"/>
    </row>
    <row r="2055" spans="1:23" ht="28.8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8">
        <f t="shared" si="196"/>
        <v>42303.409155092588</v>
      </c>
      <c r="T2055" s="18">
        <f t="shared" si="197"/>
        <v>42333.450821759259</v>
      </c>
      <c r="U2055" s="18">
        <v>42303.409155092588</v>
      </c>
      <c r="V2055" s="16">
        <v>2015</v>
      </c>
      <c r="W2055" s="17"/>
    </row>
    <row r="2056" spans="1:23" ht="28.8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8">
        <f t="shared" si="196"/>
        <v>41731.312615740739</v>
      </c>
      <c r="T2056" s="18">
        <f t="shared" si="197"/>
        <v>41761.312615740739</v>
      </c>
      <c r="U2056" s="18">
        <v>41731.312615740739</v>
      </c>
      <c r="V2056" s="16">
        <v>2014</v>
      </c>
      <c r="W2056" s="17"/>
    </row>
    <row r="2057" spans="1:23" ht="28.8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8">
        <f t="shared" si="196"/>
        <v>41946.465775462959</v>
      </c>
      <c r="T2057" s="18">
        <f t="shared" si="197"/>
        <v>41975.958333333336</v>
      </c>
      <c r="U2057" s="18">
        <v>41946.465775462959</v>
      </c>
      <c r="V2057" s="16">
        <v>2014</v>
      </c>
      <c r="W2057" s="17"/>
    </row>
    <row r="2058" spans="1:23" ht="28.8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8">
        <f t="shared" si="196"/>
        <v>41351.552569444444</v>
      </c>
      <c r="T2058" s="18">
        <f t="shared" si="197"/>
        <v>41381.552569444444</v>
      </c>
      <c r="U2058" s="18">
        <v>41351.552569444444</v>
      </c>
      <c r="V2058" s="16">
        <v>2013</v>
      </c>
      <c r="W2058" s="17"/>
    </row>
    <row r="2059" spans="1:23" ht="28.8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8">
        <f t="shared" si="196"/>
        <v>42396.286249999997</v>
      </c>
      <c r="T2059" s="18">
        <f t="shared" si="197"/>
        <v>42426.286249999997</v>
      </c>
      <c r="U2059" s="18">
        <v>42396.286249999997</v>
      </c>
      <c r="V2059" s="16">
        <v>2016</v>
      </c>
      <c r="W2059" s="17"/>
    </row>
    <row r="2060" spans="1:23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8">
        <f t="shared" si="196"/>
        <v>42026.16238425926</v>
      </c>
      <c r="T2060" s="18">
        <f t="shared" si="197"/>
        <v>42065.624999999993</v>
      </c>
      <c r="U2060" s="18">
        <v>42026.16238425926</v>
      </c>
      <c r="V2060" s="16">
        <v>2015</v>
      </c>
      <c r="W2060" s="17"/>
    </row>
    <row r="2061" spans="1:23" ht="28.8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8">
        <f t="shared" si="196"/>
        <v>42361.394143518519</v>
      </c>
      <c r="T2061" s="18">
        <f t="shared" si="197"/>
        <v>42400.707638888889</v>
      </c>
      <c r="U2061" s="18">
        <v>42361.394143518519</v>
      </c>
      <c r="V2061" s="16">
        <v>2015</v>
      </c>
      <c r="W2061" s="17"/>
    </row>
    <row r="2062" spans="1:23" ht="28.8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8">
        <f t="shared" si="196"/>
        <v>41783.434606481482</v>
      </c>
      <c r="T2062" s="18">
        <f t="shared" si="197"/>
        <v>41843.434606481482</v>
      </c>
      <c r="U2062" s="18">
        <v>41783.434606481482</v>
      </c>
      <c r="V2062" s="16">
        <v>2014</v>
      </c>
      <c r="W2062" s="17"/>
    </row>
    <row r="2063" spans="1:23" ht="28.8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8">
        <f t="shared" si="196"/>
        <v>42705.556180555555</v>
      </c>
      <c r="T2063" s="18">
        <f t="shared" si="197"/>
        <v>42735.556180555555</v>
      </c>
      <c r="U2063" s="18">
        <v>42705.556180555555</v>
      </c>
      <c r="V2063" s="16">
        <v>2016</v>
      </c>
      <c r="W2063" s="17"/>
    </row>
    <row r="2064" spans="1:23" ht="28.8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8">
        <f t="shared" si="196"/>
        <v>42423.174745370365</v>
      </c>
      <c r="T2064" s="18">
        <f t="shared" si="197"/>
        <v>42453.1330787037</v>
      </c>
      <c r="U2064" s="18">
        <v>42423.174745370365</v>
      </c>
      <c r="V2064" s="16">
        <v>2016</v>
      </c>
      <c r="W2064" s="17"/>
    </row>
    <row r="2065" spans="1:23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8">
        <f t="shared" si="196"/>
        <v>42472.524317129624</v>
      </c>
      <c r="T2065" s="18">
        <f t="shared" si="197"/>
        <v>42505.524317129624</v>
      </c>
      <c r="U2065" s="18">
        <v>42472.524317129624</v>
      </c>
      <c r="V2065" s="16">
        <v>2016</v>
      </c>
      <c r="W2065" s="17"/>
    </row>
    <row r="2066" spans="1:23" ht="28.8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8">
        <f t="shared" si="196"/>
        <v>41389.1565162037</v>
      </c>
      <c r="T2066" s="18">
        <f t="shared" si="197"/>
        <v>41425.291666666664</v>
      </c>
      <c r="U2066" s="18">
        <v>41389.1565162037</v>
      </c>
      <c r="V2066" s="16">
        <v>2013</v>
      </c>
      <c r="W2066" s="17"/>
    </row>
    <row r="2067" spans="1:23" ht="28.8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8">
        <f t="shared" si="196"/>
        <v>41603.125335648147</v>
      </c>
      <c r="T2067" s="18">
        <f t="shared" si="197"/>
        <v>41633.125335648147</v>
      </c>
      <c r="U2067" s="18">
        <v>41603.125335648147</v>
      </c>
      <c r="V2067" s="16">
        <v>2013</v>
      </c>
      <c r="W2067" s="17"/>
    </row>
    <row r="2068" spans="1:23" ht="28.8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8">
        <f t="shared" si="196"/>
        <v>41844.563460648147</v>
      </c>
      <c r="T2068" s="18">
        <f t="shared" si="197"/>
        <v>41874.563460648147</v>
      </c>
      <c r="U2068" s="18">
        <v>41844.563460648147</v>
      </c>
      <c r="V2068" s="16">
        <v>2014</v>
      </c>
      <c r="W2068" s="17"/>
    </row>
    <row r="2069" spans="1:23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8">
        <f t="shared" si="196"/>
        <v>42115.645555555551</v>
      </c>
      <c r="T2069" s="18">
        <f t="shared" si="197"/>
        <v>42148.645555555551</v>
      </c>
      <c r="U2069" s="18">
        <v>42115.645555555551</v>
      </c>
      <c r="V2069" s="16">
        <v>2015</v>
      </c>
      <c r="W2069" s="17"/>
    </row>
    <row r="2070" spans="1:23" ht="28.8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8">
        <f t="shared" si="196"/>
        <v>42633.633275462962</v>
      </c>
      <c r="T2070" s="18">
        <f t="shared" si="197"/>
        <v>42663.633275462962</v>
      </c>
      <c r="U2070" s="18">
        <v>42633.633275462962</v>
      </c>
      <c r="V2070" s="16">
        <v>2016</v>
      </c>
      <c r="W2070" s="17"/>
    </row>
    <row r="2071" spans="1:23" ht="28.8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8">
        <f t="shared" si="196"/>
        <v>42340.763784722221</v>
      </c>
      <c r="T2071" s="18">
        <f t="shared" si="197"/>
        <v>42371.763784722221</v>
      </c>
      <c r="U2071" s="18">
        <v>42340.763784722221</v>
      </c>
      <c r="V2071" s="16">
        <v>2015</v>
      </c>
      <c r="W2071" s="17"/>
    </row>
    <row r="2072" spans="1:23" ht="28.8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8">
        <f t="shared" si="196"/>
        <v>42519.448182870365</v>
      </c>
      <c r="T2072" s="18">
        <f t="shared" si="197"/>
        <v>42549.448182870365</v>
      </c>
      <c r="U2072" s="18">
        <v>42519.448182870365</v>
      </c>
      <c r="V2072" s="16">
        <v>2016</v>
      </c>
      <c r="W2072" s="17"/>
    </row>
    <row r="2073" spans="1:23" ht="28.8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8">
        <f t="shared" si="196"/>
        <v>42600.070416666662</v>
      </c>
      <c r="T2073" s="18">
        <f t="shared" si="197"/>
        <v>42645.070416666662</v>
      </c>
      <c r="U2073" s="18">
        <v>42600.070416666662</v>
      </c>
      <c r="V2073" s="16">
        <v>2016</v>
      </c>
      <c r="W2073" s="17"/>
    </row>
    <row r="2074" spans="1:23" ht="28.8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8">
        <f t="shared" si="196"/>
        <v>42467.373055555552</v>
      </c>
      <c r="T2074" s="18">
        <f t="shared" si="197"/>
        <v>42497.373055555552</v>
      </c>
      <c r="U2074" s="18">
        <v>42467.373055555552</v>
      </c>
      <c r="V2074" s="16">
        <v>2016</v>
      </c>
      <c r="W2074" s="17"/>
    </row>
    <row r="2075" spans="1:23" ht="28.8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8">
        <f t="shared" si="196"/>
        <v>42087.459699074076</v>
      </c>
      <c r="T2075" s="18">
        <f t="shared" si="197"/>
        <v>42132.459699074076</v>
      </c>
      <c r="U2075" s="18">
        <v>42087.459699074076</v>
      </c>
      <c r="V2075" s="16">
        <v>2015</v>
      </c>
      <c r="W2075" s="17"/>
    </row>
    <row r="2076" spans="1:23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8">
        <f t="shared" si="196"/>
        <v>42466.617847222216</v>
      </c>
      <c r="T2076" s="18">
        <f t="shared" si="197"/>
        <v>42496.617847222216</v>
      </c>
      <c r="U2076" s="18">
        <v>42466.617847222216</v>
      </c>
      <c r="V2076" s="16">
        <v>2016</v>
      </c>
      <c r="W2076" s="17"/>
    </row>
    <row r="2077" spans="1:23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8">
        <f t="shared" si="196"/>
        <v>41450.473240740735</v>
      </c>
      <c r="T2077" s="18">
        <f t="shared" si="197"/>
        <v>41480.473240740735</v>
      </c>
      <c r="U2077" s="18">
        <v>41450.473240740735</v>
      </c>
      <c r="V2077" s="16">
        <v>2013</v>
      </c>
      <c r="W2077" s="17"/>
    </row>
    <row r="2078" spans="1:23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8">
        <f t="shared" si="196"/>
        <v>41803.672326388885</v>
      </c>
      <c r="T2078" s="18">
        <f t="shared" si="197"/>
        <v>41843.672326388885</v>
      </c>
      <c r="U2078" s="18">
        <v>41803.672326388885</v>
      </c>
      <c r="V2078" s="16">
        <v>2014</v>
      </c>
      <c r="W2078" s="17"/>
    </row>
    <row r="2079" spans="1:23" ht="28.8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8">
        <f t="shared" si="196"/>
        <v>42102.83421296296</v>
      </c>
      <c r="T2079" s="18">
        <f t="shared" si="197"/>
        <v>42160.666666666664</v>
      </c>
      <c r="U2079" s="18">
        <v>42102.83421296296</v>
      </c>
      <c r="V2079" s="16">
        <v>2015</v>
      </c>
      <c r="W2079" s="17"/>
    </row>
    <row r="2080" spans="1:23" ht="28.8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8">
        <f t="shared" si="196"/>
        <v>42692.563159722216</v>
      </c>
      <c r="T2080" s="18">
        <f t="shared" si="197"/>
        <v>42722.563159722216</v>
      </c>
      <c r="U2080" s="18">
        <v>42692.563159722216</v>
      </c>
      <c r="V2080" s="16">
        <v>2016</v>
      </c>
      <c r="W2080" s="17"/>
    </row>
    <row r="2081" spans="1:23" ht="28.8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8">
        <f t="shared" si="196"/>
        <v>42150.502233796295</v>
      </c>
      <c r="T2081" s="18">
        <f t="shared" si="197"/>
        <v>42180.583333333336</v>
      </c>
      <c r="U2081" s="18">
        <v>42150.502233796295</v>
      </c>
      <c r="V2081" s="16">
        <v>2015</v>
      </c>
      <c r="W2081" s="17"/>
    </row>
    <row r="2082" spans="1:23" ht="28.8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8">
        <f t="shared" si="196"/>
        <v>42289.748842592591</v>
      </c>
      <c r="T2082" s="18">
        <f t="shared" si="197"/>
        <v>42319.790509259255</v>
      </c>
      <c r="U2082" s="18">
        <v>42289.748842592591</v>
      </c>
      <c r="V2082" s="16">
        <v>2015</v>
      </c>
      <c r="W2082" s="17"/>
    </row>
    <row r="2083" spans="1:23" ht="28.8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8">
        <f t="shared" si="196"/>
        <v>41003.948553240742</v>
      </c>
      <c r="T2083" s="18">
        <f t="shared" si="197"/>
        <v>41044.999305555553</v>
      </c>
      <c r="U2083" s="18">
        <v>41003.948553240742</v>
      </c>
      <c r="V2083" s="16">
        <v>2012</v>
      </c>
      <c r="W2083" s="17"/>
    </row>
    <row r="2084" spans="1:23" ht="28.8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8">
        <f t="shared" si="196"/>
        <v>40810.911990740737</v>
      </c>
      <c r="T2084" s="18">
        <f t="shared" si="197"/>
        <v>40870.953657407401</v>
      </c>
      <c r="U2084" s="18">
        <v>40810.911990740737</v>
      </c>
      <c r="V2084" s="16">
        <v>2011</v>
      </c>
      <c r="W2084" s="17"/>
    </row>
    <row r="2085" spans="1:23" ht="28.8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8">
        <f t="shared" si="196"/>
        <v>41034.513831018514</v>
      </c>
      <c r="T2085" s="18">
        <f t="shared" si="197"/>
        <v>41064.513831018514</v>
      </c>
      <c r="U2085" s="18">
        <v>41034.513831018514</v>
      </c>
      <c r="V2085" s="16">
        <v>2012</v>
      </c>
      <c r="W2085" s="17"/>
    </row>
    <row r="2086" spans="1:23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8">
        <f t="shared" si="196"/>
        <v>41731.624791666662</v>
      </c>
      <c r="T2086" s="18">
        <f t="shared" si="197"/>
        <v>41763.082638888889</v>
      </c>
      <c r="U2086" s="18">
        <v>41731.624791666662</v>
      </c>
      <c r="V2086" s="16">
        <v>2014</v>
      </c>
      <c r="W2086" s="17"/>
    </row>
    <row r="2087" spans="1:23" ht="28.8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8">
        <f t="shared" si="196"/>
        <v>41075.627164351848</v>
      </c>
      <c r="T2087" s="18">
        <f t="shared" si="197"/>
        <v>41105.627164351848</v>
      </c>
      <c r="U2087" s="18">
        <v>41075.627164351848</v>
      </c>
      <c r="V2087" s="16">
        <v>2012</v>
      </c>
      <c r="W2087" s="17"/>
    </row>
    <row r="2088" spans="1:23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8">
        <f t="shared" si="196"/>
        <v>40860.462175925924</v>
      </c>
      <c r="T2088" s="18">
        <f t="shared" si="197"/>
        <v>40890.999305555553</v>
      </c>
      <c r="U2088" s="18">
        <v>40860.462175925924</v>
      </c>
      <c r="V2088" s="16">
        <v>2011</v>
      </c>
      <c r="W2088" s="17"/>
    </row>
    <row r="2089" spans="1:23" ht="28.8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8">
        <f t="shared" si="196"/>
        <v>40763.996041666665</v>
      </c>
      <c r="T2089" s="18">
        <f t="shared" si="197"/>
        <v>40793.996041666665</v>
      </c>
      <c r="U2089" s="18">
        <v>40763.996041666665</v>
      </c>
      <c r="V2089" s="16">
        <v>2011</v>
      </c>
      <c r="W2089" s="17"/>
    </row>
    <row r="2090" spans="1:23" ht="28.8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8">
        <f t="shared" si="196"/>
        <v>40395.506388888884</v>
      </c>
      <c r="T2090" s="18">
        <f t="shared" si="197"/>
        <v>40431.957638888889</v>
      </c>
      <c r="U2090" s="18">
        <v>40395.506388888884</v>
      </c>
      <c r="V2090" s="16">
        <v>2010</v>
      </c>
      <c r="W2090" s="17"/>
    </row>
    <row r="2091" spans="1:23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8">
        <f t="shared" si="196"/>
        <v>41452.867986111109</v>
      </c>
      <c r="T2091" s="18">
        <f t="shared" si="197"/>
        <v>41487.867986111109</v>
      </c>
      <c r="U2091" s="18">
        <v>41452.867986111109</v>
      </c>
      <c r="V2091" s="16">
        <v>2013</v>
      </c>
      <c r="W2091" s="17"/>
    </row>
    <row r="2092" spans="1:23" ht="28.8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8">
        <f t="shared" si="196"/>
        <v>41299.173090277778</v>
      </c>
      <c r="T2092" s="18">
        <f t="shared" si="197"/>
        <v>41329.173090277778</v>
      </c>
      <c r="U2092" s="18">
        <v>41299.173090277778</v>
      </c>
      <c r="V2092" s="16">
        <v>2013</v>
      </c>
      <c r="W2092" s="17"/>
    </row>
    <row r="2093" spans="1:23" ht="28.8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8">
        <f t="shared" si="196"/>
        <v>40555.114328703698</v>
      </c>
      <c r="T2093" s="18">
        <f t="shared" si="197"/>
        <v>40603.625</v>
      </c>
      <c r="U2093" s="18">
        <v>40555.114328703698</v>
      </c>
      <c r="V2093" s="16">
        <v>2011</v>
      </c>
      <c r="W2093" s="17"/>
    </row>
    <row r="2094" spans="1:23" ht="28.8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8">
        <f t="shared" si="196"/>
        <v>40763.499212962961</v>
      </c>
      <c r="T2094" s="18">
        <f t="shared" si="197"/>
        <v>40823.499212962961</v>
      </c>
      <c r="U2094" s="18">
        <v>40763.499212962961</v>
      </c>
      <c r="V2094" s="16">
        <v>2011</v>
      </c>
      <c r="W2094" s="17"/>
    </row>
    <row r="2095" spans="1:23" ht="28.8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8">
        <f t="shared" si="196"/>
        <v>41205.646203703705</v>
      </c>
      <c r="T2095" s="18">
        <f t="shared" si="197"/>
        <v>41265.68787037037</v>
      </c>
      <c r="U2095" s="18">
        <v>41205.646203703705</v>
      </c>
      <c r="V2095" s="16">
        <v>2012</v>
      </c>
      <c r="W2095" s="17"/>
    </row>
    <row r="2096" spans="1:23" ht="28.8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8">
        <f t="shared" si="196"/>
        <v>40938.811689814815</v>
      </c>
      <c r="T2096" s="18">
        <f t="shared" si="197"/>
        <v>40972.916666666664</v>
      </c>
      <c r="U2096" s="18">
        <v>40938.811689814815</v>
      </c>
      <c r="V2096" s="16">
        <v>2012</v>
      </c>
      <c r="W2096" s="17"/>
    </row>
    <row r="2097" spans="1:23" ht="28.8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8">
        <f t="shared" si="196"/>
        <v>40758.525150462956</v>
      </c>
      <c r="T2097" s="18">
        <f t="shared" si="197"/>
        <v>40818.525150462956</v>
      </c>
      <c r="U2097" s="18">
        <v>40758.525150462956</v>
      </c>
      <c r="V2097" s="16">
        <v>2011</v>
      </c>
      <c r="W2097" s="17"/>
    </row>
    <row r="2098" spans="1:23" ht="28.8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8">
        <f t="shared" si="196"/>
        <v>41192.550173611111</v>
      </c>
      <c r="T2098" s="18">
        <f t="shared" si="197"/>
        <v>41207.957638888889</v>
      </c>
      <c r="U2098" s="18">
        <v>41192.550173611111</v>
      </c>
      <c r="V2098" s="16">
        <v>2012</v>
      </c>
      <c r="W2098" s="17"/>
    </row>
    <row r="2099" spans="1:23" ht="28.8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8">
        <f t="shared" si="196"/>
        <v>40818.376562499994</v>
      </c>
      <c r="T2099" s="18">
        <f t="shared" si="197"/>
        <v>40878.418229166666</v>
      </c>
      <c r="U2099" s="18">
        <v>40818.376562499994</v>
      </c>
      <c r="V2099" s="16">
        <v>2011</v>
      </c>
      <c r="W2099" s="17"/>
    </row>
    <row r="2100" spans="1:23" ht="28.8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8">
        <f t="shared" si="196"/>
        <v>40945.905497685184</v>
      </c>
      <c r="T2100" s="18">
        <f t="shared" si="197"/>
        <v>40975.905497685184</v>
      </c>
      <c r="U2100" s="18">
        <v>40945.905497685184</v>
      </c>
      <c r="V2100" s="16">
        <v>2012</v>
      </c>
      <c r="W2100" s="17"/>
    </row>
    <row r="2101" spans="1:23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8">
        <f t="shared" si="196"/>
        <v>42173.53800925926</v>
      </c>
      <c r="T2101" s="18">
        <f t="shared" si="197"/>
        <v>42186.944444444445</v>
      </c>
      <c r="U2101" s="18">
        <v>42173.53800925926</v>
      </c>
      <c r="V2101" s="16">
        <v>2015</v>
      </c>
      <c r="W2101" s="17"/>
    </row>
    <row r="2102" spans="1:23" ht="28.8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8">
        <f t="shared" si="196"/>
        <v>41074.62663194444</v>
      </c>
      <c r="T2102" s="18">
        <f t="shared" si="197"/>
        <v>41089.957638888889</v>
      </c>
      <c r="U2102" s="18">
        <v>41074.62663194444</v>
      </c>
      <c r="V2102" s="16">
        <v>2012</v>
      </c>
      <c r="W2102" s="17"/>
    </row>
    <row r="2103" spans="1:23" ht="28.8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8">
        <f t="shared" si="196"/>
        <v>40891.941134259258</v>
      </c>
      <c r="T2103" s="18">
        <f t="shared" si="197"/>
        <v>40951.941134259258</v>
      </c>
      <c r="U2103" s="18">
        <v>40891.941134259258</v>
      </c>
      <c r="V2103" s="16">
        <v>2011</v>
      </c>
      <c r="W2103" s="17"/>
    </row>
    <row r="2104" spans="1:23" ht="28.8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8">
        <f t="shared" si="196"/>
        <v>40638.660277777773</v>
      </c>
      <c r="T2104" s="18">
        <f t="shared" si="197"/>
        <v>40668.660277777773</v>
      </c>
      <c r="U2104" s="18">
        <v>40638.660277777773</v>
      </c>
      <c r="V2104" s="16">
        <v>2011</v>
      </c>
      <c r="W2104" s="17"/>
    </row>
    <row r="2105" spans="1:23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8">
        <f t="shared" si="196"/>
        <v>41192.546608796292</v>
      </c>
      <c r="T2105" s="18">
        <f t="shared" si="197"/>
        <v>41222.588275462964</v>
      </c>
      <c r="U2105" s="18">
        <v>41192.546608796292</v>
      </c>
      <c r="V2105" s="16">
        <v>2012</v>
      </c>
      <c r="W2105" s="17"/>
    </row>
    <row r="2106" spans="1:23" ht="28.8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8">
        <f t="shared" si="196"/>
        <v>41393.86613425926</v>
      </c>
      <c r="T2106" s="18">
        <f t="shared" si="197"/>
        <v>41424.791666666664</v>
      </c>
      <c r="U2106" s="18">
        <v>41393.86613425926</v>
      </c>
      <c r="V2106" s="16">
        <v>2013</v>
      </c>
      <c r="W2106" s="17"/>
    </row>
    <row r="2107" spans="1:23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8">
        <f t="shared" si="196"/>
        <v>41951.580474537033</v>
      </c>
      <c r="T2107" s="18">
        <f t="shared" si="197"/>
        <v>41963.958333333336</v>
      </c>
      <c r="U2107" s="18">
        <v>41951.580474537033</v>
      </c>
      <c r="V2107" s="16">
        <v>2014</v>
      </c>
      <c r="W2107" s="17"/>
    </row>
    <row r="2108" spans="1:23" ht="28.8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8">
        <f t="shared" si="196"/>
        <v>41270.006643518514</v>
      </c>
      <c r="T2108" s="18">
        <f t="shared" si="197"/>
        <v>41300.006643518514</v>
      </c>
      <c r="U2108" s="18">
        <v>41270.006643518514</v>
      </c>
      <c r="V2108" s="16">
        <v>2012</v>
      </c>
      <c r="W2108" s="17"/>
    </row>
    <row r="2109" spans="1:23" ht="28.8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8">
        <f t="shared" si="196"/>
        <v>41934.502233796295</v>
      </c>
      <c r="T2109" s="18">
        <f t="shared" si="197"/>
        <v>41955.543900462959</v>
      </c>
      <c r="U2109" s="18">
        <v>41934.502233796295</v>
      </c>
      <c r="V2109" s="16">
        <v>2014</v>
      </c>
      <c r="W2109" s="17"/>
    </row>
    <row r="2110" spans="1:23" ht="28.8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8">
        <f t="shared" si="196"/>
        <v>41134.967361111107</v>
      </c>
      <c r="T2110" s="18">
        <f t="shared" si="197"/>
        <v>41161.954861111109</v>
      </c>
      <c r="U2110" s="18">
        <v>41134.967361111107</v>
      </c>
      <c r="V2110" s="16">
        <v>2012</v>
      </c>
      <c r="W2110" s="17"/>
    </row>
    <row r="2111" spans="1:23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8">
        <f t="shared" si="196"/>
        <v>42160.500196759262</v>
      </c>
      <c r="T2111" s="18">
        <f t="shared" si="197"/>
        <v>42190.500196759262</v>
      </c>
      <c r="U2111" s="18">
        <v>42160.500196759262</v>
      </c>
      <c r="V2111" s="16">
        <v>2015</v>
      </c>
      <c r="W2111" s="17"/>
    </row>
    <row r="2112" spans="1:23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8">
        <f t="shared" si="196"/>
        <v>41759.462604166663</v>
      </c>
      <c r="T2112" s="18">
        <f t="shared" si="197"/>
        <v>41786.999305555553</v>
      </c>
      <c r="U2112" s="18">
        <v>41759.462604166663</v>
      </c>
      <c r="V2112" s="16">
        <v>2014</v>
      </c>
      <c r="W2112" s="17"/>
    </row>
    <row r="2113" spans="1:23" ht="28.8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8">
        <f t="shared" si="196"/>
        <v>40702.988715277774</v>
      </c>
      <c r="T2113" s="18">
        <f t="shared" si="197"/>
        <v>40769.833333333328</v>
      </c>
      <c r="U2113" s="18">
        <v>40702.988715277774</v>
      </c>
      <c r="V2113" s="16">
        <v>2011</v>
      </c>
      <c r="W2113" s="17"/>
    </row>
    <row r="2114" spans="1:23" ht="28.8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E2114/D2114</f>
        <v>1</v>
      </c>
      <c r="P2114" s="7">
        <f t="shared" ref="P2114:P2177" si="199">E2114/L2114</f>
        <v>27.272727272727273</v>
      </c>
      <c r="Q2114" t="str">
        <f t="shared" ref="Q2114:Q2177" si="200">LEFT(N2114,FIND("/",N2114)-1)</f>
        <v>music</v>
      </c>
      <c r="R2114" t="str">
        <f t="shared" ref="R2114:R2177" si="201">RIGHT(N2114,LEN(N2114)-FIND("/",N2114))</f>
        <v>indie rock</v>
      </c>
      <c r="S2114" s="18">
        <f t="shared" ref="S2114:S2177" si="202">(((J2114/60)/60)/24)+DATE(1970,1,1)+(-5/24)</f>
        <v>41365.719826388886</v>
      </c>
      <c r="T2114" s="18">
        <f t="shared" ref="T2114:T2177" si="203">(((I2114/60)/60)/24)+DATE(1970,1,1)+(-5/24)</f>
        <v>41379.719826388886</v>
      </c>
      <c r="U2114" s="18">
        <v>41365.719826388886</v>
      </c>
      <c r="V2114" s="16">
        <v>2013</v>
      </c>
      <c r="W2114" s="17"/>
    </row>
    <row r="2115" spans="1:23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1.0485714285714285</v>
      </c>
      <c r="P2115" s="7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8">
        <f t="shared" si="202"/>
        <v>41870.657129629624</v>
      </c>
      <c r="T2115" s="18">
        <f t="shared" si="203"/>
        <v>41905.657129629624</v>
      </c>
      <c r="U2115" s="18">
        <v>41870.657129629624</v>
      </c>
      <c r="V2115" s="16">
        <v>2014</v>
      </c>
      <c r="W2115" s="17"/>
    </row>
    <row r="2116" spans="1:23" ht="28.8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8">
        <f t="shared" si="202"/>
        <v>40458.607291666667</v>
      </c>
      <c r="T2116" s="18">
        <f t="shared" si="203"/>
        <v>40520.999305555553</v>
      </c>
      <c r="U2116" s="18">
        <v>40458.607291666667</v>
      </c>
      <c r="V2116" s="16">
        <v>2010</v>
      </c>
      <c r="W2116" s="17"/>
    </row>
    <row r="2117" spans="1:23" ht="28.8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8">
        <f t="shared" si="202"/>
        <v>40563.872696759259</v>
      </c>
      <c r="T2117" s="18">
        <f t="shared" si="203"/>
        <v>40593.872696759259</v>
      </c>
      <c r="U2117" s="18">
        <v>40563.872696759259</v>
      </c>
      <c r="V2117" s="16">
        <v>2011</v>
      </c>
      <c r="W2117" s="17"/>
    </row>
    <row r="2118" spans="1:23" ht="28.8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8">
        <f t="shared" si="202"/>
        <v>41136.569479166668</v>
      </c>
      <c r="T2118" s="18">
        <f t="shared" si="203"/>
        <v>41184.569479166668</v>
      </c>
      <c r="U2118" s="18">
        <v>41136.569479166668</v>
      </c>
      <c r="V2118" s="16">
        <v>2012</v>
      </c>
      <c r="W2118" s="17"/>
    </row>
    <row r="2119" spans="1:23" ht="28.8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8">
        <f t="shared" si="202"/>
        <v>42289.851261574069</v>
      </c>
      <c r="T2119" s="18">
        <f t="shared" si="203"/>
        <v>42303.999305555553</v>
      </c>
      <c r="U2119" s="18">
        <v>42289.851261574069</v>
      </c>
      <c r="V2119" s="16">
        <v>2015</v>
      </c>
      <c r="W2119" s="17"/>
    </row>
    <row r="2120" spans="1:23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8">
        <f t="shared" si="202"/>
        <v>40718.631203703699</v>
      </c>
      <c r="T2120" s="18">
        <f t="shared" si="203"/>
        <v>40748.631203703699</v>
      </c>
      <c r="U2120" s="18">
        <v>40718.631203703699</v>
      </c>
      <c r="V2120" s="16">
        <v>2011</v>
      </c>
      <c r="W2120" s="17"/>
    </row>
    <row r="2121" spans="1:23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8">
        <f t="shared" si="202"/>
        <v>41106.921817129631</v>
      </c>
      <c r="T2121" s="18">
        <f t="shared" si="203"/>
        <v>41136.921817129631</v>
      </c>
      <c r="U2121" s="18">
        <v>41106.921817129631</v>
      </c>
      <c r="V2121" s="16">
        <v>2012</v>
      </c>
      <c r="W2121" s="17"/>
    </row>
    <row r="2122" spans="1:23" ht="28.8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8">
        <f t="shared" si="202"/>
        <v>41591.756203703699</v>
      </c>
      <c r="T2122" s="18">
        <f t="shared" si="203"/>
        <v>41640.756203703699</v>
      </c>
      <c r="U2122" s="18">
        <v>41591.756203703699</v>
      </c>
      <c r="V2122" s="16">
        <v>2013</v>
      </c>
      <c r="W2122" s="17"/>
    </row>
    <row r="2123" spans="1:23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8">
        <f t="shared" si="202"/>
        <v>42716.534120370365</v>
      </c>
      <c r="T2123" s="18">
        <f t="shared" si="203"/>
        <v>42746.534120370365</v>
      </c>
      <c r="U2123" s="18">
        <v>42716.534120370365</v>
      </c>
      <c r="V2123" s="16">
        <v>2016</v>
      </c>
      <c r="W2123" s="17"/>
    </row>
    <row r="2124" spans="1:23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8">
        <f t="shared" si="202"/>
        <v>42712.092233796291</v>
      </c>
      <c r="T2124" s="18">
        <f t="shared" si="203"/>
        <v>42742.092233796291</v>
      </c>
      <c r="U2124" s="18">
        <v>42712.092233796291</v>
      </c>
      <c r="V2124" s="16">
        <v>2016</v>
      </c>
      <c r="W2124" s="17"/>
    </row>
    <row r="2125" spans="1:23" ht="28.8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8">
        <f t="shared" si="202"/>
        <v>40198.216516203705</v>
      </c>
      <c r="T2125" s="18">
        <f t="shared" si="203"/>
        <v>40252.082638888889</v>
      </c>
      <c r="U2125" s="18">
        <v>40198.216516203705</v>
      </c>
      <c r="V2125" s="16">
        <v>2010</v>
      </c>
      <c r="W2125" s="17"/>
    </row>
    <row r="2126" spans="1:23" ht="28.8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8">
        <f t="shared" si="202"/>
        <v>40463.819849537031</v>
      </c>
      <c r="T2126" s="18">
        <f t="shared" si="203"/>
        <v>40512</v>
      </c>
      <c r="U2126" s="18">
        <v>40463.819849537031</v>
      </c>
      <c r="V2126" s="16">
        <v>2010</v>
      </c>
      <c r="W2126" s="17"/>
    </row>
    <row r="2127" spans="1:23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8">
        <f t="shared" si="202"/>
        <v>42190.815196759257</v>
      </c>
      <c r="T2127" s="18">
        <f t="shared" si="203"/>
        <v>42220.815196759257</v>
      </c>
      <c r="U2127" s="18">
        <v>42190.815196759257</v>
      </c>
      <c r="V2127" s="16">
        <v>2015</v>
      </c>
      <c r="W2127" s="17"/>
    </row>
    <row r="2128" spans="1:23" ht="28.8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8">
        <f t="shared" si="202"/>
        <v>41951.76489583333</v>
      </c>
      <c r="T2128" s="18">
        <f t="shared" si="203"/>
        <v>41981.76489583333</v>
      </c>
      <c r="U2128" s="18">
        <v>41951.76489583333</v>
      </c>
      <c r="V2128" s="16">
        <v>2014</v>
      </c>
      <c r="W2128" s="17"/>
    </row>
    <row r="2129" spans="1:23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8">
        <f t="shared" si="202"/>
        <v>42045.297025462954</v>
      </c>
      <c r="T2129" s="18">
        <f t="shared" si="203"/>
        <v>42075.255358796298</v>
      </c>
      <c r="U2129" s="18">
        <v>42045.297025462954</v>
      </c>
      <c r="V2129" s="16">
        <v>2015</v>
      </c>
      <c r="W2129" s="17"/>
    </row>
    <row r="2130" spans="1:23" ht="28.8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8">
        <f t="shared" si="202"/>
        <v>41843.564456018517</v>
      </c>
      <c r="T2130" s="18">
        <f t="shared" si="203"/>
        <v>41903.564456018517</v>
      </c>
      <c r="U2130" s="18">
        <v>41843.564456018517</v>
      </c>
      <c r="V2130" s="16">
        <v>2014</v>
      </c>
      <c r="W2130" s="17"/>
    </row>
    <row r="2131" spans="1:23" ht="28.8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8">
        <f t="shared" si="202"/>
        <v>42408.815972222219</v>
      </c>
      <c r="T2131" s="18">
        <f t="shared" si="203"/>
        <v>42438.815972222219</v>
      </c>
      <c r="U2131" s="18">
        <v>42408.815972222219</v>
      </c>
      <c r="V2131" s="16">
        <v>2016</v>
      </c>
      <c r="W2131" s="17"/>
    </row>
    <row r="2132" spans="1:23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8">
        <f t="shared" si="202"/>
        <v>41831.87804398148</v>
      </c>
      <c r="T2132" s="18">
        <f t="shared" si="203"/>
        <v>41866.87804398148</v>
      </c>
      <c r="U2132" s="18">
        <v>41831.87804398148</v>
      </c>
      <c r="V2132" s="16">
        <v>2014</v>
      </c>
      <c r="W2132" s="17"/>
    </row>
    <row r="2133" spans="1:23" ht="28.8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8">
        <f t="shared" si="202"/>
        <v>42166.998738425922</v>
      </c>
      <c r="T2133" s="18">
        <f t="shared" si="203"/>
        <v>42196.998738425922</v>
      </c>
      <c r="U2133" s="18">
        <v>42166.998738425922</v>
      </c>
      <c r="V2133" s="16">
        <v>2015</v>
      </c>
      <c r="W2133" s="17"/>
    </row>
    <row r="2134" spans="1:23" ht="28.8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8">
        <f t="shared" si="202"/>
        <v>41643.27884259259</v>
      </c>
      <c r="T2134" s="18">
        <f t="shared" si="203"/>
        <v>41673.27884259259</v>
      </c>
      <c r="U2134" s="18">
        <v>41643.27884259259</v>
      </c>
      <c r="V2134" s="16">
        <v>2014</v>
      </c>
      <c r="W2134" s="17"/>
    </row>
    <row r="2135" spans="1:23" ht="28.8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8">
        <f t="shared" si="202"/>
        <v>40618.888877314814</v>
      </c>
      <c r="T2135" s="18">
        <f t="shared" si="203"/>
        <v>40657.082638888889</v>
      </c>
      <c r="U2135" s="18">
        <v>40618.888877314814</v>
      </c>
      <c r="V2135" s="16">
        <v>2011</v>
      </c>
      <c r="W2135" s="17"/>
    </row>
    <row r="2136" spans="1:23" ht="28.8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8">
        <f t="shared" si="202"/>
        <v>41361.678136574068</v>
      </c>
      <c r="T2136" s="18">
        <f t="shared" si="203"/>
        <v>41391.678136574068</v>
      </c>
      <c r="U2136" s="18">
        <v>41361.678136574068</v>
      </c>
      <c r="V2136" s="16">
        <v>2013</v>
      </c>
      <c r="W2136" s="17"/>
    </row>
    <row r="2137" spans="1:23" ht="28.8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8">
        <f t="shared" si="202"/>
        <v>41156.755011574067</v>
      </c>
      <c r="T2137" s="18">
        <f t="shared" si="203"/>
        <v>41186.755011574067</v>
      </c>
      <c r="U2137" s="18">
        <v>41156.755011574067</v>
      </c>
      <c r="V2137" s="16">
        <v>2012</v>
      </c>
      <c r="W2137" s="17"/>
    </row>
    <row r="2138" spans="1:23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8">
        <f t="shared" si="202"/>
        <v>41536.300763888888</v>
      </c>
      <c r="T2138" s="18">
        <f t="shared" si="203"/>
        <v>41566.300763888888</v>
      </c>
      <c r="U2138" s="18">
        <v>41536.300763888888</v>
      </c>
      <c r="V2138" s="16">
        <v>2013</v>
      </c>
      <c r="W2138" s="17"/>
    </row>
    <row r="2139" spans="1:23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8">
        <f t="shared" si="202"/>
        <v>41948.562835648147</v>
      </c>
      <c r="T2139" s="18">
        <f t="shared" si="203"/>
        <v>41978.562835648147</v>
      </c>
      <c r="U2139" s="18">
        <v>41948.562835648147</v>
      </c>
      <c r="V2139" s="16">
        <v>2014</v>
      </c>
      <c r="W2139" s="17"/>
    </row>
    <row r="2140" spans="1:23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8">
        <f t="shared" si="202"/>
        <v>41556.804849537039</v>
      </c>
      <c r="T2140" s="18">
        <f t="shared" si="203"/>
        <v>41586.846516203703</v>
      </c>
      <c r="U2140" s="18">
        <v>41556.804849537039</v>
      </c>
      <c r="V2140" s="16">
        <v>2013</v>
      </c>
      <c r="W2140" s="17"/>
    </row>
    <row r="2141" spans="1:23" ht="28.8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8">
        <f t="shared" si="202"/>
        <v>42647.541759259257</v>
      </c>
      <c r="T2141" s="18">
        <f t="shared" si="203"/>
        <v>42677.541759259257</v>
      </c>
      <c r="U2141" s="18">
        <v>42647.541759259257</v>
      </c>
      <c r="V2141" s="16">
        <v>2016</v>
      </c>
      <c r="W2141" s="17"/>
    </row>
    <row r="2142" spans="1:23" ht="28.8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8">
        <f t="shared" si="202"/>
        <v>41255.625277777777</v>
      </c>
      <c r="T2142" s="18">
        <f t="shared" si="203"/>
        <v>41285.625277777777</v>
      </c>
      <c r="U2142" s="18">
        <v>41255.625277777777</v>
      </c>
      <c r="V2142" s="16">
        <v>2012</v>
      </c>
      <c r="W2142" s="17"/>
    </row>
    <row r="2143" spans="1:23" ht="28.8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8">
        <f t="shared" si="202"/>
        <v>41927.027303240735</v>
      </c>
      <c r="T2143" s="18">
        <f t="shared" si="203"/>
        <v>41957.068969907406</v>
      </c>
      <c r="U2143" s="18">
        <v>41927.027303240735</v>
      </c>
      <c r="V2143" s="16">
        <v>2014</v>
      </c>
      <c r="W2143" s="17"/>
    </row>
    <row r="2144" spans="1:23" ht="28.8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8">
        <f t="shared" si="202"/>
        <v>42340.493171296293</v>
      </c>
      <c r="T2144" s="18">
        <f t="shared" si="203"/>
        <v>42368.493171296293</v>
      </c>
      <c r="U2144" s="18">
        <v>42340.493171296293</v>
      </c>
      <c r="V2144" s="16">
        <v>2015</v>
      </c>
      <c r="W2144" s="17"/>
    </row>
    <row r="2145" spans="1:23" ht="28.8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8">
        <f t="shared" si="202"/>
        <v>40332.678379629629</v>
      </c>
      <c r="T2145" s="18">
        <f t="shared" si="203"/>
        <v>40380.583333333328</v>
      </c>
      <c r="U2145" s="18">
        <v>40332.678379629629</v>
      </c>
      <c r="V2145" s="16">
        <v>2010</v>
      </c>
      <c r="W2145" s="17"/>
    </row>
    <row r="2146" spans="1:23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8">
        <f t="shared" si="202"/>
        <v>41499.338425925926</v>
      </c>
      <c r="T2146" s="18">
        <f t="shared" si="203"/>
        <v>41531.338425925926</v>
      </c>
      <c r="U2146" s="18">
        <v>41499.338425925926</v>
      </c>
      <c r="V2146" s="16">
        <v>2013</v>
      </c>
      <c r="W2146" s="17"/>
    </row>
    <row r="2147" spans="1:23" ht="28.8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8">
        <f t="shared" si="202"/>
        <v>41575.029097222221</v>
      </c>
      <c r="T2147" s="18">
        <f t="shared" si="203"/>
        <v>41605.070763888885</v>
      </c>
      <c r="U2147" s="18">
        <v>41575.029097222221</v>
      </c>
      <c r="V2147" s="16">
        <v>2013</v>
      </c>
      <c r="W2147" s="17"/>
    </row>
    <row r="2148" spans="1:23" ht="28.8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8">
        <f t="shared" si="202"/>
        <v>42397.471180555549</v>
      </c>
      <c r="T2148" s="18">
        <f t="shared" si="203"/>
        <v>42411.471180555549</v>
      </c>
      <c r="U2148" s="18">
        <v>42397.471180555549</v>
      </c>
      <c r="V2148" s="16">
        <v>2016</v>
      </c>
      <c r="W2148" s="17"/>
    </row>
    <row r="2149" spans="1:23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8">
        <f t="shared" si="202"/>
        <v>41927.087361111109</v>
      </c>
      <c r="T2149" s="18">
        <f t="shared" si="203"/>
        <v>41959.129027777781</v>
      </c>
      <c r="U2149" s="18">
        <v>41927.087361111109</v>
      </c>
      <c r="V2149" s="16">
        <v>2014</v>
      </c>
      <c r="W2149" s="17"/>
    </row>
    <row r="2150" spans="1:23" ht="28.8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8">
        <f t="shared" si="202"/>
        <v>42066.525254629632</v>
      </c>
      <c r="T2150" s="18">
        <f t="shared" si="203"/>
        <v>42096.483587962961</v>
      </c>
      <c r="U2150" s="18">
        <v>42066.525254629632</v>
      </c>
      <c r="V2150" s="16">
        <v>2015</v>
      </c>
      <c r="W2150" s="17"/>
    </row>
    <row r="2151" spans="1:23" ht="28.8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8">
        <f t="shared" si="202"/>
        <v>40354.816620370366</v>
      </c>
      <c r="T2151" s="18">
        <f t="shared" si="203"/>
        <v>40389.791666666664</v>
      </c>
      <c r="U2151" s="18">
        <v>40354.816620370366</v>
      </c>
      <c r="V2151" s="16">
        <v>2010</v>
      </c>
      <c r="W2151" s="17"/>
    </row>
    <row r="2152" spans="1:23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8">
        <f t="shared" si="202"/>
        <v>42534.076377314814</v>
      </c>
      <c r="T2152" s="18">
        <f t="shared" si="203"/>
        <v>42564.076377314814</v>
      </c>
      <c r="U2152" s="18">
        <v>42534.076377314814</v>
      </c>
      <c r="V2152" s="16">
        <v>2016</v>
      </c>
      <c r="W2152" s="17"/>
    </row>
    <row r="2153" spans="1:23" ht="28.8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8">
        <f t="shared" si="202"/>
        <v>42520.639050925929</v>
      </c>
      <c r="T2153" s="18">
        <f t="shared" si="203"/>
        <v>42550.639050925929</v>
      </c>
      <c r="U2153" s="18">
        <v>42520.639050925929</v>
      </c>
      <c r="V2153" s="16">
        <v>2016</v>
      </c>
      <c r="W2153" s="17"/>
    </row>
    <row r="2154" spans="1:23" ht="28.8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8">
        <f t="shared" si="202"/>
        <v>41683.62394675926</v>
      </c>
      <c r="T2154" s="18">
        <f t="shared" si="203"/>
        <v>41713.582280092589</v>
      </c>
      <c r="U2154" s="18">
        <v>41683.62394675926</v>
      </c>
      <c r="V2154" s="16">
        <v>2014</v>
      </c>
      <c r="W2154" s="17"/>
    </row>
    <row r="2155" spans="1:23" ht="28.8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8">
        <f t="shared" si="202"/>
        <v>41974.702754629623</v>
      </c>
      <c r="T2155" s="18">
        <f t="shared" si="203"/>
        <v>42014.124305555553</v>
      </c>
      <c r="U2155" s="18">
        <v>41974.702754629623</v>
      </c>
      <c r="V2155" s="16">
        <v>2014</v>
      </c>
      <c r="W2155" s="17"/>
    </row>
    <row r="2156" spans="1:23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8">
        <f t="shared" si="202"/>
        <v>41647.42392361111</v>
      </c>
      <c r="T2156" s="18">
        <f t="shared" si="203"/>
        <v>41667.42392361111</v>
      </c>
      <c r="U2156" s="18">
        <v>41647.42392361111</v>
      </c>
      <c r="V2156" s="16">
        <v>2014</v>
      </c>
      <c r="W2156" s="17"/>
    </row>
    <row r="2157" spans="1:23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8">
        <f t="shared" si="202"/>
        <v>42430.539178240739</v>
      </c>
      <c r="T2157" s="18">
        <f t="shared" si="203"/>
        <v>42460.497511574074</v>
      </c>
      <c r="U2157" s="18">
        <v>42430.539178240739</v>
      </c>
      <c r="V2157" s="16">
        <v>2016</v>
      </c>
      <c r="W2157" s="17"/>
    </row>
    <row r="2158" spans="1:23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8">
        <f t="shared" si="202"/>
        <v>41488.645902777775</v>
      </c>
      <c r="T2158" s="18">
        <f t="shared" si="203"/>
        <v>41533.645902777775</v>
      </c>
      <c r="U2158" s="18">
        <v>41488.645902777775</v>
      </c>
      <c r="V2158" s="16">
        <v>2013</v>
      </c>
      <c r="W2158" s="17"/>
    </row>
    <row r="2159" spans="1:23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8">
        <f t="shared" si="202"/>
        <v>42694.772951388884</v>
      </c>
      <c r="T2159" s="18">
        <f t="shared" si="203"/>
        <v>42727.124305555553</v>
      </c>
      <c r="U2159" s="18">
        <v>42694.772951388884</v>
      </c>
      <c r="V2159" s="16">
        <v>2016</v>
      </c>
      <c r="W2159" s="17"/>
    </row>
    <row r="2160" spans="1:23" ht="28.8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8">
        <f t="shared" si="202"/>
        <v>41264.645532407405</v>
      </c>
      <c r="T2160" s="18">
        <f t="shared" si="203"/>
        <v>41309.645532407405</v>
      </c>
      <c r="U2160" s="18">
        <v>41264.645532407405</v>
      </c>
      <c r="V2160" s="16">
        <v>2012</v>
      </c>
      <c r="W2160" s="17"/>
    </row>
    <row r="2161" spans="1:23" ht="43.2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8">
        <f t="shared" si="202"/>
        <v>40710.522847222215</v>
      </c>
      <c r="T2161" s="18">
        <f t="shared" si="203"/>
        <v>40740.522847222215</v>
      </c>
      <c r="U2161" s="18">
        <v>40710.522847222215</v>
      </c>
      <c r="V2161" s="16">
        <v>2011</v>
      </c>
      <c r="W2161" s="17"/>
    </row>
    <row r="2162" spans="1:23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8">
        <f t="shared" si="202"/>
        <v>41018.503530092588</v>
      </c>
      <c r="T2162" s="18">
        <f t="shared" si="203"/>
        <v>41048.503530092588</v>
      </c>
      <c r="U2162" s="18">
        <v>41018.503530092588</v>
      </c>
      <c r="V2162" s="16">
        <v>2012</v>
      </c>
      <c r="W2162" s="17"/>
    </row>
    <row r="2163" spans="1:23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8">
        <f t="shared" si="202"/>
        <v>42240.644201388881</v>
      </c>
      <c r="T2163" s="18">
        <f t="shared" si="203"/>
        <v>42270.644201388881</v>
      </c>
      <c r="U2163" s="18">
        <v>42240.644201388881</v>
      </c>
      <c r="V2163" s="16">
        <v>2015</v>
      </c>
      <c r="W2163" s="17"/>
    </row>
    <row r="2164" spans="1:23" ht="28.8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8">
        <f t="shared" si="202"/>
        <v>41813.557766203703</v>
      </c>
      <c r="T2164" s="18">
        <f t="shared" si="203"/>
        <v>41844.557766203703</v>
      </c>
      <c r="U2164" s="18">
        <v>41813.557766203703</v>
      </c>
      <c r="V2164" s="16">
        <v>2014</v>
      </c>
      <c r="W2164" s="17"/>
    </row>
    <row r="2165" spans="1:23" ht="28.8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8">
        <f t="shared" si="202"/>
        <v>42111.691203703704</v>
      </c>
      <c r="T2165" s="18">
        <f t="shared" si="203"/>
        <v>42162.951388888883</v>
      </c>
      <c r="U2165" s="18">
        <v>42111.691203703704</v>
      </c>
      <c r="V2165" s="16">
        <v>2015</v>
      </c>
      <c r="W2165" s="17"/>
    </row>
    <row r="2166" spans="1:23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8">
        <f t="shared" si="202"/>
        <v>42515.509421296294</v>
      </c>
      <c r="T2166" s="18">
        <f t="shared" si="203"/>
        <v>42545.957638888889</v>
      </c>
      <c r="U2166" s="18">
        <v>42515.509421296294</v>
      </c>
      <c r="V2166" s="16">
        <v>2016</v>
      </c>
      <c r="W2166" s="17"/>
    </row>
    <row r="2167" spans="1:23" ht="28.8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8">
        <f t="shared" si="202"/>
        <v>42438.458738425928</v>
      </c>
      <c r="T2167" s="18">
        <f t="shared" si="203"/>
        <v>42468.417071759257</v>
      </c>
      <c r="U2167" s="18">
        <v>42438.458738425928</v>
      </c>
      <c r="V2167" s="16">
        <v>2016</v>
      </c>
      <c r="W2167" s="17"/>
    </row>
    <row r="2168" spans="1:23" ht="28.8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8">
        <f t="shared" si="202"/>
        <v>41933.629837962959</v>
      </c>
      <c r="T2168" s="18">
        <f t="shared" si="203"/>
        <v>41978.671504629623</v>
      </c>
      <c r="U2168" s="18">
        <v>41933.629837962959</v>
      </c>
      <c r="V2168" s="16">
        <v>2014</v>
      </c>
      <c r="W2168" s="17"/>
    </row>
    <row r="2169" spans="1:23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8">
        <f t="shared" si="202"/>
        <v>41152.858067129629</v>
      </c>
      <c r="T2169" s="18">
        <f t="shared" si="203"/>
        <v>41166.858067129629</v>
      </c>
      <c r="U2169" s="18">
        <v>41152.858067129629</v>
      </c>
      <c r="V2169" s="16">
        <v>2012</v>
      </c>
      <c r="W2169" s="17"/>
    </row>
    <row r="2170" spans="1:23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8">
        <f t="shared" si="202"/>
        <v>42745.391909722217</v>
      </c>
      <c r="T2170" s="18">
        <f t="shared" si="203"/>
        <v>42775.999999999993</v>
      </c>
      <c r="U2170" s="18">
        <v>42745.391909722217</v>
      </c>
      <c r="V2170" s="16">
        <v>2017</v>
      </c>
      <c r="W2170" s="17"/>
    </row>
    <row r="2171" spans="1:23" ht="28.8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8">
        <f t="shared" si="202"/>
        <v>42793.492488425924</v>
      </c>
      <c r="T2171" s="18">
        <f t="shared" si="203"/>
        <v>42796.492488425924</v>
      </c>
      <c r="U2171" s="18">
        <v>42793.492488425924</v>
      </c>
      <c r="V2171" s="16">
        <v>2017</v>
      </c>
      <c r="W2171" s="17"/>
    </row>
    <row r="2172" spans="1:23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8">
        <f t="shared" si="202"/>
        <v>42198.541921296295</v>
      </c>
      <c r="T2172" s="18">
        <f t="shared" si="203"/>
        <v>42238.541921296295</v>
      </c>
      <c r="U2172" s="18">
        <v>42198.541921296295</v>
      </c>
      <c r="V2172" s="16">
        <v>2015</v>
      </c>
      <c r="W2172" s="17"/>
    </row>
    <row r="2173" spans="1:23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8">
        <f t="shared" si="202"/>
        <v>42141.748784722215</v>
      </c>
      <c r="T2173" s="18">
        <f t="shared" si="203"/>
        <v>42176.999999999993</v>
      </c>
      <c r="U2173" s="18">
        <v>42141.748784722215</v>
      </c>
      <c r="V2173" s="16">
        <v>2015</v>
      </c>
      <c r="W2173" s="17"/>
    </row>
    <row r="2174" spans="1:23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8">
        <f t="shared" si="202"/>
        <v>42082.371759259251</v>
      </c>
      <c r="T2174" s="18">
        <f t="shared" si="203"/>
        <v>42112.371759259251</v>
      </c>
      <c r="U2174" s="18">
        <v>42082.371759259251</v>
      </c>
      <c r="V2174" s="16">
        <v>2015</v>
      </c>
      <c r="W2174" s="17"/>
    </row>
    <row r="2175" spans="1:23" ht="28.8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8">
        <f t="shared" si="202"/>
        <v>41495.484293981477</v>
      </c>
      <c r="T2175" s="18">
        <f t="shared" si="203"/>
        <v>41526.957638888889</v>
      </c>
      <c r="U2175" s="18">
        <v>41495.484293981477</v>
      </c>
      <c r="V2175" s="16">
        <v>2013</v>
      </c>
      <c r="W2175" s="17"/>
    </row>
    <row r="2176" spans="1:23" ht="28.8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8">
        <f t="shared" si="202"/>
        <v>42465.334571759253</v>
      </c>
      <c r="T2176" s="18">
        <f t="shared" si="203"/>
        <v>42495.334571759253</v>
      </c>
      <c r="U2176" s="18">
        <v>42465.334571759253</v>
      </c>
      <c r="V2176" s="16">
        <v>2016</v>
      </c>
      <c r="W2176" s="17"/>
    </row>
    <row r="2177" spans="1:23" ht="28.8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8">
        <f t="shared" si="202"/>
        <v>42564.800763888888</v>
      </c>
      <c r="T2177" s="18">
        <f t="shared" si="203"/>
        <v>42571.800763888888</v>
      </c>
      <c r="U2177" s="18">
        <v>42564.800763888888</v>
      </c>
      <c r="V2177" s="16">
        <v>2016</v>
      </c>
      <c r="W2177" s="17"/>
    </row>
    <row r="2178" spans="1:23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E2178/D2178</f>
        <v>1.2602</v>
      </c>
      <c r="P2178" s="7">
        <f t="shared" ref="P2178:P2241" si="205">E2178/L2178</f>
        <v>88.74647887323944</v>
      </c>
      <c r="Q2178" t="str">
        <f t="shared" ref="Q2178:Q2241" si="206">LEFT(N2178,FIND("/",N2178)-1)</f>
        <v>music</v>
      </c>
      <c r="R2178" t="str">
        <f t="shared" ref="R2178:R2241" si="207">RIGHT(N2178,LEN(N2178)-FIND("/",N2178))</f>
        <v>rock</v>
      </c>
      <c r="S2178" s="18">
        <f t="shared" ref="S2178:S2241" si="208">(((J2178/60)/60)/24)+DATE(1970,1,1)+(-5/24)</f>
        <v>42096.424872685187</v>
      </c>
      <c r="T2178" s="18">
        <f t="shared" ref="T2178:T2241" si="209">(((I2178/60)/60)/24)+DATE(1970,1,1)+(-5/24)</f>
        <v>42126.424872685187</v>
      </c>
      <c r="U2178" s="18">
        <v>42096.424872685187</v>
      </c>
      <c r="V2178" s="16">
        <v>2015</v>
      </c>
      <c r="W2178" s="17"/>
    </row>
    <row r="2179" spans="1:23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1.0012000000000001</v>
      </c>
      <c r="P2179" s="7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8">
        <f t="shared" si="208"/>
        <v>42502.042442129627</v>
      </c>
      <c r="T2179" s="18">
        <f t="shared" si="209"/>
        <v>42527.042442129627</v>
      </c>
      <c r="U2179" s="18">
        <v>42502.042442129627</v>
      </c>
      <c r="V2179" s="16">
        <v>2016</v>
      </c>
      <c r="W2179" s="17"/>
    </row>
    <row r="2180" spans="1:23" ht="28.8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8">
        <f t="shared" si="208"/>
        <v>42723.428206018514</v>
      </c>
      <c r="T2180" s="18">
        <f t="shared" si="209"/>
        <v>42753.428206018514</v>
      </c>
      <c r="U2180" s="18">
        <v>42723.428206018514</v>
      </c>
      <c r="V2180" s="16">
        <v>2016</v>
      </c>
      <c r="W2180" s="17"/>
    </row>
    <row r="2181" spans="1:23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8">
        <f t="shared" si="208"/>
        <v>42074.962870370371</v>
      </c>
      <c r="T2181" s="18">
        <f t="shared" si="209"/>
        <v>42104.962870370371</v>
      </c>
      <c r="U2181" s="18">
        <v>42074.962870370371</v>
      </c>
      <c r="V2181" s="16">
        <v>2015</v>
      </c>
      <c r="W2181" s="17"/>
    </row>
    <row r="2182" spans="1:23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8">
        <f t="shared" si="208"/>
        <v>42279.461435185185</v>
      </c>
      <c r="T2182" s="18">
        <f t="shared" si="209"/>
        <v>42321.503101851849</v>
      </c>
      <c r="U2182" s="18">
        <v>42279.461435185185</v>
      </c>
      <c r="V2182" s="16">
        <v>2015</v>
      </c>
      <c r="W2182" s="17"/>
    </row>
    <row r="2183" spans="1:23" ht="28.8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8">
        <f t="shared" si="208"/>
        <v>42772.796909722216</v>
      </c>
      <c r="T2183" s="18">
        <f t="shared" si="209"/>
        <v>42786.796909722216</v>
      </c>
      <c r="U2183" s="18">
        <v>42772.796909722216</v>
      </c>
      <c r="V2183" s="16">
        <v>2017</v>
      </c>
      <c r="W2183" s="17"/>
    </row>
    <row r="2184" spans="1:23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8">
        <f t="shared" si="208"/>
        <v>41879.692418981482</v>
      </c>
      <c r="T2184" s="18">
        <f t="shared" si="209"/>
        <v>41914.692418981482</v>
      </c>
      <c r="U2184" s="18">
        <v>41879.692418981482</v>
      </c>
      <c r="V2184" s="16">
        <v>2014</v>
      </c>
      <c r="W2184" s="17"/>
    </row>
    <row r="2185" spans="1:23" ht="28.8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8">
        <f t="shared" si="208"/>
        <v>42745.157141203708</v>
      </c>
      <c r="T2185" s="18">
        <f t="shared" si="209"/>
        <v>42774.999999999993</v>
      </c>
      <c r="U2185" s="18">
        <v>42745.157141203708</v>
      </c>
      <c r="V2185" s="16">
        <v>2017</v>
      </c>
      <c r="W2185" s="17"/>
    </row>
    <row r="2186" spans="1:23" ht="28.8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8">
        <f t="shared" si="208"/>
        <v>42380.481956018521</v>
      </c>
      <c r="T2186" s="18">
        <f t="shared" si="209"/>
        <v>42394.458333333336</v>
      </c>
      <c r="U2186" s="18">
        <v>42380.481956018521</v>
      </c>
      <c r="V2186" s="16">
        <v>2016</v>
      </c>
      <c r="W2186" s="17"/>
    </row>
    <row r="2187" spans="1:23" ht="28.8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8">
        <f t="shared" si="208"/>
        <v>41319.141655092593</v>
      </c>
      <c r="T2187" s="18">
        <f t="shared" si="209"/>
        <v>41359.141655092593</v>
      </c>
      <c r="U2187" s="18">
        <v>41319.141655092593</v>
      </c>
      <c r="V2187" s="16">
        <v>2013</v>
      </c>
      <c r="W2187" s="17"/>
    </row>
    <row r="2188" spans="1:23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8">
        <f t="shared" si="208"/>
        <v>42583.406747685185</v>
      </c>
      <c r="T2188" s="18">
        <f t="shared" si="209"/>
        <v>42619.874999999993</v>
      </c>
      <c r="U2188" s="18">
        <v>42583.406747685185</v>
      </c>
      <c r="V2188" s="16">
        <v>2016</v>
      </c>
      <c r="W2188" s="17"/>
    </row>
    <row r="2189" spans="1:23" ht="28.8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8">
        <f t="shared" si="208"/>
        <v>42068.000763888886</v>
      </c>
      <c r="T2189" s="18">
        <f t="shared" si="209"/>
        <v>42096.957638888889</v>
      </c>
      <c r="U2189" s="18">
        <v>42068.000763888886</v>
      </c>
      <c r="V2189" s="16">
        <v>2015</v>
      </c>
      <c r="W2189" s="17"/>
    </row>
    <row r="2190" spans="1:23" ht="28.8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8">
        <f t="shared" si="208"/>
        <v>42633.377789351849</v>
      </c>
      <c r="T2190" s="18">
        <f t="shared" si="209"/>
        <v>42668.499999999993</v>
      </c>
      <c r="U2190" s="18">
        <v>42633.377789351849</v>
      </c>
      <c r="V2190" s="16">
        <v>2016</v>
      </c>
      <c r="W2190" s="17"/>
    </row>
    <row r="2191" spans="1:23" ht="28.8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8">
        <f t="shared" si="208"/>
        <v>42467.579861111109</v>
      </c>
      <c r="T2191" s="18">
        <f t="shared" si="209"/>
        <v>42481.708333333336</v>
      </c>
      <c r="U2191" s="18">
        <v>42467.579861111109</v>
      </c>
      <c r="V2191" s="16">
        <v>2016</v>
      </c>
      <c r="W2191" s="17"/>
    </row>
    <row r="2192" spans="1:23" ht="28.8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8">
        <f t="shared" si="208"/>
        <v>42417.416712962957</v>
      </c>
      <c r="T2192" s="18">
        <f t="shared" si="209"/>
        <v>42452.082638888889</v>
      </c>
      <c r="U2192" s="18">
        <v>42417.416712962957</v>
      </c>
      <c r="V2192" s="16">
        <v>2016</v>
      </c>
      <c r="W2192" s="17"/>
    </row>
    <row r="2193" spans="1:23" ht="28.8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8">
        <f t="shared" si="208"/>
        <v>42768.6253125</v>
      </c>
      <c r="T2193" s="18">
        <f t="shared" si="209"/>
        <v>42780.6253125</v>
      </c>
      <c r="U2193" s="18">
        <v>42768.6253125</v>
      </c>
      <c r="V2193" s="16">
        <v>2017</v>
      </c>
      <c r="W2193" s="17"/>
    </row>
    <row r="2194" spans="1:23" ht="28.8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8">
        <f t="shared" si="208"/>
        <v>42691.642870370364</v>
      </c>
      <c r="T2194" s="18">
        <f t="shared" si="209"/>
        <v>42719.749999999993</v>
      </c>
      <c r="U2194" s="18">
        <v>42691.642870370364</v>
      </c>
      <c r="V2194" s="16">
        <v>2016</v>
      </c>
      <c r="W2194" s="17"/>
    </row>
    <row r="2195" spans="1:23" ht="28.8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8">
        <f t="shared" si="208"/>
        <v>42664.197592592587</v>
      </c>
      <c r="T2195" s="18">
        <f t="shared" si="209"/>
        <v>42694.999305555553</v>
      </c>
      <c r="U2195" s="18">
        <v>42664.197592592587</v>
      </c>
      <c r="V2195" s="16">
        <v>2016</v>
      </c>
      <c r="W2195" s="17"/>
    </row>
    <row r="2196" spans="1:23" ht="28.8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8">
        <f t="shared" si="208"/>
        <v>42425.54965277778</v>
      </c>
      <c r="T2196" s="18">
        <f t="shared" si="209"/>
        <v>42455.507986111108</v>
      </c>
      <c r="U2196" s="18">
        <v>42425.54965277778</v>
      </c>
      <c r="V2196" s="16">
        <v>2016</v>
      </c>
      <c r="W2196" s="17"/>
    </row>
    <row r="2197" spans="1:23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8">
        <f t="shared" si="208"/>
        <v>42197.563657407409</v>
      </c>
      <c r="T2197" s="18">
        <f t="shared" si="209"/>
        <v>42227.563657407409</v>
      </c>
      <c r="U2197" s="18">
        <v>42197.563657407409</v>
      </c>
      <c r="V2197" s="16">
        <v>2015</v>
      </c>
      <c r="W2197" s="17"/>
    </row>
    <row r="2198" spans="1:23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8">
        <f t="shared" si="208"/>
        <v>42675.278958333329</v>
      </c>
      <c r="T2198" s="18">
        <f t="shared" si="209"/>
        <v>42706.083333333336</v>
      </c>
      <c r="U2198" s="18">
        <v>42675.278958333329</v>
      </c>
      <c r="V2198" s="16">
        <v>2016</v>
      </c>
      <c r="W2198" s="17"/>
    </row>
    <row r="2199" spans="1:23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8">
        <f t="shared" si="208"/>
        <v>42033.37568287037</v>
      </c>
      <c r="T2199" s="18">
        <f t="shared" si="209"/>
        <v>42063.37568287037</v>
      </c>
      <c r="U2199" s="18">
        <v>42033.37568287037</v>
      </c>
      <c r="V2199" s="16">
        <v>2015</v>
      </c>
      <c r="W2199" s="17"/>
    </row>
    <row r="2200" spans="1:23" ht="28.8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8">
        <f t="shared" si="208"/>
        <v>42292.305555555555</v>
      </c>
      <c r="T2200" s="18">
        <f t="shared" si="209"/>
        <v>42322.347222222219</v>
      </c>
      <c r="U2200" s="18">
        <v>42292.305555555555</v>
      </c>
      <c r="V2200" s="16">
        <v>2015</v>
      </c>
      <c r="W2200" s="17"/>
    </row>
    <row r="2201" spans="1:23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8">
        <f t="shared" si="208"/>
        <v>42262.208310185182</v>
      </c>
      <c r="T2201" s="18">
        <f t="shared" si="209"/>
        <v>42292.208310185182</v>
      </c>
      <c r="U2201" s="18">
        <v>42262.208310185182</v>
      </c>
      <c r="V2201" s="16">
        <v>2015</v>
      </c>
      <c r="W2201" s="17"/>
    </row>
    <row r="2202" spans="1:23" ht="28.8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8">
        <f t="shared" si="208"/>
        <v>42163.417453703696</v>
      </c>
      <c r="T2202" s="18">
        <f t="shared" si="209"/>
        <v>42190.916666666664</v>
      </c>
      <c r="U2202" s="18">
        <v>42163.417453703696</v>
      </c>
      <c r="V2202" s="16">
        <v>2015</v>
      </c>
      <c r="W2202" s="17"/>
    </row>
    <row r="2203" spans="1:23" ht="28.8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8">
        <f t="shared" si="208"/>
        <v>41276.638483796298</v>
      </c>
      <c r="T2203" s="18">
        <f t="shared" si="209"/>
        <v>41290.638483796298</v>
      </c>
      <c r="U2203" s="18">
        <v>41276.638483796298</v>
      </c>
      <c r="V2203" s="16">
        <v>2013</v>
      </c>
      <c r="W2203" s="17"/>
    </row>
    <row r="2204" spans="1:23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8">
        <f t="shared" si="208"/>
        <v>41184.640833333331</v>
      </c>
      <c r="T2204" s="18">
        <f t="shared" si="209"/>
        <v>41214.640833333331</v>
      </c>
      <c r="U2204" s="18">
        <v>41184.640833333331</v>
      </c>
      <c r="V2204" s="16">
        <v>2012</v>
      </c>
      <c r="W2204" s="17"/>
    </row>
    <row r="2205" spans="1:23" ht="28.8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8">
        <f t="shared" si="208"/>
        <v>42241.651412037034</v>
      </c>
      <c r="T2205" s="18">
        <f t="shared" si="209"/>
        <v>42271.651412037034</v>
      </c>
      <c r="U2205" s="18">
        <v>42241.651412037034</v>
      </c>
      <c r="V2205" s="16">
        <v>2015</v>
      </c>
      <c r="W2205" s="17"/>
    </row>
    <row r="2206" spans="1:23" ht="28.8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8">
        <f t="shared" si="208"/>
        <v>41312.103229166663</v>
      </c>
      <c r="T2206" s="18">
        <f t="shared" si="209"/>
        <v>41342.103229166663</v>
      </c>
      <c r="U2206" s="18">
        <v>41312.103229166663</v>
      </c>
      <c r="V2206" s="16">
        <v>2013</v>
      </c>
      <c r="W2206" s="17"/>
    </row>
    <row r="2207" spans="1:23" ht="28.8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8">
        <f t="shared" si="208"/>
        <v>41031.613298611104</v>
      </c>
      <c r="T2207" s="18">
        <f t="shared" si="209"/>
        <v>41061.613298611104</v>
      </c>
      <c r="U2207" s="18">
        <v>41031.613298611104</v>
      </c>
      <c r="V2207" s="16">
        <v>2012</v>
      </c>
      <c r="W2207" s="17"/>
    </row>
    <row r="2208" spans="1:23" ht="28.8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8">
        <f t="shared" si="208"/>
        <v>40997.048888888887</v>
      </c>
      <c r="T2208" s="18">
        <f t="shared" si="209"/>
        <v>41015.048888888887</v>
      </c>
      <c r="U2208" s="18">
        <v>40997.048888888887</v>
      </c>
      <c r="V2208" s="16">
        <v>2012</v>
      </c>
      <c r="W2208" s="17"/>
    </row>
    <row r="2209" spans="1:23" ht="28.8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8">
        <f t="shared" si="208"/>
        <v>41563.985798611109</v>
      </c>
      <c r="T2209" s="18">
        <f t="shared" si="209"/>
        <v>41594.027465277773</v>
      </c>
      <c r="U2209" s="18">
        <v>41563.985798611109</v>
      </c>
      <c r="V2209" s="16">
        <v>2013</v>
      </c>
      <c r="W2209" s="17"/>
    </row>
    <row r="2210" spans="1:23" ht="28.8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8">
        <f t="shared" si="208"/>
        <v>40946.673912037033</v>
      </c>
      <c r="T2210" s="18">
        <f t="shared" si="209"/>
        <v>41005.958333333328</v>
      </c>
      <c r="U2210" s="18">
        <v>40946.673912037033</v>
      </c>
      <c r="V2210" s="16">
        <v>2012</v>
      </c>
      <c r="W2210" s="17"/>
    </row>
    <row r="2211" spans="1:23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8">
        <f t="shared" si="208"/>
        <v>41732.27134259259</v>
      </c>
      <c r="T2211" s="18">
        <f t="shared" si="209"/>
        <v>41743.75</v>
      </c>
      <c r="U2211" s="18">
        <v>41732.27134259259</v>
      </c>
      <c r="V2211" s="16">
        <v>2014</v>
      </c>
      <c r="W2211" s="17"/>
    </row>
    <row r="2212" spans="1:23" ht="28.8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8">
        <f t="shared" si="208"/>
        <v>40955.857754629629</v>
      </c>
      <c r="T2212" s="18">
        <f t="shared" si="209"/>
        <v>41013.524999999994</v>
      </c>
      <c r="U2212" s="18">
        <v>40955.857754629629</v>
      </c>
      <c r="V2212" s="16">
        <v>2012</v>
      </c>
      <c r="W2212" s="17"/>
    </row>
    <row r="2213" spans="1:23" ht="28.8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8">
        <f t="shared" si="208"/>
        <v>41716.576678240737</v>
      </c>
      <c r="T2213" s="18">
        <f t="shared" si="209"/>
        <v>41739.082638888889</v>
      </c>
      <c r="U2213" s="18">
        <v>41716.576678240737</v>
      </c>
      <c r="V2213" s="16">
        <v>2014</v>
      </c>
      <c r="W2213" s="17"/>
    </row>
    <row r="2214" spans="1:23" ht="28.8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8">
        <f t="shared" si="208"/>
        <v>41548.539085648146</v>
      </c>
      <c r="T2214" s="18">
        <f t="shared" si="209"/>
        <v>41581.833333333328</v>
      </c>
      <c r="U2214" s="18">
        <v>41548.539085648146</v>
      </c>
      <c r="V2214" s="16">
        <v>2013</v>
      </c>
      <c r="W2214" s="17"/>
    </row>
    <row r="2215" spans="1:23" ht="28.8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8">
        <f t="shared" si="208"/>
        <v>42109.617812499993</v>
      </c>
      <c r="T2215" s="18">
        <f t="shared" si="209"/>
        <v>42139.617812499993</v>
      </c>
      <c r="U2215" s="18">
        <v>42109.617812499993</v>
      </c>
      <c r="V2215" s="16">
        <v>2015</v>
      </c>
      <c r="W2215" s="17"/>
    </row>
    <row r="2216" spans="1:23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8">
        <f t="shared" si="208"/>
        <v>41646.58388888889</v>
      </c>
      <c r="T2216" s="18">
        <f t="shared" si="209"/>
        <v>41676.58388888889</v>
      </c>
      <c r="U2216" s="18">
        <v>41646.58388888889</v>
      </c>
      <c r="V2216" s="16">
        <v>2014</v>
      </c>
      <c r="W2216" s="17"/>
    </row>
    <row r="2217" spans="1:23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8">
        <f t="shared" si="208"/>
        <v>40958.508935185186</v>
      </c>
      <c r="T2217" s="18">
        <f t="shared" si="209"/>
        <v>40981.082638888889</v>
      </c>
      <c r="U2217" s="18">
        <v>40958.508935185186</v>
      </c>
      <c r="V2217" s="16">
        <v>2012</v>
      </c>
      <c r="W2217" s="17"/>
    </row>
    <row r="2218" spans="1:23" ht="28.8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8">
        <f t="shared" si="208"/>
        <v>42194.543344907412</v>
      </c>
      <c r="T2218" s="18">
        <f t="shared" si="209"/>
        <v>42208.543344907412</v>
      </c>
      <c r="U2218" s="18">
        <v>42194.543344907412</v>
      </c>
      <c r="V2218" s="16">
        <v>2015</v>
      </c>
      <c r="W2218" s="17"/>
    </row>
    <row r="2219" spans="1:23" ht="28.8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8">
        <f t="shared" si="208"/>
        <v>42299.568437499998</v>
      </c>
      <c r="T2219" s="18">
        <f t="shared" si="209"/>
        <v>42310.124999999993</v>
      </c>
      <c r="U2219" s="18">
        <v>42299.568437499998</v>
      </c>
      <c r="V2219" s="16">
        <v>2015</v>
      </c>
      <c r="W2219" s="17"/>
    </row>
    <row r="2220" spans="1:23" ht="28.8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8">
        <f t="shared" si="208"/>
        <v>41127.603969907403</v>
      </c>
      <c r="T2220" s="18">
        <f t="shared" si="209"/>
        <v>41149.791666666664</v>
      </c>
      <c r="U2220" s="18">
        <v>41127.603969907403</v>
      </c>
      <c r="V2220" s="16">
        <v>2012</v>
      </c>
      <c r="W2220" s="17"/>
    </row>
    <row r="2221" spans="1:23" ht="28.8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8">
        <f t="shared" si="208"/>
        <v>42205.510555555556</v>
      </c>
      <c r="T2221" s="18">
        <f t="shared" si="209"/>
        <v>42235.510555555556</v>
      </c>
      <c r="U2221" s="18">
        <v>42205.510555555556</v>
      </c>
      <c r="V2221" s="16">
        <v>2015</v>
      </c>
      <c r="W2221" s="17"/>
    </row>
    <row r="2222" spans="1:23" ht="28.8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8">
        <f t="shared" si="208"/>
        <v>41451.852268518516</v>
      </c>
      <c r="T2222" s="18">
        <f t="shared" si="209"/>
        <v>41481.852268518516</v>
      </c>
      <c r="U2222" s="18">
        <v>41451.852268518516</v>
      </c>
      <c r="V2222" s="16">
        <v>2013</v>
      </c>
      <c r="W2222" s="17"/>
    </row>
    <row r="2223" spans="1:23" ht="28.8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8">
        <f t="shared" si="208"/>
        <v>42452.458437499998</v>
      </c>
      <c r="T2223" s="18">
        <f t="shared" si="209"/>
        <v>42482.791666666664</v>
      </c>
      <c r="U2223" s="18">
        <v>42452.458437499998</v>
      </c>
      <c r="V2223" s="16">
        <v>2016</v>
      </c>
      <c r="W2223" s="17"/>
    </row>
    <row r="2224" spans="1:23" ht="28.8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8">
        <f t="shared" si="208"/>
        <v>40906.579247685186</v>
      </c>
      <c r="T2224" s="18">
        <f t="shared" si="209"/>
        <v>40936.579247685186</v>
      </c>
      <c r="U2224" s="18">
        <v>40906.579247685186</v>
      </c>
      <c r="V2224" s="16">
        <v>2011</v>
      </c>
      <c r="W2224" s="17"/>
    </row>
    <row r="2225" spans="1:23" ht="28.8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8">
        <f t="shared" si="208"/>
        <v>42152.432500000003</v>
      </c>
      <c r="T2225" s="18">
        <f t="shared" si="209"/>
        <v>42182.432500000003</v>
      </c>
      <c r="U2225" s="18">
        <v>42152.432500000003</v>
      </c>
      <c r="V2225" s="16">
        <v>2015</v>
      </c>
      <c r="W2225" s="17"/>
    </row>
    <row r="2226" spans="1:23" ht="28.8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8">
        <f t="shared" si="208"/>
        <v>42644.459201388883</v>
      </c>
      <c r="T2226" s="18">
        <f t="shared" si="209"/>
        <v>42672.583333333336</v>
      </c>
      <c r="U2226" s="18">
        <v>42644.459201388883</v>
      </c>
      <c r="V2226" s="16">
        <v>2016</v>
      </c>
      <c r="W2226" s="17"/>
    </row>
    <row r="2227" spans="1:23" ht="28.8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8">
        <f t="shared" si="208"/>
        <v>41873.583506944444</v>
      </c>
      <c r="T2227" s="18">
        <f t="shared" si="209"/>
        <v>41903.583506944444</v>
      </c>
      <c r="U2227" s="18">
        <v>41873.583506944444</v>
      </c>
      <c r="V2227" s="16">
        <v>2014</v>
      </c>
      <c r="W2227" s="17"/>
    </row>
    <row r="2228" spans="1:23" ht="28.8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8">
        <f t="shared" si="208"/>
        <v>42381.590532407405</v>
      </c>
      <c r="T2228" s="18">
        <f t="shared" si="209"/>
        <v>42411.999305555553</v>
      </c>
      <c r="U2228" s="18">
        <v>42381.590532407405</v>
      </c>
      <c r="V2228" s="16">
        <v>2016</v>
      </c>
      <c r="W2228" s="17"/>
    </row>
    <row r="2229" spans="1:23" ht="28.8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8">
        <f t="shared" si="208"/>
        <v>41561.599016203698</v>
      </c>
      <c r="T2229" s="18">
        <f t="shared" si="209"/>
        <v>41591.640682870369</v>
      </c>
      <c r="U2229" s="18">
        <v>41561.599016203698</v>
      </c>
      <c r="V2229" s="16">
        <v>2013</v>
      </c>
      <c r="W2229" s="17"/>
    </row>
    <row r="2230" spans="1:23" ht="28.8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8">
        <f t="shared" si="208"/>
        <v>42202.069861111107</v>
      </c>
      <c r="T2230" s="18">
        <f t="shared" si="209"/>
        <v>42232.069861111107</v>
      </c>
      <c r="U2230" s="18">
        <v>42202.069861111107</v>
      </c>
      <c r="V2230" s="16">
        <v>2015</v>
      </c>
      <c r="W2230" s="17"/>
    </row>
    <row r="2231" spans="1:23" ht="28.8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8">
        <f t="shared" si="208"/>
        <v>41484.455914351849</v>
      </c>
      <c r="T2231" s="18">
        <f t="shared" si="209"/>
        <v>41519.958333333328</v>
      </c>
      <c r="U2231" s="18">
        <v>41484.455914351849</v>
      </c>
      <c r="V2231" s="16">
        <v>2013</v>
      </c>
      <c r="W2231" s="17"/>
    </row>
    <row r="2232" spans="1:23" ht="28.8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8">
        <f t="shared" si="208"/>
        <v>41724.672766203701</v>
      </c>
      <c r="T2232" s="18">
        <f t="shared" si="209"/>
        <v>41754.672766203701</v>
      </c>
      <c r="U2232" s="18">
        <v>41724.672766203701</v>
      </c>
      <c r="V2232" s="16">
        <v>2014</v>
      </c>
      <c r="W2232" s="17"/>
    </row>
    <row r="2233" spans="1:23" ht="28.8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8">
        <f t="shared" si="208"/>
        <v>41423.702557870369</v>
      </c>
      <c r="T2233" s="18">
        <f t="shared" si="209"/>
        <v>41450</v>
      </c>
      <c r="U2233" s="18">
        <v>41423.702557870369</v>
      </c>
      <c r="V2233" s="16">
        <v>2013</v>
      </c>
      <c r="W2233" s="17"/>
    </row>
    <row r="2234" spans="1:23" ht="28.8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8">
        <f t="shared" si="208"/>
        <v>41806.585740740738</v>
      </c>
      <c r="T2234" s="18">
        <f t="shared" si="209"/>
        <v>41838.916666666664</v>
      </c>
      <c r="U2234" s="18">
        <v>41806.585740740738</v>
      </c>
      <c r="V2234" s="16">
        <v>2014</v>
      </c>
      <c r="W2234" s="17"/>
    </row>
    <row r="2235" spans="1:23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8">
        <f t="shared" si="208"/>
        <v>42331.170590277768</v>
      </c>
      <c r="T2235" s="18">
        <f t="shared" si="209"/>
        <v>42351.791666666664</v>
      </c>
      <c r="U2235" s="18">
        <v>42331.170590277768</v>
      </c>
      <c r="V2235" s="16">
        <v>2015</v>
      </c>
      <c r="W2235" s="17"/>
    </row>
    <row r="2236" spans="1:23" ht="28.8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8">
        <f t="shared" si="208"/>
        <v>42710.616284722222</v>
      </c>
      <c r="T2236" s="18">
        <f t="shared" si="209"/>
        <v>42740.616284722222</v>
      </c>
      <c r="U2236" s="18">
        <v>42710.616284722222</v>
      </c>
      <c r="V2236" s="16">
        <v>2016</v>
      </c>
      <c r="W2236" s="17"/>
    </row>
    <row r="2237" spans="1:23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8">
        <f t="shared" si="208"/>
        <v>42061.813784722217</v>
      </c>
      <c r="T2237" s="18">
        <f t="shared" si="209"/>
        <v>42091.77211805556</v>
      </c>
      <c r="U2237" s="18">
        <v>42061.813784722217</v>
      </c>
      <c r="V2237" s="16">
        <v>2015</v>
      </c>
      <c r="W2237" s="17"/>
    </row>
    <row r="2238" spans="1:23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8">
        <f t="shared" si="208"/>
        <v>42371.408831018511</v>
      </c>
      <c r="T2238" s="18">
        <f t="shared" si="209"/>
        <v>42401.408831018511</v>
      </c>
      <c r="U2238" s="18">
        <v>42371.408831018511</v>
      </c>
      <c r="V2238" s="16">
        <v>2016</v>
      </c>
      <c r="W2238" s="17"/>
    </row>
    <row r="2239" spans="1:23" ht="28.8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8">
        <f t="shared" si="208"/>
        <v>41914.794942129629</v>
      </c>
      <c r="T2239" s="18">
        <f t="shared" si="209"/>
        <v>41955.124305555553</v>
      </c>
      <c r="U2239" s="18">
        <v>41914.794942129629</v>
      </c>
      <c r="V2239" s="16">
        <v>2014</v>
      </c>
      <c r="W2239" s="17"/>
    </row>
    <row r="2240" spans="1:23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8">
        <f t="shared" si="208"/>
        <v>42774.41337962963</v>
      </c>
      <c r="T2240" s="18">
        <f t="shared" si="209"/>
        <v>42804.41337962963</v>
      </c>
      <c r="U2240" s="18">
        <v>42774.41337962963</v>
      </c>
      <c r="V2240" s="16">
        <v>2017</v>
      </c>
      <c r="W2240" s="17"/>
    </row>
    <row r="2241" spans="1:23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8">
        <f t="shared" si="208"/>
        <v>41572.750162037039</v>
      </c>
      <c r="T2241" s="18">
        <f t="shared" si="209"/>
        <v>41608.959722222222</v>
      </c>
      <c r="U2241" s="18">
        <v>41572.750162037039</v>
      </c>
      <c r="V2241" s="16">
        <v>2013</v>
      </c>
      <c r="W2241" s="17"/>
    </row>
    <row r="2242" spans="1:23" ht="28.8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E2242/D2242</f>
        <v>2.7067999999999999</v>
      </c>
      <c r="P2242" s="7">
        <f t="shared" ref="P2242:P2305" si="211">E2242/L2242</f>
        <v>140.97916666666666</v>
      </c>
      <c r="Q2242" t="str">
        <f t="shared" ref="Q2242:Q2305" si="212">LEFT(N2242,FIND("/",N2242)-1)</f>
        <v>games</v>
      </c>
      <c r="R2242" t="str">
        <f t="shared" ref="R2242:R2305" si="213">RIGHT(N2242,LEN(N2242)-FIND("/",N2242))</f>
        <v>tabletop games</v>
      </c>
      <c r="S2242" s="18">
        <f t="shared" ref="S2242:S2305" si="214">(((J2242/60)/60)/24)+DATE(1970,1,1)+(-5/24)</f>
        <v>42452.617407407401</v>
      </c>
      <c r="T2242" s="18">
        <f t="shared" ref="T2242:T2305" si="215">(((I2242/60)/60)/24)+DATE(1970,1,1)+(-5/24)</f>
        <v>42482.617407407401</v>
      </c>
      <c r="U2242" s="18">
        <v>42452.617407407401</v>
      </c>
      <c r="V2242" s="16">
        <v>2016</v>
      </c>
      <c r="W2242" s="17"/>
    </row>
    <row r="2243" spans="1:23" ht="28.8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8.0640000000000001</v>
      </c>
      <c r="P2243" s="7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8">
        <f t="shared" si="214"/>
        <v>42766.619212962956</v>
      </c>
      <c r="T2243" s="18">
        <f t="shared" si="215"/>
        <v>42796.619212962956</v>
      </c>
      <c r="U2243" s="18">
        <v>42766.619212962956</v>
      </c>
      <c r="V2243" s="16">
        <v>2017</v>
      </c>
      <c r="W2243" s="17"/>
    </row>
    <row r="2244" spans="1:23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8">
        <f t="shared" si="214"/>
        <v>41569.367280092592</v>
      </c>
      <c r="T2244" s="18">
        <f t="shared" si="215"/>
        <v>41604.91805555555</v>
      </c>
      <c r="U2244" s="18">
        <v>41569.367280092592</v>
      </c>
      <c r="V2244" s="16">
        <v>2013</v>
      </c>
      <c r="W2244" s="17"/>
    </row>
    <row r="2245" spans="1:23" ht="28.8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8">
        <f t="shared" si="214"/>
        <v>42800.542708333327</v>
      </c>
      <c r="T2245" s="18">
        <f t="shared" si="215"/>
        <v>42806.916666666664</v>
      </c>
      <c r="U2245" s="18">
        <v>42800.542708333327</v>
      </c>
      <c r="V2245" s="16">
        <v>2017</v>
      </c>
      <c r="W2245" s="17"/>
    </row>
    <row r="2246" spans="1:23" ht="28.8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8">
        <f t="shared" si="214"/>
        <v>42647.610486111109</v>
      </c>
      <c r="T2246" s="18">
        <f t="shared" si="215"/>
        <v>42659.645833333336</v>
      </c>
      <c r="U2246" s="18">
        <v>42647.610486111109</v>
      </c>
      <c r="V2246" s="16">
        <v>2016</v>
      </c>
      <c r="W2246" s="17"/>
    </row>
    <row r="2247" spans="1:23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8">
        <f t="shared" si="214"/>
        <v>41660.500196759262</v>
      </c>
      <c r="T2247" s="18">
        <f t="shared" si="215"/>
        <v>41691.541666666664</v>
      </c>
      <c r="U2247" s="18">
        <v>41660.500196759262</v>
      </c>
      <c r="V2247" s="16">
        <v>2014</v>
      </c>
      <c r="W2247" s="17"/>
    </row>
    <row r="2248" spans="1:23" ht="28.8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8">
        <f t="shared" si="214"/>
        <v>42221.583449074074</v>
      </c>
      <c r="T2248" s="18">
        <f t="shared" si="215"/>
        <v>42251.583449074074</v>
      </c>
      <c r="U2248" s="18">
        <v>42221.583449074074</v>
      </c>
      <c r="V2248" s="16">
        <v>2015</v>
      </c>
      <c r="W2248" s="17"/>
    </row>
    <row r="2249" spans="1:23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8">
        <f t="shared" si="214"/>
        <v>42200.457928240743</v>
      </c>
      <c r="T2249" s="18">
        <f t="shared" si="215"/>
        <v>42214.457928240743</v>
      </c>
      <c r="U2249" s="18">
        <v>42200.457928240743</v>
      </c>
      <c r="V2249" s="16">
        <v>2015</v>
      </c>
      <c r="W2249" s="17"/>
    </row>
    <row r="2250" spans="1:23" ht="28.8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8">
        <f t="shared" si="214"/>
        <v>42688.667569444442</v>
      </c>
      <c r="T2250" s="18">
        <f t="shared" si="215"/>
        <v>42718.667569444442</v>
      </c>
      <c r="U2250" s="18">
        <v>42688.667569444442</v>
      </c>
      <c r="V2250" s="16">
        <v>2016</v>
      </c>
      <c r="W2250" s="17"/>
    </row>
    <row r="2251" spans="1:23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8">
        <f t="shared" si="214"/>
        <v>41336.494965277772</v>
      </c>
      <c r="T2251" s="18">
        <f t="shared" si="215"/>
        <v>41366.453298611108</v>
      </c>
      <c r="U2251" s="18">
        <v>41336.494965277772</v>
      </c>
      <c r="V2251" s="16">
        <v>2013</v>
      </c>
      <c r="W2251" s="17"/>
    </row>
    <row r="2252" spans="1:23" ht="28.8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8">
        <f t="shared" si="214"/>
        <v>42676.7971412037</v>
      </c>
      <c r="T2252" s="18">
        <f t="shared" si="215"/>
        <v>42706.838807870365</v>
      </c>
      <c r="U2252" s="18">
        <v>42676.7971412037</v>
      </c>
      <c r="V2252" s="16">
        <v>2016</v>
      </c>
      <c r="W2252" s="17"/>
    </row>
    <row r="2253" spans="1:23" ht="28.8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8">
        <f t="shared" si="214"/>
        <v>41846.137465277774</v>
      </c>
      <c r="T2253" s="18">
        <f t="shared" si="215"/>
        <v>41867.137465277774</v>
      </c>
      <c r="U2253" s="18">
        <v>41846.137465277774</v>
      </c>
      <c r="V2253" s="16">
        <v>2014</v>
      </c>
      <c r="W2253" s="17"/>
    </row>
    <row r="2254" spans="1:23" ht="28.8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8">
        <f t="shared" si="214"/>
        <v>42573.119652777772</v>
      </c>
      <c r="T2254" s="18">
        <f t="shared" si="215"/>
        <v>42588.119652777772</v>
      </c>
      <c r="U2254" s="18">
        <v>42573.119652777772</v>
      </c>
      <c r="V2254" s="16">
        <v>2016</v>
      </c>
      <c r="W2254" s="17"/>
    </row>
    <row r="2255" spans="1:23" ht="28.8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8">
        <f t="shared" si="214"/>
        <v>42296.422997685186</v>
      </c>
      <c r="T2255" s="18">
        <f t="shared" si="215"/>
        <v>42326.46466435185</v>
      </c>
      <c r="U2255" s="18">
        <v>42296.422997685186</v>
      </c>
      <c r="V2255" s="16">
        <v>2015</v>
      </c>
      <c r="W2255" s="17"/>
    </row>
    <row r="2256" spans="1:23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8">
        <f t="shared" si="214"/>
        <v>42752.439444444441</v>
      </c>
      <c r="T2256" s="18">
        <f t="shared" si="215"/>
        <v>42759.439444444441</v>
      </c>
      <c r="U2256" s="18">
        <v>42752.439444444441</v>
      </c>
      <c r="V2256" s="16">
        <v>2017</v>
      </c>
      <c r="W2256" s="17"/>
    </row>
    <row r="2257" spans="1:23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8">
        <f t="shared" si="214"/>
        <v>42467.743645833332</v>
      </c>
      <c r="T2257" s="18">
        <f t="shared" si="215"/>
        <v>42497.743645833332</v>
      </c>
      <c r="U2257" s="18">
        <v>42467.743645833332</v>
      </c>
      <c r="V2257" s="16">
        <v>2016</v>
      </c>
      <c r="W2257" s="17"/>
    </row>
    <row r="2258" spans="1:23" ht="28.8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8">
        <f t="shared" si="214"/>
        <v>42682.243587962956</v>
      </c>
      <c r="T2258" s="18">
        <f t="shared" si="215"/>
        <v>42696.243587962956</v>
      </c>
      <c r="U2258" s="18">
        <v>42682.243587962956</v>
      </c>
      <c r="V2258" s="16">
        <v>2016</v>
      </c>
      <c r="W2258" s="17"/>
    </row>
    <row r="2259" spans="1:23" ht="28.8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8">
        <f t="shared" si="214"/>
        <v>42505.728344907409</v>
      </c>
      <c r="T2259" s="18">
        <f t="shared" si="215"/>
        <v>42540.749999999993</v>
      </c>
      <c r="U2259" s="18">
        <v>42505.728344907409</v>
      </c>
      <c r="V2259" s="16">
        <v>2016</v>
      </c>
      <c r="W2259" s="17"/>
    </row>
    <row r="2260" spans="1:23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8">
        <f t="shared" si="214"/>
        <v>42136.542673611104</v>
      </c>
      <c r="T2260" s="18">
        <f t="shared" si="215"/>
        <v>42166.542673611104</v>
      </c>
      <c r="U2260" s="18">
        <v>42136.542673611104</v>
      </c>
      <c r="V2260" s="16">
        <v>2015</v>
      </c>
      <c r="W2260" s="17"/>
    </row>
    <row r="2261" spans="1:23" ht="28.8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8">
        <f t="shared" si="214"/>
        <v>42702.59648148148</v>
      </c>
      <c r="T2261" s="18">
        <f t="shared" si="215"/>
        <v>42712.59648148148</v>
      </c>
      <c r="U2261" s="18">
        <v>42702.59648148148</v>
      </c>
      <c r="V2261" s="16">
        <v>2016</v>
      </c>
      <c r="W2261" s="17"/>
    </row>
    <row r="2262" spans="1:23" ht="28.8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8">
        <f t="shared" si="214"/>
        <v>41694.808449074073</v>
      </c>
      <c r="T2262" s="18">
        <f t="shared" si="215"/>
        <v>41724.766782407409</v>
      </c>
      <c r="U2262" s="18">
        <v>41694.808449074073</v>
      </c>
      <c r="V2262" s="16">
        <v>2014</v>
      </c>
      <c r="W2262" s="17"/>
    </row>
    <row r="2263" spans="1:23" ht="28.8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8">
        <f t="shared" si="214"/>
        <v>42759.516435185178</v>
      </c>
      <c r="T2263" s="18">
        <f t="shared" si="215"/>
        <v>42780.516435185178</v>
      </c>
      <c r="U2263" s="18">
        <v>42759.516435185178</v>
      </c>
      <c r="V2263" s="16">
        <v>2017</v>
      </c>
      <c r="W2263" s="17"/>
    </row>
    <row r="2264" spans="1:23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8">
        <f t="shared" si="214"/>
        <v>41926.376828703702</v>
      </c>
      <c r="T2264" s="18">
        <f t="shared" si="215"/>
        <v>41960.791666666664</v>
      </c>
      <c r="U2264" s="18">
        <v>41926.376828703702</v>
      </c>
      <c r="V2264" s="16">
        <v>2014</v>
      </c>
      <c r="W2264" s="17"/>
    </row>
    <row r="2265" spans="1:23" ht="28.8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8">
        <f t="shared" si="214"/>
        <v>42014.623993055553</v>
      </c>
      <c r="T2265" s="18">
        <f t="shared" si="215"/>
        <v>42035.623993055553</v>
      </c>
      <c r="U2265" s="18">
        <v>42014.623993055553</v>
      </c>
      <c r="V2265" s="16">
        <v>2015</v>
      </c>
      <c r="W2265" s="17"/>
    </row>
    <row r="2266" spans="1:23" ht="28.8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8">
        <f t="shared" si="214"/>
        <v>42496.374004629623</v>
      </c>
      <c r="T2266" s="18">
        <f t="shared" si="215"/>
        <v>42512.916666666664</v>
      </c>
      <c r="U2266" s="18">
        <v>42496.374004629623</v>
      </c>
      <c r="V2266" s="16">
        <v>2016</v>
      </c>
      <c r="W2266" s="17"/>
    </row>
    <row r="2267" spans="1:23" ht="28.8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8">
        <f t="shared" si="214"/>
        <v>42689.644756944443</v>
      </c>
      <c r="T2267" s="18">
        <f t="shared" si="215"/>
        <v>42696.644756944443</v>
      </c>
      <c r="U2267" s="18">
        <v>42689.644756944443</v>
      </c>
      <c r="V2267" s="16">
        <v>2016</v>
      </c>
      <c r="W2267" s="17"/>
    </row>
    <row r="2268" spans="1:23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8">
        <f t="shared" si="214"/>
        <v>42469.666574074072</v>
      </c>
      <c r="T2268" s="18">
        <f t="shared" si="215"/>
        <v>42486.874999999993</v>
      </c>
      <c r="U2268" s="18">
        <v>42469.666574074072</v>
      </c>
      <c r="V2268" s="16">
        <v>2016</v>
      </c>
      <c r="W2268" s="17"/>
    </row>
    <row r="2269" spans="1:23" ht="28.8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8">
        <f t="shared" si="214"/>
        <v>41968.621493055551</v>
      </c>
      <c r="T2269" s="18">
        <f t="shared" si="215"/>
        <v>41993.833333333336</v>
      </c>
      <c r="U2269" s="18">
        <v>41968.621493055551</v>
      </c>
      <c r="V2269" s="16">
        <v>2014</v>
      </c>
      <c r="W2269" s="17"/>
    </row>
    <row r="2270" spans="1:23" ht="28.8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8">
        <f t="shared" si="214"/>
        <v>42775.874016203699</v>
      </c>
      <c r="T2270" s="18">
        <f t="shared" si="215"/>
        <v>42805.874016203699</v>
      </c>
      <c r="U2270" s="18">
        <v>42775.874016203699</v>
      </c>
      <c r="V2270" s="16">
        <v>2017</v>
      </c>
      <c r="W2270" s="17"/>
    </row>
    <row r="2271" spans="1:23" ht="28.8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8">
        <f t="shared" si="214"/>
        <v>42776.496099537035</v>
      </c>
      <c r="T2271" s="18">
        <f t="shared" si="215"/>
        <v>42800.999999999993</v>
      </c>
      <c r="U2271" s="18">
        <v>42776.496099537035</v>
      </c>
      <c r="V2271" s="16">
        <v>2017</v>
      </c>
      <c r="W2271" s="17"/>
    </row>
    <row r="2272" spans="1:23" ht="28.8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8">
        <f t="shared" si="214"/>
        <v>42725.661030092589</v>
      </c>
      <c r="T2272" s="18">
        <f t="shared" si="215"/>
        <v>42745.707638888889</v>
      </c>
      <c r="U2272" s="18">
        <v>42725.661030092589</v>
      </c>
      <c r="V2272" s="16">
        <v>2016</v>
      </c>
      <c r="W2272" s="17"/>
    </row>
    <row r="2273" spans="1:23" ht="28.8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8">
        <f t="shared" si="214"/>
        <v>42683.791712962957</v>
      </c>
      <c r="T2273" s="18">
        <f t="shared" si="215"/>
        <v>42713.791712962957</v>
      </c>
      <c r="U2273" s="18">
        <v>42683.791712962957</v>
      </c>
      <c r="V2273" s="16">
        <v>2016</v>
      </c>
      <c r="W2273" s="17"/>
    </row>
    <row r="2274" spans="1:23" ht="28.8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8">
        <f t="shared" si="214"/>
        <v>42315.491157407399</v>
      </c>
      <c r="T2274" s="18">
        <f t="shared" si="215"/>
        <v>42345.491157407399</v>
      </c>
      <c r="U2274" s="18">
        <v>42315.491157407399</v>
      </c>
      <c r="V2274" s="16">
        <v>2015</v>
      </c>
      <c r="W2274" s="17"/>
    </row>
    <row r="2275" spans="1:23" ht="28.8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8">
        <f t="shared" si="214"/>
        <v>42781.340763888882</v>
      </c>
      <c r="T2275" s="18">
        <f t="shared" si="215"/>
        <v>42806.299097222225</v>
      </c>
      <c r="U2275" s="18">
        <v>42781.340763888882</v>
      </c>
      <c r="V2275" s="16">
        <v>2017</v>
      </c>
      <c r="W2275" s="17"/>
    </row>
    <row r="2276" spans="1:23" ht="28.8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8">
        <f t="shared" si="214"/>
        <v>41663.292326388888</v>
      </c>
      <c r="T2276" s="18">
        <f t="shared" si="215"/>
        <v>41693.292326388888</v>
      </c>
      <c r="U2276" s="18">
        <v>41663.292326388888</v>
      </c>
      <c r="V2276" s="16">
        <v>2014</v>
      </c>
      <c r="W2276" s="17"/>
    </row>
    <row r="2277" spans="1:23" ht="28.8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8">
        <f t="shared" si="214"/>
        <v>41965.408321759263</v>
      </c>
      <c r="T2277" s="18">
        <f t="shared" si="215"/>
        <v>41995.408321759263</v>
      </c>
      <c r="U2277" s="18">
        <v>41965.408321759263</v>
      </c>
      <c r="V2277" s="16">
        <v>2014</v>
      </c>
      <c r="W2277" s="17"/>
    </row>
    <row r="2278" spans="1:23" ht="28.8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8">
        <f t="shared" si="214"/>
        <v>41614.443159722221</v>
      </c>
      <c r="T2278" s="18">
        <f t="shared" si="215"/>
        <v>41644.443159722221</v>
      </c>
      <c r="U2278" s="18">
        <v>41614.443159722221</v>
      </c>
      <c r="V2278" s="16">
        <v>2013</v>
      </c>
      <c r="W2278" s="17"/>
    </row>
    <row r="2279" spans="1:23" ht="28.8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8">
        <f t="shared" si="214"/>
        <v>40936.470173611109</v>
      </c>
      <c r="T2279" s="18">
        <f t="shared" si="215"/>
        <v>40966.470173611109</v>
      </c>
      <c r="U2279" s="18">
        <v>40936.470173611109</v>
      </c>
      <c r="V2279" s="16">
        <v>2012</v>
      </c>
      <c r="W2279" s="17"/>
    </row>
    <row r="2280" spans="1:23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8">
        <f t="shared" si="214"/>
        <v>42338.500775462955</v>
      </c>
      <c r="T2280" s="18">
        <f t="shared" si="215"/>
        <v>42372.749305555553</v>
      </c>
      <c r="U2280" s="18">
        <v>42338.500775462955</v>
      </c>
      <c r="V2280" s="16">
        <v>2015</v>
      </c>
      <c r="W2280" s="17"/>
    </row>
    <row r="2281" spans="1:23" ht="28.8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8">
        <f t="shared" si="214"/>
        <v>42020.598368055551</v>
      </c>
      <c r="T2281" s="18">
        <f t="shared" si="215"/>
        <v>42038.958333333336</v>
      </c>
      <c r="U2281" s="18">
        <v>42020.598368055551</v>
      </c>
      <c r="V2281" s="16">
        <v>2015</v>
      </c>
      <c r="W2281" s="17"/>
    </row>
    <row r="2282" spans="1:23" ht="28.8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8">
        <f t="shared" si="214"/>
        <v>42234.416562499995</v>
      </c>
      <c r="T2282" s="18">
        <f t="shared" si="215"/>
        <v>42264.416562499995</v>
      </c>
      <c r="U2282" s="18">
        <v>42234.416562499995</v>
      </c>
      <c r="V2282" s="16">
        <v>2015</v>
      </c>
      <c r="W2282" s="17"/>
    </row>
    <row r="2283" spans="1:23" ht="28.8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8">
        <f t="shared" si="214"/>
        <v>40687.077511574069</v>
      </c>
      <c r="T2283" s="18">
        <f t="shared" si="215"/>
        <v>40749.076388888883</v>
      </c>
      <c r="U2283" s="18">
        <v>40687.077511574069</v>
      </c>
      <c r="V2283" s="16">
        <v>2011</v>
      </c>
      <c r="W2283" s="17"/>
    </row>
    <row r="2284" spans="1:23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8">
        <f t="shared" si="214"/>
        <v>42322.966273148144</v>
      </c>
      <c r="T2284" s="18">
        <f t="shared" si="215"/>
        <v>42382.966273148144</v>
      </c>
      <c r="U2284" s="18">
        <v>42322.966273148144</v>
      </c>
      <c r="V2284" s="16">
        <v>2015</v>
      </c>
      <c r="W2284" s="17"/>
    </row>
    <row r="2285" spans="1:23" ht="28.8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8">
        <f t="shared" si="214"/>
        <v>40977.916712962957</v>
      </c>
      <c r="T2285" s="18">
        <f t="shared" si="215"/>
        <v>41037.875046296293</v>
      </c>
      <c r="U2285" s="18">
        <v>40977.916712962957</v>
      </c>
      <c r="V2285" s="16">
        <v>2012</v>
      </c>
      <c r="W2285" s="17"/>
    </row>
    <row r="2286" spans="1:23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8">
        <f t="shared" si="214"/>
        <v>40585.588483796295</v>
      </c>
      <c r="T2286" s="18">
        <f t="shared" si="215"/>
        <v>40613.958333333328</v>
      </c>
      <c r="U2286" s="18">
        <v>40585.588483796295</v>
      </c>
      <c r="V2286" s="16">
        <v>2011</v>
      </c>
      <c r="W2286" s="17"/>
    </row>
    <row r="2287" spans="1:23" ht="28.8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8">
        <f t="shared" si="214"/>
        <v>41058.977349537032</v>
      </c>
      <c r="T2287" s="18">
        <f t="shared" si="215"/>
        <v>41088.977349537032</v>
      </c>
      <c r="U2287" s="18">
        <v>41058.977349537032</v>
      </c>
      <c r="V2287" s="16">
        <v>2012</v>
      </c>
      <c r="W2287" s="17"/>
    </row>
    <row r="2288" spans="1:23" ht="28.8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8">
        <f t="shared" si="214"/>
        <v>41494.755254629628</v>
      </c>
      <c r="T2288" s="18">
        <f t="shared" si="215"/>
        <v>41522.957638888889</v>
      </c>
      <c r="U2288" s="18">
        <v>41494.755254629628</v>
      </c>
      <c r="V2288" s="16">
        <v>2013</v>
      </c>
      <c r="W2288" s="17"/>
    </row>
    <row r="2289" spans="1:23" ht="28.8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8">
        <f t="shared" si="214"/>
        <v>41792.459027777775</v>
      </c>
      <c r="T2289" s="18">
        <f t="shared" si="215"/>
        <v>41813.459027777775</v>
      </c>
      <c r="U2289" s="18">
        <v>41792.459027777775</v>
      </c>
      <c r="V2289" s="16">
        <v>2014</v>
      </c>
      <c r="W2289" s="17"/>
    </row>
    <row r="2290" spans="1:23" ht="28.8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8">
        <f t="shared" si="214"/>
        <v>41067.619085648148</v>
      </c>
      <c r="T2290" s="18">
        <f t="shared" si="215"/>
        <v>41086.541666666664</v>
      </c>
      <c r="U2290" s="18">
        <v>41067.619085648148</v>
      </c>
      <c r="V2290" s="16">
        <v>2012</v>
      </c>
      <c r="W2290" s="17"/>
    </row>
    <row r="2291" spans="1:23" ht="28.8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8">
        <f t="shared" si="214"/>
        <v>41571.790046296293</v>
      </c>
      <c r="T2291" s="18">
        <f t="shared" si="215"/>
        <v>41614.765277777777</v>
      </c>
      <c r="U2291" s="18">
        <v>41571.790046296293</v>
      </c>
      <c r="V2291" s="16">
        <v>2013</v>
      </c>
      <c r="W2291" s="17"/>
    </row>
    <row r="2292" spans="1:23" ht="28.8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8">
        <f t="shared" si="214"/>
        <v>40070.045486111107</v>
      </c>
      <c r="T2292" s="18">
        <f t="shared" si="215"/>
        <v>40148.5</v>
      </c>
      <c r="U2292" s="18">
        <v>40070.045486111107</v>
      </c>
      <c r="V2292" s="16">
        <v>2009</v>
      </c>
      <c r="W2292" s="17"/>
    </row>
    <row r="2293" spans="1:23" ht="28.8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8">
        <f t="shared" si="214"/>
        <v>40987.768726851849</v>
      </c>
      <c r="T2293" s="18">
        <f t="shared" si="215"/>
        <v>41021.958333333328</v>
      </c>
      <c r="U2293" s="18">
        <v>40987.768726851849</v>
      </c>
      <c r="V2293" s="16">
        <v>2012</v>
      </c>
      <c r="W2293" s="17"/>
    </row>
    <row r="2294" spans="1:23" ht="28.8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8">
        <f t="shared" si="214"/>
        <v>40987.489305555551</v>
      </c>
      <c r="T2294" s="18">
        <f t="shared" si="215"/>
        <v>41017.489305555551</v>
      </c>
      <c r="U2294" s="18">
        <v>40987.489305555551</v>
      </c>
      <c r="V2294" s="16">
        <v>2012</v>
      </c>
      <c r="W2294" s="17"/>
    </row>
    <row r="2295" spans="1:23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8">
        <f t="shared" si="214"/>
        <v>41151.499988425923</v>
      </c>
      <c r="T2295" s="18">
        <f t="shared" si="215"/>
        <v>41176.957638888889</v>
      </c>
      <c r="U2295" s="18">
        <v>41151.499988425923</v>
      </c>
      <c r="V2295" s="16">
        <v>2012</v>
      </c>
      <c r="W2295" s="17"/>
    </row>
    <row r="2296" spans="1:23" ht="28.8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8">
        <f t="shared" si="214"/>
        <v>41264.514814814815</v>
      </c>
      <c r="T2296" s="18">
        <f t="shared" si="215"/>
        <v>41294.514814814815</v>
      </c>
      <c r="U2296" s="18">
        <v>41264.514814814815</v>
      </c>
      <c r="V2296" s="16">
        <v>2012</v>
      </c>
      <c r="W2296" s="17"/>
    </row>
    <row r="2297" spans="1:23" ht="28.8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8">
        <f t="shared" si="214"/>
        <v>41270.746018518512</v>
      </c>
      <c r="T2297" s="18">
        <f t="shared" si="215"/>
        <v>41300.746018518512</v>
      </c>
      <c r="U2297" s="18">
        <v>41270.746018518512</v>
      </c>
      <c r="V2297" s="16">
        <v>2012</v>
      </c>
      <c r="W2297" s="17"/>
    </row>
    <row r="2298" spans="1:23" ht="28.8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8">
        <f t="shared" si="214"/>
        <v>40927.52344907407</v>
      </c>
      <c r="T2298" s="18">
        <f t="shared" si="215"/>
        <v>40962.52344907407</v>
      </c>
      <c r="U2298" s="18">
        <v>40927.52344907407</v>
      </c>
      <c r="V2298" s="16">
        <v>2012</v>
      </c>
      <c r="W2298" s="17"/>
    </row>
    <row r="2299" spans="1:23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8">
        <f t="shared" si="214"/>
        <v>40947.83390046296</v>
      </c>
      <c r="T2299" s="18">
        <f t="shared" si="215"/>
        <v>40981.957638888889</v>
      </c>
      <c r="U2299" s="18">
        <v>40947.83390046296</v>
      </c>
      <c r="V2299" s="16">
        <v>2012</v>
      </c>
      <c r="W2299" s="17"/>
    </row>
    <row r="2300" spans="1:23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8">
        <f t="shared" si="214"/>
        <v>41694.632326388884</v>
      </c>
      <c r="T2300" s="18">
        <f t="shared" si="215"/>
        <v>41724.59065972222</v>
      </c>
      <c r="U2300" s="18">
        <v>41694.632326388884</v>
      </c>
      <c r="V2300" s="16">
        <v>2014</v>
      </c>
      <c r="W2300" s="17"/>
    </row>
    <row r="2301" spans="1:23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8">
        <f t="shared" si="214"/>
        <v>40564.824178240735</v>
      </c>
      <c r="T2301" s="18">
        <f t="shared" si="215"/>
        <v>40579.824178240735</v>
      </c>
      <c r="U2301" s="18">
        <v>40564.824178240735</v>
      </c>
      <c r="V2301" s="16">
        <v>2011</v>
      </c>
      <c r="W2301" s="17"/>
    </row>
    <row r="2302" spans="1:23" ht="28.8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8">
        <f t="shared" si="214"/>
        <v>41074.518703703703</v>
      </c>
      <c r="T2302" s="18">
        <f t="shared" si="215"/>
        <v>41088.518703703703</v>
      </c>
      <c r="U2302" s="18">
        <v>41074.518703703703</v>
      </c>
      <c r="V2302" s="16">
        <v>2012</v>
      </c>
      <c r="W2302" s="17"/>
    </row>
    <row r="2303" spans="1:23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8">
        <f t="shared" si="214"/>
        <v>41415.938611111109</v>
      </c>
      <c r="T2303" s="18">
        <f t="shared" si="215"/>
        <v>41445.938611111109</v>
      </c>
      <c r="U2303" s="18">
        <v>41415.938611111109</v>
      </c>
      <c r="V2303" s="16">
        <v>2013</v>
      </c>
      <c r="W2303" s="17"/>
    </row>
    <row r="2304" spans="1:23" ht="28.8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8">
        <f t="shared" si="214"/>
        <v>41605.660115740735</v>
      </c>
      <c r="T2304" s="18">
        <f t="shared" si="215"/>
        <v>41639.083333333328</v>
      </c>
      <c r="U2304" s="18">
        <v>41605.660115740735</v>
      </c>
      <c r="V2304" s="16">
        <v>2013</v>
      </c>
      <c r="W2304" s="17"/>
    </row>
    <row r="2305" spans="1:23" ht="28.8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8">
        <f t="shared" si="214"/>
        <v>40849.902731481481</v>
      </c>
      <c r="T2305" s="18">
        <f t="shared" si="215"/>
        <v>40889.944398148145</v>
      </c>
      <c r="U2305" s="18">
        <v>40849.902731481481</v>
      </c>
      <c r="V2305" s="16">
        <v>2011</v>
      </c>
      <c r="W2305" s="17"/>
    </row>
    <row r="2306" spans="1:23" ht="28.8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E2306/D2306</f>
        <v>1.0070033333333335</v>
      </c>
      <c r="P2306" s="7">
        <f t="shared" ref="P2306:P2369" si="217">E2306/L2306</f>
        <v>53.469203539823013</v>
      </c>
      <c r="Q2306" t="str">
        <f t="shared" ref="Q2306:Q2369" si="218">LEFT(N2306,FIND("/",N2306)-1)</f>
        <v>music</v>
      </c>
      <c r="R2306" t="str">
        <f t="shared" ref="R2306:R2369" si="219">RIGHT(N2306,LEN(N2306)-FIND("/",N2306))</f>
        <v>indie rock</v>
      </c>
      <c r="S2306" s="18">
        <f t="shared" ref="S2306:S2369" si="220">(((J2306/60)/60)/24)+DATE(1970,1,1)+(-5/24)</f>
        <v>40502.607534722221</v>
      </c>
      <c r="T2306" s="18">
        <f t="shared" ref="T2306:T2369" si="221">(((I2306/60)/60)/24)+DATE(1970,1,1)+(-5/24)</f>
        <v>40543.999305555553</v>
      </c>
      <c r="U2306" s="18">
        <v>40502.607534722221</v>
      </c>
      <c r="V2306" s="16">
        <v>2010</v>
      </c>
      <c r="W2306" s="17"/>
    </row>
    <row r="2307" spans="1:23" ht="28.8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1.0122777777777778</v>
      </c>
      <c r="P2307" s="7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8">
        <f t="shared" si="220"/>
        <v>41834.486944444441</v>
      </c>
      <c r="T2307" s="18">
        <f t="shared" si="221"/>
        <v>41859.541666666664</v>
      </c>
      <c r="U2307" s="18">
        <v>41834.486944444441</v>
      </c>
      <c r="V2307" s="16">
        <v>2014</v>
      </c>
      <c r="W2307" s="17"/>
    </row>
    <row r="2308" spans="1:23" ht="28.8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8">
        <f t="shared" si="220"/>
        <v>40947.959826388884</v>
      </c>
      <c r="T2308" s="18">
        <f t="shared" si="221"/>
        <v>40977.959826388884</v>
      </c>
      <c r="U2308" s="18">
        <v>40947.959826388884</v>
      </c>
      <c r="V2308" s="16">
        <v>2012</v>
      </c>
      <c r="W2308" s="17"/>
    </row>
    <row r="2309" spans="1:23" ht="28.8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8">
        <f t="shared" si="220"/>
        <v>41004.594131944439</v>
      </c>
      <c r="T2309" s="18">
        <f t="shared" si="221"/>
        <v>41034.59407407407</v>
      </c>
      <c r="U2309" s="18">
        <v>41004.594131944439</v>
      </c>
      <c r="V2309" s="16">
        <v>2012</v>
      </c>
      <c r="W2309" s="17"/>
    </row>
    <row r="2310" spans="1:23" ht="28.8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8">
        <f t="shared" si="220"/>
        <v>41851.754583333335</v>
      </c>
      <c r="T2310" s="18">
        <f t="shared" si="221"/>
        <v>41879.833333333328</v>
      </c>
      <c r="U2310" s="18">
        <v>41851.754583333335</v>
      </c>
      <c r="V2310" s="16">
        <v>2014</v>
      </c>
      <c r="W2310" s="17"/>
    </row>
    <row r="2311" spans="1:23" ht="28.8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8">
        <f t="shared" si="220"/>
        <v>41307.779363425921</v>
      </c>
      <c r="T2311" s="18">
        <f t="shared" si="221"/>
        <v>41342.779363425921</v>
      </c>
      <c r="U2311" s="18">
        <v>41307.779363425921</v>
      </c>
      <c r="V2311" s="16">
        <v>2013</v>
      </c>
      <c r="W2311" s="17"/>
    </row>
    <row r="2312" spans="1:23" ht="28.8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8">
        <f t="shared" si="220"/>
        <v>41324.585821759254</v>
      </c>
      <c r="T2312" s="18">
        <f t="shared" si="221"/>
        <v>41354.54415509259</v>
      </c>
      <c r="U2312" s="18">
        <v>41324.585821759254</v>
      </c>
      <c r="V2312" s="16">
        <v>2013</v>
      </c>
      <c r="W2312" s="17"/>
    </row>
    <row r="2313" spans="1:23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8">
        <f t="shared" si="220"/>
        <v>41735.796168981477</v>
      </c>
      <c r="T2313" s="18">
        <f t="shared" si="221"/>
        <v>41765.796168981477</v>
      </c>
      <c r="U2313" s="18">
        <v>41735.796168981477</v>
      </c>
      <c r="V2313" s="16">
        <v>2014</v>
      </c>
      <c r="W2313" s="17"/>
    </row>
    <row r="2314" spans="1:23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8">
        <f t="shared" si="220"/>
        <v>41716.424513888887</v>
      </c>
      <c r="T2314" s="18">
        <f t="shared" si="221"/>
        <v>41747.75</v>
      </c>
      <c r="U2314" s="18">
        <v>41716.424513888887</v>
      </c>
      <c r="V2314" s="16">
        <v>2014</v>
      </c>
      <c r="W2314" s="17"/>
    </row>
    <row r="2315" spans="1:23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8">
        <f t="shared" si="220"/>
        <v>41002.750300925924</v>
      </c>
      <c r="T2315" s="18">
        <f t="shared" si="221"/>
        <v>41032.750300925924</v>
      </c>
      <c r="U2315" s="18">
        <v>41002.750300925924</v>
      </c>
      <c r="V2315" s="16">
        <v>2012</v>
      </c>
      <c r="W2315" s="17"/>
    </row>
    <row r="2316" spans="1:23" ht="28.8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8">
        <f t="shared" si="220"/>
        <v>41037.343252314815</v>
      </c>
      <c r="T2316" s="18">
        <f t="shared" si="221"/>
        <v>41067.343252314815</v>
      </c>
      <c r="U2316" s="18">
        <v>41037.343252314815</v>
      </c>
      <c r="V2316" s="16">
        <v>2012</v>
      </c>
      <c r="W2316" s="17"/>
    </row>
    <row r="2317" spans="1:23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8">
        <f t="shared" si="220"/>
        <v>41004.517858796295</v>
      </c>
      <c r="T2317" s="18">
        <f t="shared" si="221"/>
        <v>41034.517858796295</v>
      </c>
      <c r="U2317" s="18">
        <v>41004.517858796295</v>
      </c>
      <c r="V2317" s="16">
        <v>2012</v>
      </c>
      <c r="W2317" s="17"/>
    </row>
    <row r="2318" spans="1:23" ht="28.8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8">
        <f t="shared" si="220"/>
        <v>40079.516782407409</v>
      </c>
      <c r="T2318" s="18">
        <f t="shared" si="221"/>
        <v>40156.558333333334</v>
      </c>
      <c r="U2318" s="18">
        <v>40079.516782407409</v>
      </c>
      <c r="V2318" s="16">
        <v>2009</v>
      </c>
      <c r="W2318" s="17"/>
    </row>
    <row r="2319" spans="1:23" ht="28.8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8">
        <f t="shared" si="220"/>
        <v>40192.33390046296</v>
      </c>
      <c r="T2319" s="18">
        <f t="shared" si="221"/>
        <v>40224</v>
      </c>
      <c r="U2319" s="18">
        <v>40192.33390046296</v>
      </c>
      <c r="V2319" s="16">
        <v>2010</v>
      </c>
      <c r="W2319" s="17"/>
    </row>
    <row r="2320" spans="1:23" ht="28.8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8">
        <f t="shared" si="220"/>
        <v>40050.435347222221</v>
      </c>
      <c r="T2320" s="18">
        <f t="shared" si="221"/>
        <v>40081.957638888889</v>
      </c>
      <c r="U2320" s="18">
        <v>40050.435347222221</v>
      </c>
      <c r="V2320" s="16">
        <v>2009</v>
      </c>
      <c r="W2320" s="17"/>
    </row>
    <row r="2321" spans="1:23" ht="28.8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8">
        <f t="shared" si="220"/>
        <v>41592.873668981476</v>
      </c>
      <c r="T2321" s="18">
        <f t="shared" si="221"/>
        <v>41622.873668981476</v>
      </c>
      <c r="U2321" s="18">
        <v>41592.873668981476</v>
      </c>
      <c r="V2321" s="16">
        <v>2013</v>
      </c>
      <c r="W2321" s="17"/>
    </row>
    <row r="2322" spans="1:23" ht="28.8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8">
        <f t="shared" si="220"/>
        <v>41696.608796296292</v>
      </c>
      <c r="T2322" s="18">
        <f t="shared" si="221"/>
        <v>41731.567129629628</v>
      </c>
      <c r="U2322" s="18">
        <v>41696.608796296292</v>
      </c>
      <c r="V2322" s="16">
        <v>2014</v>
      </c>
      <c r="W2322" s="17"/>
    </row>
    <row r="2323" spans="1:23" ht="28.8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8">
        <f t="shared" si="220"/>
        <v>42799.052094907405</v>
      </c>
      <c r="T2323" s="18">
        <f t="shared" si="221"/>
        <v>42829.010428240734</v>
      </c>
      <c r="U2323" s="18">
        <v>42799.052094907405</v>
      </c>
      <c r="V2323" s="16">
        <v>2017</v>
      </c>
      <c r="W2323" s="17"/>
    </row>
    <row r="2324" spans="1:23" ht="28.8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8">
        <f t="shared" si="220"/>
        <v>42804.687141203707</v>
      </c>
      <c r="T2324" s="18">
        <f t="shared" si="221"/>
        <v>42834.645474537036</v>
      </c>
      <c r="U2324" s="18">
        <v>42804.687141203707</v>
      </c>
      <c r="V2324" s="16">
        <v>2017</v>
      </c>
      <c r="W2324" s="17"/>
    </row>
    <row r="2325" spans="1:23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8">
        <f t="shared" si="220"/>
        <v>42807.54684027777</v>
      </c>
      <c r="T2325" s="18">
        <f t="shared" si="221"/>
        <v>42814.54684027777</v>
      </c>
      <c r="U2325" s="18">
        <v>42807.54684027777</v>
      </c>
      <c r="V2325" s="16">
        <v>2017</v>
      </c>
      <c r="W2325" s="17"/>
    </row>
    <row r="2326" spans="1:23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8">
        <f t="shared" si="220"/>
        <v>42790.67690972222</v>
      </c>
      <c r="T2326" s="18">
        <f t="shared" si="221"/>
        <v>42820.635243055549</v>
      </c>
      <c r="U2326" s="18">
        <v>42790.67690972222</v>
      </c>
      <c r="V2326" s="16">
        <v>2017</v>
      </c>
      <c r="W2326" s="17"/>
    </row>
    <row r="2327" spans="1:23" ht="28.8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8">
        <f t="shared" si="220"/>
        <v>42793.814016203702</v>
      </c>
      <c r="T2327" s="18">
        <f t="shared" si="221"/>
        <v>42823.772349537037</v>
      </c>
      <c r="U2327" s="18">
        <v>42793.814016203702</v>
      </c>
      <c r="V2327" s="16">
        <v>2017</v>
      </c>
      <c r="W2327" s="17"/>
    </row>
    <row r="2328" spans="1:23" ht="28.8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8">
        <f t="shared" si="220"/>
        <v>42803.825787037036</v>
      </c>
      <c r="T2328" s="18">
        <f t="shared" si="221"/>
        <v>42855.499999999993</v>
      </c>
      <c r="U2328" s="18">
        <v>42803.825787037036</v>
      </c>
      <c r="V2328" s="16">
        <v>2017</v>
      </c>
      <c r="W2328" s="17"/>
    </row>
    <row r="2329" spans="1:23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8">
        <f t="shared" si="220"/>
        <v>41842.708796296298</v>
      </c>
      <c r="T2329" s="18">
        <f t="shared" si="221"/>
        <v>41877.708796296298</v>
      </c>
      <c r="U2329" s="18">
        <v>41842.708796296298</v>
      </c>
      <c r="V2329" s="16">
        <v>2014</v>
      </c>
      <c r="W2329" s="17"/>
    </row>
    <row r="2330" spans="1:23" ht="43.2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8">
        <f t="shared" si="220"/>
        <v>42139.573344907411</v>
      </c>
      <c r="T2330" s="18">
        <f t="shared" si="221"/>
        <v>42169.573344907411</v>
      </c>
      <c r="U2330" s="18">
        <v>42139.573344907411</v>
      </c>
      <c r="V2330" s="16">
        <v>2015</v>
      </c>
      <c r="W2330" s="17"/>
    </row>
    <row r="2331" spans="1:23" ht="28.8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8">
        <f t="shared" si="220"/>
        <v>41807.416041666664</v>
      </c>
      <c r="T2331" s="18">
        <f t="shared" si="221"/>
        <v>41837.416041666664</v>
      </c>
      <c r="U2331" s="18">
        <v>41807.416041666664</v>
      </c>
      <c r="V2331" s="16">
        <v>2014</v>
      </c>
      <c r="W2331" s="17"/>
    </row>
    <row r="2332" spans="1:23" ht="28.8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8">
        <f t="shared" si="220"/>
        <v>42332.691469907404</v>
      </c>
      <c r="T2332" s="18">
        <f t="shared" si="221"/>
        <v>42362.791666666664</v>
      </c>
      <c r="U2332" s="18">
        <v>42332.691469907404</v>
      </c>
      <c r="V2332" s="16">
        <v>2015</v>
      </c>
      <c r="W2332" s="17"/>
    </row>
    <row r="2333" spans="1:23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8">
        <f t="shared" si="220"/>
        <v>41838.797337962962</v>
      </c>
      <c r="T2333" s="18">
        <f t="shared" si="221"/>
        <v>41868.797337962962</v>
      </c>
      <c r="U2333" s="18">
        <v>41838.797337962962</v>
      </c>
      <c r="V2333" s="16">
        <v>2014</v>
      </c>
      <c r="W2333" s="17"/>
    </row>
    <row r="2334" spans="1:23" ht="28.8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8">
        <f t="shared" si="220"/>
        <v>42011.419803240737</v>
      </c>
      <c r="T2334" s="18">
        <f t="shared" si="221"/>
        <v>42041.419803240737</v>
      </c>
      <c r="U2334" s="18">
        <v>42011.419803240737</v>
      </c>
      <c r="V2334" s="16">
        <v>2015</v>
      </c>
      <c r="W2334" s="17"/>
    </row>
    <row r="2335" spans="1:23" ht="28.8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8">
        <f t="shared" si="220"/>
        <v>41767.442013888889</v>
      </c>
      <c r="T2335" s="18">
        <f t="shared" si="221"/>
        <v>41788.534722222219</v>
      </c>
      <c r="U2335" s="18">
        <v>41767.442013888889</v>
      </c>
      <c r="V2335" s="16">
        <v>2014</v>
      </c>
      <c r="W2335" s="17"/>
    </row>
    <row r="2336" spans="1:23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8">
        <f t="shared" si="220"/>
        <v>41918.461782407401</v>
      </c>
      <c r="T2336" s="18">
        <f t="shared" si="221"/>
        <v>41948.523611111108</v>
      </c>
      <c r="U2336" s="18">
        <v>41918.461782407401</v>
      </c>
      <c r="V2336" s="16">
        <v>2014</v>
      </c>
      <c r="W2336" s="17"/>
    </row>
    <row r="2337" spans="1:23" ht="28.8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8">
        <f t="shared" si="220"/>
        <v>41771.363923611112</v>
      </c>
      <c r="T2337" s="18">
        <f t="shared" si="221"/>
        <v>41801.363923611112</v>
      </c>
      <c r="U2337" s="18">
        <v>41771.363923611112</v>
      </c>
      <c r="V2337" s="16">
        <v>2014</v>
      </c>
      <c r="W2337" s="17"/>
    </row>
    <row r="2338" spans="1:23" ht="28.8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8">
        <f t="shared" si="220"/>
        <v>41666.716377314813</v>
      </c>
      <c r="T2338" s="18">
        <f t="shared" si="221"/>
        <v>41706.716377314813</v>
      </c>
      <c r="U2338" s="18">
        <v>41666.716377314813</v>
      </c>
      <c r="V2338" s="16">
        <v>2014</v>
      </c>
      <c r="W2338" s="17"/>
    </row>
    <row r="2339" spans="1:23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8">
        <f t="shared" si="220"/>
        <v>41786.432210648149</v>
      </c>
      <c r="T2339" s="18">
        <f t="shared" si="221"/>
        <v>41816.432210648149</v>
      </c>
      <c r="U2339" s="18">
        <v>41786.432210648149</v>
      </c>
      <c r="V2339" s="16">
        <v>2014</v>
      </c>
      <c r="W2339" s="17"/>
    </row>
    <row r="2340" spans="1:23" ht="28.8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8">
        <f t="shared" si="220"/>
        <v>41789.688472222217</v>
      </c>
      <c r="T2340" s="18">
        <f t="shared" si="221"/>
        <v>41819.688472222217</v>
      </c>
      <c r="U2340" s="18">
        <v>41789.688472222217</v>
      </c>
      <c r="V2340" s="16">
        <v>2014</v>
      </c>
      <c r="W2340" s="17"/>
    </row>
    <row r="2341" spans="1:23" ht="28.8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8">
        <f t="shared" si="220"/>
        <v>42692.591539351844</v>
      </c>
      <c r="T2341" s="18">
        <f t="shared" si="221"/>
        <v>42723.124305555553</v>
      </c>
      <c r="U2341" s="18">
        <v>42692.591539351844</v>
      </c>
      <c r="V2341" s="16">
        <v>2016</v>
      </c>
      <c r="W2341" s="17"/>
    </row>
    <row r="2342" spans="1:23" ht="28.8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8">
        <f t="shared" si="220"/>
        <v>42643.434467592589</v>
      </c>
      <c r="T2342" s="18">
        <f t="shared" si="221"/>
        <v>42673.434467592589</v>
      </c>
      <c r="U2342" s="18">
        <v>42643.434467592589</v>
      </c>
      <c r="V2342" s="16">
        <v>2016</v>
      </c>
      <c r="W2342" s="17"/>
    </row>
    <row r="2343" spans="1:23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8">
        <f t="shared" si="220"/>
        <v>42167.605370370373</v>
      </c>
      <c r="T2343" s="18">
        <f t="shared" si="221"/>
        <v>42197.605370370373</v>
      </c>
      <c r="U2343" s="18">
        <v>42167.605370370373</v>
      </c>
      <c r="V2343" s="16">
        <v>2015</v>
      </c>
      <c r="W2343" s="17"/>
    </row>
    <row r="2344" spans="1:23" ht="28.8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8">
        <f t="shared" si="220"/>
        <v>41897.49386574074</v>
      </c>
      <c r="T2344" s="18">
        <f t="shared" si="221"/>
        <v>41918</v>
      </c>
      <c r="U2344" s="18">
        <v>41897.49386574074</v>
      </c>
      <c r="V2344" s="16">
        <v>2014</v>
      </c>
      <c r="W2344" s="17"/>
    </row>
    <row r="2345" spans="1:23" ht="28.8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8">
        <f t="shared" si="220"/>
        <v>42327.616956018515</v>
      </c>
      <c r="T2345" s="18">
        <f t="shared" si="221"/>
        <v>42377.615972222215</v>
      </c>
      <c r="U2345" s="18">
        <v>42327.616956018515</v>
      </c>
      <c r="V2345" s="16">
        <v>2015</v>
      </c>
      <c r="W2345" s="17"/>
    </row>
    <row r="2346" spans="1:23" ht="28.8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8">
        <f t="shared" si="220"/>
        <v>42515.519317129627</v>
      </c>
      <c r="T2346" s="18">
        <f t="shared" si="221"/>
        <v>42545.519317129627</v>
      </c>
      <c r="U2346" s="18">
        <v>42515.519317129627</v>
      </c>
      <c r="V2346" s="16">
        <v>2016</v>
      </c>
      <c r="W2346" s="17"/>
    </row>
    <row r="2347" spans="1:23" ht="28.8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8">
        <f t="shared" si="220"/>
        <v>42059.79347222222</v>
      </c>
      <c r="T2347" s="18">
        <f t="shared" si="221"/>
        <v>42094.777083333327</v>
      </c>
      <c r="U2347" s="18">
        <v>42059.79347222222</v>
      </c>
      <c r="V2347" s="16">
        <v>2015</v>
      </c>
      <c r="W2347" s="17"/>
    </row>
    <row r="2348" spans="1:23" ht="28.8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8">
        <f t="shared" si="220"/>
        <v>42615.590636574074</v>
      </c>
      <c r="T2348" s="18">
        <f t="shared" si="221"/>
        <v>42660.590636574074</v>
      </c>
      <c r="U2348" s="18">
        <v>42615.590636574074</v>
      </c>
      <c r="V2348" s="16">
        <v>2016</v>
      </c>
      <c r="W2348" s="17"/>
    </row>
    <row r="2349" spans="1:23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8">
        <f t="shared" si="220"/>
        <v>42577.399027777778</v>
      </c>
      <c r="T2349" s="18">
        <f t="shared" si="221"/>
        <v>42607.399027777778</v>
      </c>
      <c r="U2349" s="18">
        <v>42577.399027777778</v>
      </c>
      <c r="V2349" s="16">
        <v>2016</v>
      </c>
      <c r="W2349" s="17"/>
    </row>
    <row r="2350" spans="1:23" ht="28.8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8">
        <f t="shared" si="220"/>
        <v>42360.723819444444</v>
      </c>
      <c r="T2350" s="18">
        <f t="shared" si="221"/>
        <v>42420.723819444444</v>
      </c>
      <c r="U2350" s="18">
        <v>42360.723819444444</v>
      </c>
      <c r="V2350" s="16">
        <v>2015</v>
      </c>
      <c r="W2350" s="17"/>
    </row>
    <row r="2351" spans="1:23" ht="28.8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8">
        <f t="shared" si="220"/>
        <v>42198.567453703705</v>
      </c>
      <c r="T2351" s="18">
        <f t="shared" si="221"/>
        <v>42227.567453703705</v>
      </c>
      <c r="U2351" s="18">
        <v>42198.567453703705</v>
      </c>
      <c r="V2351" s="16">
        <v>2015</v>
      </c>
      <c r="W2351" s="17"/>
    </row>
    <row r="2352" spans="1:23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8">
        <f t="shared" si="220"/>
        <v>42708.633912037032</v>
      </c>
      <c r="T2352" s="18">
        <f t="shared" si="221"/>
        <v>42738.633912037032</v>
      </c>
      <c r="U2352" s="18">
        <v>42708.633912037032</v>
      </c>
      <c r="V2352" s="16">
        <v>2016</v>
      </c>
      <c r="W2352" s="17"/>
    </row>
    <row r="2353" spans="1:23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8">
        <f t="shared" si="220"/>
        <v>42093.892812500002</v>
      </c>
      <c r="T2353" s="18">
        <f t="shared" si="221"/>
        <v>42123.892812500002</v>
      </c>
      <c r="U2353" s="18">
        <v>42093.892812500002</v>
      </c>
      <c r="V2353" s="16">
        <v>2015</v>
      </c>
      <c r="W2353" s="17"/>
    </row>
    <row r="2354" spans="1:23" ht="28.8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8">
        <f t="shared" si="220"/>
        <v>42101.425370370365</v>
      </c>
      <c r="T2354" s="18">
        <f t="shared" si="221"/>
        <v>42161.425370370365</v>
      </c>
      <c r="U2354" s="18">
        <v>42101.425370370365</v>
      </c>
      <c r="V2354" s="16">
        <v>2015</v>
      </c>
      <c r="W2354" s="17"/>
    </row>
    <row r="2355" spans="1:23" ht="28.8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8">
        <f t="shared" si="220"/>
        <v>42103.467847222222</v>
      </c>
      <c r="T2355" s="18">
        <f t="shared" si="221"/>
        <v>42115.467847222222</v>
      </c>
      <c r="U2355" s="18">
        <v>42103.467847222222</v>
      </c>
      <c r="V2355" s="16">
        <v>2015</v>
      </c>
      <c r="W2355" s="17"/>
    </row>
    <row r="2356" spans="1:23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8">
        <f t="shared" si="220"/>
        <v>41954.51458333333</v>
      </c>
      <c r="T2356" s="18">
        <f t="shared" si="221"/>
        <v>42014.51458333333</v>
      </c>
      <c r="U2356" s="18">
        <v>41954.51458333333</v>
      </c>
      <c r="V2356" s="16">
        <v>2014</v>
      </c>
      <c r="W2356" s="17"/>
    </row>
    <row r="2357" spans="1:23" ht="28.8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8">
        <f t="shared" si="220"/>
        <v>42096.709907407399</v>
      </c>
      <c r="T2357" s="18">
        <f t="shared" si="221"/>
        <v>42126.709907407399</v>
      </c>
      <c r="U2357" s="18">
        <v>42096.709907407399</v>
      </c>
      <c r="V2357" s="16">
        <v>2015</v>
      </c>
      <c r="W2357" s="17"/>
    </row>
    <row r="2358" spans="1:23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8">
        <f t="shared" si="220"/>
        <v>42130.575277777774</v>
      </c>
      <c r="T2358" s="18">
        <f t="shared" si="221"/>
        <v>42160.575277777774</v>
      </c>
      <c r="U2358" s="18">
        <v>42130.575277777774</v>
      </c>
      <c r="V2358" s="16">
        <v>2015</v>
      </c>
      <c r="W2358" s="17"/>
    </row>
    <row r="2359" spans="1:23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8">
        <f t="shared" si="220"/>
        <v>42264.411782407398</v>
      </c>
      <c r="T2359" s="18">
        <f t="shared" si="221"/>
        <v>42294.411782407398</v>
      </c>
      <c r="U2359" s="18">
        <v>42264.411782407398</v>
      </c>
      <c r="V2359" s="16">
        <v>2015</v>
      </c>
      <c r="W2359" s="17"/>
    </row>
    <row r="2360" spans="1:23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8">
        <f t="shared" si="220"/>
        <v>41978.722638888888</v>
      </c>
      <c r="T2360" s="18">
        <f t="shared" si="221"/>
        <v>42034.818749999999</v>
      </c>
      <c r="U2360" s="18">
        <v>41978.722638888888</v>
      </c>
      <c r="V2360" s="16">
        <v>2014</v>
      </c>
      <c r="W2360" s="17"/>
    </row>
    <row r="2361" spans="1:23" ht="28.8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8">
        <f t="shared" si="220"/>
        <v>42159.441249999996</v>
      </c>
      <c r="T2361" s="18">
        <f t="shared" si="221"/>
        <v>42219.441249999996</v>
      </c>
      <c r="U2361" s="18">
        <v>42159.441249999996</v>
      </c>
      <c r="V2361" s="16">
        <v>2015</v>
      </c>
      <c r="W2361" s="17"/>
    </row>
    <row r="2362" spans="1:23" ht="28.8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8">
        <f t="shared" si="220"/>
        <v>42377.498611111114</v>
      </c>
      <c r="T2362" s="18">
        <f t="shared" si="221"/>
        <v>42407.498611111114</v>
      </c>
      <c r="U2362" s="18">
        <v>42377.498611111114</v>
      </c>
      <c r="V2362" s="16">
        <v>2016</v>
      </c>
      <c r="W2362" s="17"/>
    </row>
    <row r="2363" spans="1:23" ht="28.8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8">
        <f t="shared" si="220"/>
        <v>42466.650555555556</v>
      </c>
      <c r="T2363" s="18">
        <f t="shared" si="221"/>
        <v>42490.708333333336</v>
      </c>
      <c r="U2363" s="18">
        <v>42466.650555555556</v>
      </c>
      <c r="V2363" s="16">
        <v>2016</v>
      </c>
      <c r="W2363" s="17"/>
    </row>
    <row r="2364" spans="1:23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8">
        <f t="shared" si="220"/>
        <v>41954.47997685185</v>
      </c>
      <c r="T2364" s="18">
        <f t="shared" si="221"/>
        <v>41984.47997685185</v>
      </c>
      <c r="U2364" s="18">
        <v>41954.47997685185</v>
      </c>
      <c r="V2364" s="16">
        <v>2014</v>
      </c>
      <c r="W2364" s="17"/>
    </row>
    <row r="2365" spans="1:23" ht="28.8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8">
        <f t="shared" si="220"/>
        <v>42321.803240740737</v>
      </c>
      <c r="T2365" s="18">
        <f t="shared" si="221"/>
        <v>42366.803240740737</v>
      </c>
      <c r="U2365" s="18">
        <v>42321.803240740737</v>
      </c>
      <c r="V2365" s="16">
        <v>2015</v>
      </c>
      <c r="W2365" s="17"/>
    </row>
    <row r="2366" spans="1:23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8">
        <f t="shared" si="220"/>
        <v>42248.726342592585</v>
      </c>
      <c r="T2366" s="18">
        <f t="shared" si="221"/>
        <v>42303.726342592585</v>
      </c>
      <c r="U2366" s="18">
        <v>42248.726342592585</v>
      </c>
      <c r="V2366" s="16">
        <v>2015</v>
      </c>
      <c r="W2366" s="17"/>
    </row>
    <row r="2367" spans="1:23" ht="28.8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8">
        <f t="shared" si="220"/>
        <v>42346.528067129628</v>
      </c>
      <c r="T2367" s="18">
        <f t="shared" si="221"/>
        <v>42386.749999999993</v>
      </c>
      <c r="U2367" s="18">
        <v>42346.528067129628</v>
      </c>
      <c r="V2367" s="16">
        <v>2015</v>
      </c>
      <c r="W2367" s="17"/>
    </row>
    <row r="2368" spans="1:23" ht="28.8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8">
        <f t="shared" si="220"/>
        <v>42268.323298611103</v>
      </c>
      <c r="T2368" s="18">
        <f t="shared" si="221"/>
        <v>42298.323298611103</v>
      </c>
      <c r="U2368" s="18">
        <v>42268.323298611103</v>
      </c>
      <c r="V2368" s="16">
        <v>2015</v>
      </c>
      <c r="W2368" s="17"/>
    </row>
    <row r="2369" spans="1:23" ht="28.8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8">
        <f t="shared" si="220"/>
        <v>42425.761759259258</v>
      </c>
      <c r="T2369" s="18">
        <f t="shared" si="221"/>
        <v>42485.720092592594</v>
      </c>
      <c r="U2369" s="18">
        <v>42425.761759259258</v>
      </c>
      <c r="V2369" s="16">
        <v>2016</v>
      </c>
      <c r="W2369" s="17"/>
    </row>
    <row r="2370" spans="1:23" ht="28.8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E2370/D2370</f>
        <v>2.5000000000000001E-3</v>
      </c>
      <c r="P2370" s="7">
        <f t="shared" ref="P2370:P2433" si="223">E2370/L2370</f>
        <v>50</v>
      </c>
      <c r="Q2370" t="str">
        <f t="shared" ref="Q2370:Q2433" si="224">LEFT(N2370,FIND("/",N2370)-1)</f>
        <v>technology</v>
      </c>
      <c r="R2370" t="str">
        <f t="shared" ref="R2370:R2433" si="225">RIGHT(N2370,LEN(N2370)-FIND("/",N2370))</f>
        <v>web</v>
      </c>
      <c r="S2370" s="18">
        <f t="shared" ref="S2370:S2433" si="226">(((J2370/60)/60)/24)+DATE(1970,1,1)+(-5/24)</f>
        <v>42063.513483796291</v>
      </c>
      <c r="T2370" s="18">
        <f t="shared" ref="T2370:T2433" si="227">(((I2370/60)/60)/24)+DATE(1970,1,1)+(-5/24)</f>
        <v>42108.471817129634</v>
      </c>
      <c r="U2370" s="18">
        <v>42063.513483796291</v>
      </c>
      <c r="V2370" s="16">
        <v>2015</v>
      </c>
      <c r="W2370" s="17"/>
    </row>
    <row r="2371" spans="1:23" ht="28.8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7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8">
        <f t="shared" si="226"/>
        <v>42380.60429398148</v>
      </c>
      <c r="T2371" s="18">
        <f t="shared" si="227"/>
        <v>42410.60429398148</v>
      </c>
      <c r="U2371" s="18">
        <v>42380.60429398148</v>
      </c>
      <c r="V2371" s="16">
        <v>2016</v>
      </c>
      <c r="W2371" s="17"/>
    </row>
    <row r="2372" spans="1:23" ht="28.8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8">
        <f t="shared" si="226"/>
        <v>41960.980798611105</v>
      </c>
      <c r="T2372" s="18">
        <f t="shared" si="227"/>
        <v>41990.980798611105</v>
      </c>
      <c r="U2372" s="18">
        <v>41960.980798611105</v>
      </c>
      <c r="V2372" s="16">
        <v>2014</v>
      </c>
      <c r="W2372" s="17"/>
    </row>
    <row r="2373" spans="1:23" ht="28.8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8">
        <f t="shared" si="226"/>
        <v>42150.569398148145</v>
      </c>
      <c r="T2373" s="18">
        <f t="shared" si="227"/>
        <v>42180.569398148145</v>
      </c>
      <c r="U2373" s="18">
        <v>42150.569398148145</v>
      </c>
      <c r="V2373" s="16">
        <v>2015</v>
      </c>
      <c r="W2373" s="17"/>
    </row>
    <row r="2374" spans="1:23" ht="28.8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8">
        <f t="shared" si="226"/>
        <v>42087.860775462956</v>
      </c>
      <c r="T2374" s="18">
        <f t="shared" si="227"/>
        <v>42117.860775462956</v>
      </c>
      <c r="U2374" s="18">
        <v>42087.860775462956</v>
      </c>
      <c r="V2374" s="16">
        <v>2015</v>
      </c>
      <c r="W2374" s="17"/>
    </row>
    <row r="2375" spans="1:23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8">
        <f t="shared" si="226"/>
        <v>42215.453981481485</v>
      </c>
      <c r="T2375" s="18">
        <f t="shared" si="227"/>
        <v>42245.453981481485</v>
      </c>
      <c r="U2375" s="18">
        <v>42215.453981481485</v>
      </c>
      <c r="V2375" s="16">
        <v>2015</v>
      </c>
      <c r="W2375" s="17"/>
    </row>
    <row r="2376" spans="1:23" ht="28.8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8">
        <f t="shared" si="226"/>
        <v>42017.634953703695</v>
      </c>
      <c r="T2376" s="18">
        <f t="shared" si="227"/>
        <v>42047.634953703695</v>
      </c>
      <c r="U2376" s="18">
        <v>42017.634953703695</v>
      </c>
      <c r="V2376" s="16">
        <v>2015</v>
      </c>
      <c r="W2376" s="17"/>
    </row>
    <row r="2377" spans="1:23" ht="28.8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8">
        <f t="shared" si="226"/>
        <v>42592.627743055556</v>
      </c>
      <c r="T2377" s="18">
        <f t="shared" si="227"/>
        <v>42622.627743055556</v>
      </c>
      <c r="U2377" s="18">
        <v>42592.627743055556</v>
      </c>
      <c r="V2377" s="16">
        <v>2016</v>
      </c>
      <c r="W2377" s="17"/>
    </row>
    <row r="2378" spans="1:23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8">
        <f t="shared" si="226"/>
        <v>42318.717199074068</v>
      </c>
      <c r="T2378" s="18">
        <f t="shared" si="227"/>
        <v>42348.717199074068</v>
      </c>
      <c r="U2378" s="18">
        <v>42318.717199074068</v>
      </c>
      <c r="V2378" s="16">
        <v>2015</v>
      </c>
      <c r="W2378" s="17"/>
    </row>
    <row r="2379" spans="1:23" ht="28.8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8">
        <f t="shared" si="226"/>
        <v>42669.661840277775</v>
      </c>
      <c r="T2379" s="18">
        <f t="shared" si="227"/>
        <v>42699.703506944446</v>
      </c>
      <c r="U2379" s="18">
        <v>42669.661840277775</v>
      </c>
      <c r="V2379" s="16">
        <v>2016</v>
      </c>
      <c r="W2379" s="17"/>
    </row>
    <row r="2380" spans="1:23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8">
        <f t="shared" si="226"/>
        <v>42212.804745370369</v>
      </c>
      <c r="T2380" s="18">
        <f t="shared" si="227"/>
        <v>42241.804745370369</v>
      </c>
      <c r="U2380" s="18">
        <v>42212.804745370369</v>
      </c>
      <c r="V2380" s="16">
        <v>2015</v>
      </c>
      <c r="W2380" s="17"/>
    </row>
    <row r="2381" spans="1:23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8">
        <f t="shared" si="226"/>
        <v>42236.808055555557</v>
      </c>
      <c r="T2381" s="18">
        <f t="shared" si="227"/>
        <v>42281.808055555557</v>
      </c>
      <c r="U2381" s="18">
        <v>42236.808055555557</v>
      </c>
      <c r="V2381" s="16">
        <v>2015</v>
      </c>
      <c r="W2381" s="17"/>
    </row>
    <row r="2382" spans="1:23" ht="28.8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8">
        <f t="shared" si="226"/>
        <v>42248.584976851846</v>
      </c>
      <c r="T2382" s="18">
        <f t="shared" si="227"/>
        <v>42278.584976851846</v>
      </c>
      <c r="U2382" s="18">
        <v>42248.584976851846</v>
      </c>
      <c r="V2382" s="16">
        <v>2015</v>
      </c>
      <c r="W2382" s="17"/>
    </row>
    <row r="2383" spans="1:23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8">
        <f t="shared" si="226"/>
        <v>42074.727407407401</v>
      </c>
      <c r="T2383" s="18">
        <f t="shared" si="227"/>
        <v>42104.727407407401</v>
      </c>
      <c r="U2383" s="18">
        <v>42074.727407407401</v>
      </c>
      <c r="V2383" s="16">
        <v>2015</v>
      </c>
      <c r="W2383" s="17"/>
    </row>
    <row r="2384" spans="1:23" ht="28.8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8">
        <f t="shared" si="226"/>
        <v>42194.979201388887</v>
      </c>
      <c r="T2384" s="18">
        <f t="shared" si="227"/>
        <v>42219.979201388887</v>
      </c>
      <c r="U2384" s="18">
        <v>42194.979201388887</v>
      </c>
      <c r="V2384" s="16">
        <v>2015</v>
      </c>
      <c r="W2384" s="17"/>
    </row>
    <row r="2385" spans="1:23" ht="28.8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8">
        <f t="shared" si="226"/>
        <v>42026.848460648143</v>
      </c>
      <c r="T2385" s="18">
        <f t="shared" si="227"/>
        <v>42056.848460648143</v>
      </c>
      <c r="U2385" s="18">
        <v>42026.848460648143</v>
      </c>
      <c r="V2385" s="16">
        <v>2015</v>
      </c>
      <c r="W2385" s="17"/>
    </row>
    <row r="2386" spans="1:23" ht="28.8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8">
        <f t="shared" si="226"/>
        <v>41926.859293981477</v>
      </c>
      <c r="T2386" s="18">
        <f t="shared" si="227"/>
        <v>41956.900960648149</v>
      </c>
      <c r="U2386" s="18">
        <v>41926.859293981477</v>
      </c>
      <c r="V2386" s="16">
        <v>2014</v>
      </c>
      <c r="W2386" s="17"/>
    </row>
    <row r="2387" spans="1:23" ht="28.8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8">
        <f t="shared" si="226"/>
        <v>42191.493425925924</v>
      </c>
      <c r="T2387" s="18">
        <f t="shared" si="227"/>
        <v>42221.493425925924</v>
      </c>
      <c r="U2387" s="18">
        <v>42191.493425925924</v>
      </c>
      <c r="V2387" s="16">
        <v>2015</v>
      </c>
      <c r="W2387" s="17"/>
    </row>
    <row r="2388" spans="1:23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8">
        <f t="shared" si="226"/>
        <v>41954.629907407405</v>
      </c>
      <c r="T2388" s="18">
        <f t="shared" si="227"/>
        <v>42014.629907407405</v>
      </c>
      <c r="U2388" s="18">
        <v>41954.629907407405</v>
      </c>
      <c r="V2388" s="16">
        <v>2014</v>
      </c>
      <c r="W2388" s="17"/>
    </row>
    <row r="2389" spans="1:23" ht="28.8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8">
        <f t="shared" si="226"/>
        <v>42528.418287037035</v>
      </c>
      <c r="T2389" s="18">
        <f t="shared" si="227"/>
        <v>42573.418287037035</v>
      </c>
      <c r="U2389" s="18">
        <v>42528.418287037035</v>
      </c>
      <c r="V2389" s="16">
        <v>2016</v>
      </c>
      <c r="W2389" s="17"/>
    </row>
    <row r="2390" spans="1:23" ht="28.8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8">
        <f t="shared" si="226"/>
        <v>41989.645358796297</v>
      </c>
      <c r="T2390" s="18">
        <f t="shared" si="227"/>
        <v>42019.603472222218</v>
      </c>
      <c r="U2390" s="18">
        <v>41989.645358796297</v>
      </c>
      <c r="V2390" s="16">
        <v>2014</v>
      </c>
      <c r="W2390" s="17"/>
    </row>
    <row r="2391" spans="1:23" ht="28.8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8">
        <f t="shared" si="226"/>
        <v>42179.445046296292</v>
      </c>
      <c r="T2391" s="18">
        <f t="shared" si="227"/>
        <v>42210.707638888889</v>
      </c>
      <c r="U2391" s="18">
        <v>42179.445046296292</v>
      </c>
      <c r="V2391" s="16">
        <v>2015</v>
      </c>
      <c r="W2391" s="17"/>
    </row>
    <row r="2392" spans="1:23" ht="28.8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8">
        <f t="shared" si="226"/>
        <v>41968.053981481477</v>
      </c>
      <c r="T2392" s="18">
        <f t="shared" si="227"/>
        <v>42008.053981481477</v>
      </c>
      <c r="U2392" s="18">
        <v>41968.053981481477</v>
      </c>
      <c r="V2392" s="16">
        <v>2014</v>
      </c>
      <c r="W2392" s="17"/>
    </row>
    <row r="2393" spans="1:23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8">
        <f t="shared" si="226"/>
        <v>42064.586157407401</v>
      </c>
      <c r="T2393" s="18">
        <f t="shared" si="227"/>
        <v>42094.544490740744</v>
      </c>
      <c r="U2393" s="18">
        <v>42064.586157407401</v>
      </c>
      <c r="V2393" s="16">
        <v>2015</v>
      </c>
      <c r="W2393" s="17"/>
    </row>
    <row r="2394" spans="1:23" ht="28.8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8">
        <f t="shared" si="226"/>
        <v>42275.912303240737</v>
      </c>
      <c r="T2394" s="18">
        <f t="shared" si="227"/>
        <v>42305.912303240737</v>
      </c>
      <c r="U2394" s="18">
        <v>42275.912303240737</v>
      </c>
      <c r="V2394" s="16">
        <v>2015</v>
      </c>
      <c r="W2394" s="17"/>
    </row>
    <row r="2395" spans="1:23" ht="28.8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8">
        <f t="shared" si="226"/>
        <v>42194.440011574072</v>
      </c>
      <c r="T2395" s="18">
        <f t="shared" si="227"/>
        <v>42224.440011574072</v>
      </c>
      <c r="U2395" s="18">
        <v>42194.440011574072</v>
      </c>
      <c r="V2395" s="16">
        <v>2015</v>
      </c>
      <c r="W2395" s="17"/>
    </row>
    <row r="2396" spans="1:23" ht="28.8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8">
        <f t="shared" si="226"/>
        <v>42031.15385416666</v>
      </c>
      <c r="T2396" s="18">
        <f t="shared" si="227"/>
        <v>42061.15385416666</v>
      </c>
      <c r="U2396" s="18">
        <v>42031.15385416666</v>
      </c>
      <c r="V2396" s="16">
        <v>2015</v>
      </c>
      <c r="W2396" s="17"/>
    </row>
    <row r="2397" spans="1:23" ht="28.8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8">
        <f t="shared" si="226"/>
        <v>42716.913043981483</v>
      </c>
      <c r="T2397" s="18">
        <f t="shared" si="227"/>
        <v>42745.164583333331</v>
      </c>
      <c r="U2397" s="18">
        <v>42716.913043981483</v>
      </c>
      <c r="V2397" s="16">
        <v>2016</v>
      </c>
      <c r="W2397" s="17"/>
    </row>
    <row r="2398" spans="1:23" ht="28.8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8">
        <f t="shared" si="226"/>
        <v>42262.640717592592</v>
      </c>
      <c r="T2398" s="18">
        <f t="shared" si="227"/>
        <v>42292.640717592592</v>
      </c>
      <c r="U2398" s="18">
        <v>42262.640717592592</v>
      </c>
      <c r="V2398" s="16">
        <v>2015</v>
      </c>
      <c r="W2398" s="17"/>
    </row>
    <row r="2399" spans="1:23" ht="28.8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8">
        <f t="shared" si="226"/>
        <v>41976.676574074074</v>
      </c>
      <c r="T2399" s="18">
        <f t="shared" si="227"/>
        <v>42006.676574074074</v>
      </c>
      <c r="U2399" s="18">
        <v>41976.676574074074</v>
      </c>
      <c r="V2399" s="16">
        <v>2014</v>
      </c>
      <c r="W2399" s="17"/>
    </row>
    <row r="2400" spans="1:23" ht="28.8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8">
        <f t="shared" si="226"/>
        <v>42157.708148148151</v>
      </c>
      <c r="T2400" s="18">
        <f t="shared" si="227"/>
        <v>42187.708148148151</v>
      </c>
      <c r="U2400" s="18">
        <v>42157.708148148151</v>
      </c>
      <c r="V2400" s="16">
        <v>2015</v>
      </c>
      <c r="W2400" s="17"/>
    </row>
    <row r="2401" spans="1:23" ht="28.8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8">
        <f t="shared" si="226"/>
        <v>41956.644745370366</v>
      </c>
      <c r="T2401" s="18">
        <f t="shared" si="227"/>
        <v>41991.644745370366</v>
      </c>
      <c r="U2401" s="18">
        <v>41956.644745370366</v>
      </c>
      <c r="V2401" s="16">
        <v>2014</v>
      </c>
      <c r="W2401" s="17"/>
    </row>
    <row r="2402" spans="1:23" ht="28.8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8">
        <f t="shared" si="226"/>
        <v>42444.059768518513</v>
      </c>
      <c r="T2402" s="18">
        <f t="shared" si="227"/>
        <v>42474.059768518513</v>
      </c>
      <c r="U2402" s="18">
        <v>42444.059768518513</v>
      </c>
      <c r="V2402" s="16">
        <v>2016</v>
      </c>
      <c r="W2402" s="17"/>
    </row>
    <row r="2403" spans="1:23" ht="28.8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8">
        <f t="shared" si="226"/>
        <v>42374.614537037036</v>
      </c>
      <c r="T2403" s="18">
        <f t="shared" si="227"/>
        <v>42434.614537037036</v>
      </c>
      <c r="U2403" s="18">
        <v>42374.614537037036</v>
      </c>
      <c r="V2403" s="16">
        <v>2016</v>
      </c>
      <c r="W2403" s="17"/>
    </row>
    <row r="2404" spans="1:23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8">
        <f t="shared" si="226"/>
        <v>42107.47142361111</v>
      </c>
      <c r="T2404" s="18">
        <f t="shared" si="227"/>
        <v>42137.47142361111</v>
      </c>
      <c r="U2404" s="18">
        <v>42107.47142361111</v>
      </c>
      <c r="V2404" s="16">
        <v>2015</v>
      </c>
      <c r="W2404" s="17"/>
    </row>
    <row r="2405" spans="1:23" ht="28.8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8">
        <f t="shared" si="226"/>
        <v>42399.674282407403</v>
      </c>
      <c r="T2405" s="18">
        <f t="shared" si="227"/>
        <v>42459.632615740738</v>
      </c>
      <c r="U2405" s="18">
        <v>42399.674282407403</v>
      </c>
      <c r="V2405" s="16">
        <v>2016</v>
      </c>
      <c r="W2405" s="17"/>
    </row>
    <row r="2406" spans="1:23" ht="28.8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8">
        <f t="shared" si="226"/>
        <v>42341.831099537034</v>
      </c>
      <c r="T2406" s="18">
        <f t="shared" si="227"/>
        <v>42371.831099537034</v>
      </c>
      <c r="U2406" s="18">
        <v>42341.831099537034</v>
      </c>
      <c r="V2406" s="16">
        <v>2015</v>
      </c>
      <c r="W2406" s="17"/>
    </row>
    <row r="2407" spans="1:23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8">
        <f t="shared" si="226"/>
        <v>42595.377025462956</v>
      </c>
      <c r="T2407" s="18">
        <f t="shared" si="227"/>
        <v>42616.377025462956</v>
      </c>
      <c r="U2407" s="18">
        <v>42595.377025462956</v>
      </c>
      <c r="V2407" s="16">
        <v>2016</v>
      </c>
      <c r="W2407" s="17"/>
    </row>
    <row r="2408" spans="1:23" ht="28.8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8">
        <f t="shared" si="226"/>
        <v>41982.902662037035</v>
      </c>
      <c r="T2408" s="18">
        <f t="shared" si="227"/>
        <v>42022.902662037035</v>
      </c>
      <c r="U2408" s="18">
        <v>41982.902662037035</v>
      </c>
      <c r="V2408" s="16">
        <v>2014</v>
      </c>
      <c r="W2408" s="17"/>
    </row>
    <row r="2409" spans="1:23" ht="28.8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8">
        <f t="shared" si="226"/>
        <v>42082.367222222216</v>
      </c>
      <c r="T2409" s="18">
        <f t="shared" si="227"/>
        <v>42105.041666666664</v>
      </c>
      <c r="U2409" s="18">
        <v>42082.367222222216</v>
      </c>
      <c r="V2409" s="16">
        <v>2015</v>
      </c>
      <c r="W2409" s="17"/>
    </row>
    <row r="2410" spans="1:23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8">
        <f t="shared" si="226"/>
        <v>41918.93237268518</v>
      </c>
      <c r="T2410" s="18">
        <f t="shared" si="227"/>
        <v>41948.974039351851</v>
      </c>
      <c r="U2410" s="18">
        <v>41918.93237268518</v>
      </c>
      <c r="V2410" s="16">
        <v>2014</v>
      </c>
      <c r="W2410" s="17"/>
    </row>
    <row r="2411" spans="1:23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8">
        <f t="shared" si="226"/>
        <v>42204.667534722219</v>
      </c>
      <c r="T2411" s="18">
        <f t="shared" si="227"/>
        <v>42234.667534722219</v>
      </c>
      <c r="U2411" s="18">
        <v>42204.667534722219</v>
      </c>
      <c r="V2411" s="16">
        <v>2015</v>
      </c>
      <c r="W2411" s="17"/>
    </row>
    <row r="2412" spans="1:23" ht="28.8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8">
        <f t="shared" si="226"/>
        <v>42224.199942129628</v>
      </c>
      <c r="T2412" s="18">
        <f t="shared" si="227"/>
        <v>42254.199942129628</v>
      </c>
      <c r="U2412" s="18">
        <v>42224.199942129628</v>
      </c>
      <c r="V2412" s="16">
        <v>2015</v>
      </c>
      <c r="W2412" s="17"/>
    </row>
    <row r="2413" spans="1:23" ht="28.8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8">
        <f t="shared" si="226"/>
        <v>42211.524097222216</v>
      </c>
      <c r="T2413" s="18">
        <f t="shared" si="227"/>
        <v>42241.524097222216</v>
      </c>
      <c r="U2413" s="18">
        <v>42211.524097222216</v>
      </c>
      <c r="V2413" s="16">
        <v>2015</v>
      </c>
      <c r="W2413" s="17"/>
    </row>
    <row r="2414" spans="1:23" ht="28.8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8">
        <f t="shared" si="226"/>
        <v>42655.528622685182</v>
      </c>
      <c r="T2414" s="18">
        <f t="shared" si="227"/>
        <v>42700.570289351854</v>
      </c>
      <c r="U2414" s="18">
        <v>42655.528622685182</v>
      </c>
      <c r="V2414" s="16">
        <v>2016</v>
      </c>
      <c r="W2414" s="17"/>
    </row>
    <row r="2415" spans="1:23" ht="28.8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8">
        <f t="shared" si="226"/>
        <v>41759.901412037034</v>
      </c>
      <c r="T2415" s="18">
        <f t="shared" si="227"/>
        <v>41790.770833333328</v>
      </c>
      <c r="U2415" s="18">
        <v>41759.901412037034</v>
      </c>
      <c r="V2415" s="16">
        <v>2014</v>
      </c>
      <c r="W2415" s="17"/>
    </row>
    <row r="2416" spans="1:23" ht="28.8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8">
        <f t="shared" si="226"/>
        <v>42198.486805555549</v>
      </c>
      <c r="T2416" s="18">
        <f t="shared" si="227"/>
        <v>42237.957638888889</v>
      </c>
      <c r="U2416" s="18">
        <v>42198.486805555549</v>
      </c>
      <c r="V2416" s="16">
        <v>2015</v>
      </c>
      <c r="W2416" s="17"/>
    </row>
    <row r="2417" spans="1:23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8">
        <f t="shared" si="226"/>
        <v>42536.654467592591</v>
      </c>
      <c r="T2417" s="18">
        <f t="shared" si="227"/>
        <v>42566.654467592591</v>
      </c>
      <c r="U2417" s="18">
        <v>42536.654467592591</v>
      </c>
      <c r="V2417" s="16">
        <v>2016</v>
      </c>
      <c r="W2417" s="17"/>
    </row>
    <row r="2418" spans="1:23" ht="28.8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8">
        <f t="shared" si="226"/>
        <v>42019.529432870368</v>
      </c>
      <c r="T2418" s="18">
        <f t="shared" si="227"/>
        <v>42077.416666666664</v>
      </c>
      <c r="U2418" s="18">
        <v>42019.529432870368</v>
      </c>
      <c r="V2418" s="16">
        <v>2015</v>
      </c>
      <c r="W2418" s="17"/>
    </row>
    <row r="2419" spans="1:23" ht="28.8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8">
        <f t="shared" si="226"/>
        <v>41831.675775462958</v>
      </c>
      <c r="T2419" s="18">
        <f t="shared" si="227"/>
        <v>41861.675775462958</v>
      </c>
      <c r="U2419" s="18">
        <v>41831.675775462958</v>
      </c>
      <c r="V2419" s="16">
        <v>2014</v>
      </c>
      <c r="W2419" s="17"/>
    </row>
    <row r="2420" spans="1:23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8">
        <f t="shared" si="226"/>
        <v>42027.648657407401</v>
      </c>
      <c r="T2420" s="18">
        <f t="shared" si="227"/>
        <v>42087.606990740744</v>
      </c>
      <c r="U2420" s="18">
        <v>42027.648657407401</v>
      </c>
      <c r="V2420" s="16">
        <v>2015</v>
      </c>
      <c r="W2420" s="17"/>
    </row>
    <row r="2421" spans="1:23" ht="28.8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8">
        <f t="shared" si="226"/>
        <v>41993.529965277768</v>
      </c>
      <c r="T2421" s="18">
        <f t="shared" si="227"/>
        <v>42053.529965277768</v>
      </c>
      <c r="U2421" s="18">
        <v>41993.529965277768</v>
      </c>
      <c r="V2421" s="16">
        <v>2014</v>
      </c>
      <c r="W2421" s="17"/>
    </row>
    <row r="2422" spans="1:23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8">
        <f t="shared" si="226"/>
        <v>41892.820543981477</v>
      </c>
      <c r="T2422" s="18">
        <f t="shared" si="227"/>
        <v>41952.862210648142</v>
      </c>
      <c r="U2422" s="18">
        <v>41892.820543981477</v>
      </c>
      <c r="V2422" s="16">
        <v>2014</v>
      </c>
      <c r="W2422" s="17"/>
    </row>
    <row r="2423" spans="1:23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8">
        <f t="shared" si="226"/>
        <v>42026.479120370372</v>
      </c>
      <c r="T2423" s="18">
        <f t="shared" si="227"/>
        <v>42056.479120370372</v>
      </c>
      <c r="U2423" s="18">
        <v>42026.479120370372</v>
      </c>
      <c r="V2423" s="16">
        <v>2015</v>
      </c>
      <c r="W2423" s="17"/>
    </row>
    <row r="2424" spans="1:23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8">
        <f t="shared" si="226"/>
        <v>42044.516620370363</v>
      </c>
      <c r="T2424" s="18">
        <f t="shared" si="227"/>
        <v>42074.474953703706</v>
      </c>
      <c r="U2424" s="18">
        <v>42044.516620370363</v>
      </c>
      <c r="V2424" s="16">
        <v>2015</v>
      </c>
      <c r="W2424" s="17"/>
    </row>
    <row r="2425" spans="1:23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8">
        <f t="shared" si="226"/>
        <v>41974.496412037035</v>
      </c>
      <c r="T2425" s="18">
        <f t="shared" si="227"/>
        <v>42004.496412037035</v>
      </c>
      <c r="U2425" s="18">
        <v>41974.496412037035</v>
      </c>
      <c r="V2425" s="16">
        <v>2014</v>
      </c>
      <c r="W2425" s="17"/>
    </row>
    <row r="2426" spans="1:23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8">
        <f t="shared" si="226"/>
        <v>41909.684120370366</v>
      </c>
      <c r="T2426" s="18">
        <f t="shared" si="227"/>
        <v>41939.684120370366</v>
      </c>
      <c r="U2426" s="18">
        <v>41909.684120370366</v>
      </c>
      <c r="V2426" s="16">
        <v>2014</v>
      </c>
      <c r="W2426" s="17"/>
    </row>
    <row r="2427" spans="1:23" ht="28.8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8">
        <f t="shared" si="226"/>
        <v>42502.705428240741</v>
      </c>
      <c r="T2427" s="18">
        <f t="shared" si="227"/>
        <v>42517.711111111108</v>
      </c>
      <c r="U2427" s="18">
        <v>42502.705428240741</v>
      </c>
      <c r="V2427" s="16">
        <v>2016</v>
      </c>
      <c r="W2427" s="17"/>
    </row>
    <row r="2428" spans="1:23" ht="28.8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8">
        <f t="shared" si="226"/>
        <v>42163.961712962955</v>
      </c>
      <c r="T2428" s="18">
        <f t="shared" si="227"/>
        <v>42223.961712962955</v>
      </c>
      <c r="U2428" s="18">
        <v>42163.961712962955</v>
      </c>
      <c r="V2428" s="16">
        <v>2015</v>
      </c>
      <c r="W2428" s="17"/>
    </row>
    <row r="2429" spans="1:23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8">
        <f t="shared" si="226"/>
        <v>42412.11033564814</v>
      </c>
      <c r="T2429" s="18">
        <f t="shared" si="227"/>
        <v>42452.068668981483</v>
      </c>
      <c r="U2429" s="18">
        <v>42412.11033564814</v>
      </c>
      <c r="V2429" s="16">
        <v>2016</v>
      </c>
      <c r="W2429" s="17"/>
    </row>
    <row r="2430" spans="1:23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8">
        <f t="shared" si="226"/>
        <v>42045.575821759259</v>
      </c>
      <c r="T2430" s="18">
        <f t="shared" si="227"/>
        <v>42075.534155092588</v>
      </c>
      <c r="U2430" s="18">
        <v>42045.575821759259</v>
      </c>
      <c r="V2430" s="16">
        <v>2015</v>
      </c>
      <c r="W2430" s="17"/>
    </row>
    <row r="2431" spans="1:23" ht="28.8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8">
        <f t="shared" si="226"/>
        <v>42734.670902777776</v>
      </c>
      <c r="T2431" s="18">
        <f t="shared" si="227"/>
        <v>42771.488888888889</v>
      </c>
      <c r="U2431" s="18">
        <v>42734.670902777776</v>
      </c>
      <c r="V2431" s="16">
        <v>2016</v>
      </c>
      <c r="W2431" s="17"/>
    </row>
    <row r="2432" spans="1:23" ht="28.8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8">
        <f t="shared" si="226"/>
        <v>42381.922499999993</v>
      </c>
      <c r="T2432" s="18">
        <f t="shared" si="227"/>
        <v>42411.922499999993</v>
      </c>
      <c r="U2432" s="18">
        <v>42381.922499999993</v>
      </c>
      <c r="V2432" s="16">
        <v>2016</v>
      </c>
      <c r="W2432" s="17"/>
    </row>
    <row r="2433" spans="1:23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8">
        <f t="shared" si="226"/>
        <v>42488.891354166662</v>
      </c>
      <c r="T2433" s="18">
        <f t="shared" si="227"/>
        <v>42548.891354166662</v>
      </c>
      <c r="U2433" s="18">
        <v>42488.891354166662</v>
      </c>
      <c r="V2433" s="16">
        <v>2016</v>
      </c>
      <c r="W2433" s="17"/>
    </row>
    <row r="2434" spans="1:23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E2434/D2434</f>
        <v>1.4285714285714287E-4</v>
      </c>
      <c r="P2434" s="7">
        <f t="shared" ref="P2434:P2497" si="229">E2434/L2434</f>
        <v>1</v>
      </c>
      <c r="Q2434" t="str">
        <f t="shared" ref="Q2434:Q2497" si="230">LEFT(N2434,FIND("/",N2434)-1)</f>
        <v>food</v>
      </c>
      <c r="R2434" t="str">
        <f t="shared" ref="R2434:R2497" si="231">RIGHT(N2434,LEN(N2434)-FIND("/",N2434))</f>
        <v>food trucks</v>
      </c>
      <c r="S2434" s="18">
        <f t="shared" ref="S2434:S2497" si="232">(((J2434/60)/60)/24)+DATE(1970,1,1)+(-5/24)</f>
        <v>42041.010381944441</v>
      </c>
      <c r="T2434" s="18">
        <f t="shared" ref="T2434:T2497" si="233">(((I2434/60)/60)/24)+DATE(1970,1,1)+(-5/24)</f>
        <v>42071.010381944441</v>
      </c>
      <c r="U2434" s="18">
        <v>42041.010381944441</v>
      </c>
      <c r="V2434" s="16">
        <v>2015</v>
      </c>
      <c r="W2434" s="17"/>
    </row>
    <row r="2435" spans="1:23" ht="28.8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7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8">
        <f t="shared" si="232"/>
        <v>42397.691469907404</v>
      </c>
      <c r="T2435" s="18">
        <f t="shared" si="233"/>
        <v>42427.691469907404</v>
      </c>
      <c r="U2435" s="18">
        <v>42397.691469907404</v>
      </c>
      <c r="V2435" s="16">
        <v>2016</v>
      </c>
      <c r="W2435" s="17"/>
    </row>
    <row r="2436" spans="1:23" ht="28.8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8">
        <f t="shared" si="232"/>
        <v>42179.977708333325</v>
      </c>
      <c r="T2436" s="18">
        <f t="shared" si="233"/>
        <v>42219.977708333325</v>
      </c>
      <c r="U2436" s="18">
        <v>42179.977708333325</v>
      </c>
      <c r="V2436" s="16">
        <v>2015</v>
      </c>
      <c r="W2436" s="17"/>
    </row>
    <row r="2437" spans="1:23" ht="28.8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8">
        <f t="shared" si="232"/>
        <v>42252.069282407399</v>
      </c>
      <c r="T2437" s="18">
        <f t="shared" si="233"/>
        <v>42282.069282407399</v>
      </c>
      <c r="U2437" s="18">
        <v>42252.069282407399</v>
      </c>
      <c r="V2437" s="16">
        <v>2015</v>
      </c>
      <c r="W2437" s="17"/>
    </row>
    <row r="2438" spans="1:23" ht="28.8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8">
        <f t="shared" si="232"/>
        <v>42338.407060185178</v>
      </c>
      <c r="T2438" s="18">
        <f t="shared" si="233"/>
        <v>42398.407060185178</v>
      </c>
      <c r="U2438" s="18">
        <v>42338.407060185178</v>
      </c>
      <c r="V2438" s="16">
        <v>2015</v>
      </c>
      <c r="W2438" s="17"/>
    </row>
    <row r="2439" spans="1:23" ht="28.8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8">
        <f t="shared" si="232"/>
        <v>42031.756805555553</v>
      </c>
      <c r="T2439" s="18">
        <f t="shared" si="233"/>
        <v>42080.541666666664</v>
      </c>
      <c r="U2439" s="18">
        <v>42031.756805555553</v>
      </c>
      <c r="V2439" s="16">
        <v>2015</v>
      </c>
      <c r="W2439" s="17"/>
    </row>
    <row r="2440" spans="1:23" ht="28.8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8">
        <f t="shared" si="232"/>
        <v>42285.706736111104</v>
      </c>
      <c r="T2440" s="18">
        <f t="shared" si="233"/>
        <v>42345.748402777775</v>
      </c>
      <c r="U2440" s="18">
        <v>42285.706736111104</v>
      </c>
      <c r="V2440" s="16">
        <v>2015</v>
      </c>
      <c r="W2440" s="17"/>
    </row>
    <row r="2441" spans="1:23" ht="28.8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8">
        <f t="shared" si="232"/>
        <v>42265.610289351847</v>
      </c>
      <c r="T2441" s="18">
        <f t="shared" si="233"/>
        <v>42295.610289351847</v>
      </c>
      <c r="U2441" s="18">
        <v>42265.610289351847</v>
      </c>
      <c r="V2441" s="16">
        <v>2015</v>
      </c>
      <c r="W2441" s="17"/>
    </row>
    <row r="2442" spans="1:23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8">
        <f t="shared" si="232"/>
        <v>42383.691122685181</v>
      </c>
      <c r="T2442" s="18">
        <f t="shared" si="233"/>
        <v>42413.691122685181</v>
      </c>
      <c r="U2442" s="18">
        <v>42383.691122685181</v>
      </c>
      <c r="V2442" s="16">
        <v>2016</v>
      </c>
      <c r="W2442" s="17"/>
    </row>
    <row r="2443" spans="1:23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8">
        <f t="shared" si="232"/>
        <v>42186.917291666665</v>
      </c>
      <c r="T2443" s="18">
        <f t="shared" si="233"/>
        <v>42207.999305555553</v>
      </c>
      <c r="U2443" s="18">
        <v>42186.917291666665</v>
      </c>
      <c r="V2443" s="16">
        <v>2015</v>
      </c>
      <c r="W2443" s="17"/>
    </row>
    <row r="2444" spans="1:23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8">
        <f t="shared" si="232"/>
        <v>42052.458657407398</v>
      </c>
      <c r="T2444" s="18">
        <f t="shared" si="233"/>
        <v>42082.416990740741</v>
      </c>
      <c r="U2444" s="18">
        <v>42052.458657407398</v>
      </c>
      <c r="V2444" s="16">
        <v>2015</v>
      </c>
      <c r="W2444" s="17"/>
    </row>
    <row r="2445" spans="1:23" ht="28.8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8">
        <f t="shared" si="232"/>
        <v>41836.416921296295</v>
      </c>
      <c r="T2445" s="18">
        <f t="shared" si="233"/>
        <v>41866.416921296295</v>
      </c>
      <c r="U2445" s="18">
        <v>41836.416921296295</v>
      </c>
      <c r="V2445" s="16">
        <v>2014</v>
      </c>
      <c r="W2445" s="17"/>
    </row>
    <row r="2446" spans="1:23" ht="28.8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8">
        <f t="shared" si="232"/>
        <v>42485.54619212963</v>
      </c>
      <c r="T2446" s="18">
        <f t="shared" si="233"/>
        <v>42515.54619212963</v>
      </c>
      <c r="U2446" s="18">
        <v>42485.54619212963</v>
      </c>
      <c r="V2446" s="16">
        <v>2016</v>
      </c>
      <c r="W2446" s="17"/>
    </row>
    <row r="2447" spans="1:23" ht="28.8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8">
        <f t="shared" si="232"/>
        <v>42242.981724537036</v>
      </c>
      <c r="T2447" s="18">
        <f t="shared" si="233"/>
        <v>42272.981724537036</v>
      </c>
      <c r="U2447" s="18">
        <v>42242.981724537036</v>
      </c>
      <c r="V2447" s="16">
        <v>2015</v>
      </c>
      <c r="W2447" s="17"/>
    </row>
    <row r="2448" spans="1:23" ht="28.8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8">
        <f t="shared" si="232"/>
        <v>42670.394340277773</v>
      </c>
      <c r="T2448" s="18">
        <f t="shared" si="233"/>
        <v>42700.436006944445</v>
      </c>
      <c r="U2448" s="18">
        <v>42670.394340277773</v>
      </c>
      <c r="V2448" s="16">
        <v>2016</v>
      </c>
      <c r="W2448" s="17"/>
    </row>
    <row r="2449" spans="1:23" ht="28.8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8">
        <f t="shared" si="232"/>
        <v>42654.26149305555</v>
      </c>
      <c r="T2449" s="18">
        <f t="shared" si="233"/>
        <v>42685.958333333336</v>
      </c>
      <c r="U2449" s="18">
        <v>42654.26149305555</v>
      </c>
      <c r="V2449" s="16">
        <v>2016</v>
      </c>
      <c r="W2449" s="17"/>
    </row>
    <row r="2450" spans="1:23" ht="28.8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8">
        <f t="shared" si="232"/>
        <v>42607.107789351845</v>
      </c>
      <c r="T2450" s="18">
        <f t="shared" si="233"/>
        <v>42613.025000000001</v>
      </c>
      <c r="U2450" s="18">
        <v>42607.107789351845</v>
      </c>
      <c r="V2450" s="16">
        <v>2016</v>
      </c>
      <c r="W2450" s="17"/>
    </row>
    <row r="2451" spans="1:23" ht="28.8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8">
        <f t="shared" si="232"/>
        <v>41942.934201388889</v>
      </c>
      <c r="T2451" s="18">
        <f t="shared" si="233"/>
        <v>41972.975868055553</v>
      </c>
      <c r="U2451" s="18">
        <v>41942.934201388889</v>
      </c>
      <c r="V2451" s="16">
        <v>2014</v>
      </c>
      <c r="W2451" s="17"/>
    </row>
    <row r="2452" spans="1:23" ht="28.8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8">
        <f t="shared" si="232"/>
        <v>41901.864074074074</v>
      </c>
      <c r="T2452" s="18">
        <f t="shared" si="233"/>
        <v>41939.924305555556</v>
      </c>
      <c r="U2452" s="18">
        <v>41901.864074074074</v>
      </c>
      <c r="V2452" s="16">
        <v>2014</v>
      </c>
      <c r="W2452" s="17"/>
    </row>
    <row r="2453" spans="1:23" ht="28.8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8">
        <f t="shared" si="232"/>
        <v>42779.700115740743</v>
      </c>
      <c r="T2453" s="18">
        <f t="shared" si="233"/>
        <v>42799.700115740743</v>
      </c>
      <c r="U2453" s="18">
        <v>42779.700115740743</v>
      </c>
      <c r="V2453" s="16">
        <v>2017</v>
      </c>
      <c r="W2453" s="17"/>
    </row>
    <row r="2454" spans="1:23" ht="28.8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8">
        <f t="shared" si="232"/>
        <v>42338.635416666664</v>
      </c>
      <c r="T2454" s="18">
        <f t="shared" si="233"/>
        <v>42367.749999999993</v>
      </c>
      <c r="U2454" s="18">
        <v>42338.635416666664</v>
      </c>
      <c r="V2454" s="16">
        <v>2015</v>
      </c>
      <c r="W2454" s="17"/>
    </row>
    <row r="2455" spans="1:23" ht="28.8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8">
        <f t="shared" si="232"/>
        <v>42738.483900462961</v>
      </c>
      <c r="T2455" s="18">
        <f t="shared" si="233"/>
        <v>42768.483900462961</v>
      </c>
      <c r="U2455" s="18">
        <v>42738.483900462961</v>
      </c>
      <c r="V2455" s="16">
        <v>2017</v>
      </c>
      <c r="W2455" s="17"/>
    </row>
    <row r="2456" spans="1:23" ht="28.8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8">
        <f t="shared" si="232"/>
        <v>42769.99314814814</v>
      </c>
      <c r="T2456" s="18">
        <f t="shared" si="233"/>
        <v>42804.99314814814</v>
      </c>
      <c r="U2456" s="18">
        <v>42769.99314814814</v>
      </c>
      <c r="V2456" s="16">
        <v>2017</v>
      </c>
      <c r="W2456" s="17"/>
    </row>
    <row r="2457" spans="1:23" ht="28.8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8">
        <f t="shared" si="232"/>
        <v>42452.573495370372</v>
      </c>
      <c r="T2457" s="18">
        <f t="shared" si="233"/>
        <v>42480.573495370372</v>
      </c>
      <c r="U2457" s="18">
        <v>42452.573495370372</v>
      </c>
      <c r="V2457" s="16">
        <v>2016</v>
      </c>
      <c r="W2457" s="17"/>
    </row>
    <row r="2458" spans="1:23" ht="28.8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8">
        <f t="shared" si="232"/>
        <v>42761.752766203703</v>
      </c>
      <c r="T2458" s="18">
        <f t="shared" si="233"/>
        <v>42791.752766203703</v>
      </c>
      <c r="U2458" s="18">
        <v>42761.752766203703</v>
      </c>
      <c r="V2458" s="16">
        <v>2017</v>
      </c>
      <c r="W2458" s="17"/>
    </row>
    <row r="2459" spans="1:23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8">
        <f t="shared" si="232"/>
        <v>42423.394166666665</v>
      </c>
      <c r="T2459" s="18">
        <f t="shared" si="233"/>
        <v>42453.352500000001</v>
      </c>
      <c r="U2459" s="18">
        <v>42423.394166666665</v>
      </c>
      <c r="V2459" s="16">
        <v>2016</v>
      </c>
      <c r="W2459" s="17"/>
    </row>
    <row r="2460" spans="1:23" ht="28.8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8">
        <f t="shared" si="232"/>
        <v>42495.663402777776</v>
      </c>
      <c r="T2460" s="18">
        <f t="shared" si="233"/>
        <v>42530.583333333336</v>
      </c>
      <c r="U2460" s="18">
        <v>42495.663402777776</v>
      </c>
      <c r="V2460" s="16">
        <v>2016</v>
      </c>
      <c r="W2460" s="17"/>
    </row>
    <row r="2461" spans="1:23" ht="28.8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8">
        <f t="shared" si="232"/>
        <v>42407.429224537038</v>
      </c>
      <c r="T2461" s="18">
        <f t="shared" si="233"/>
        <v>42452.387557870366</v>
      </c>
      <c r="U2461" s="18">
        <v>42407.429224537038</v>
      </c>
      <c r="V2461" s="16">
        <v>2016</v>
      </c>
      <c r="W2461" s="17"/>
    </row>
    <row r="2462" spans="1:23" ht="28.8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8">
        <f t="shared" si="232"/>
        <v>42703.978784722225</v>
      </c>
      <c r="T2462" s="18">
        <f t="shared" si="233"/>
        <v>42737.970138888886</v>
      </c>
      <c r="U2462" s="18">
        <v>42703.978784722225</v>
      </c>
      <c r="V2462" s="16">
        <v>2016</v>
      </c>
      <c r="W2462" s="17"/>
    </row>
    <row r="2463" spans="1:23" ht="28.8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8">
        <f t="shared" si="232"/>
        <v>40783.804363425923</v>
      </c>
      <c r="T2463" s="18">
        <f t="shared" si="233"/>
        <v>40816.916666666664</v>
      </c>
      <c r="U2463" s="18">
        <v>40783.804363425923</v>
      </c>
      <c r="V2463" s="16">
        <v>2011</v>
      </c>
      <c r="W2463" s="17"/>
    </row>
    <row r="2464" spans="1:23" ht="28.8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8">
        <f t="shared" si="232"/>
        <v>41088.977962962963</v>
      </c>
      <c r="T2464" s="18">
        <f t="shared" si="233"/>
        <v>41108.977962962963</v>
      </c>
      <c r="U2464" s="18">
        <v>41088.977962962963</v>
      </c>
      <c r="V2464" s="16">
        <v>2012</v>
      </c>
      <c r="W2464" s="17"/>
    </row>
    <row r="2465" spans="1:23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8">
        <f t="shared" si="232"/>
        <v>41340.903067129628</v>
      </c>
      <c r="T2465" s="18">
        <f t="shared" si="233"/>
        <v>41380.583333333328</v>
      </c>
      <c r="U2465" s="18">
        <v>41340.903067129628</v>
      </c>
      <c r="V2465" s="16">
        <v>2013</v>
      </c>
      <c r="W2465" s="17"/>
    </row>
    <row r="2466" spans="1:23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8">
        <f t="shared" si="232"/>
        <v>42248.692094907405</v>
      </c>
      <c r="T2466" s="18">
        <f t="shared" si="233"/>
        <v>42277.603472222218</v>
      </c>
      <c r="U2466" s="18">
        <v>42248.692094907405</v>
      </c>
      <c r="V2466" s="16">
        <v>2015</v>
      </c>
      <c r="W2466" s="17"/>
    </row>
    <row r="2467" spans="1:23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8">
        <f t="shared" si="232"/>
        <v>41145.510972222219</v>
      </c>
      <c r="T2467" s="18">
        <f t="shared" si="233"/>
        <v>41175.510972222219</v>
      </c>
      <c r="U2467" s="18">
        <v>41145.510972222219</v>
      </c>
      <c r="V2467" s="16">
        <v>2012</v>
      </c>
      <c r="W2467" s="17"/>
    </row>
    <row r="2468" spans="1:23" ht="28.8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8">
        <f t="shared" si="232"/>
        <v>41372.894131944442</v>
      </c>
      <c r="T2468" s="18">
        <f t="shared" si="233"/>
        <v>41402.894131944442</v>
      </c>
      <c r="U2468" s="18">
        <v>41372.894131944442</v>
      </c>
      <c r="V2468" s="16">
        <v>2013</v>
      </c>
      <c r="W2468" s="17"/>
    </row>
    <row r="2469" spans="1:23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8">
        <f t="shared" si="232"/>
        <v>41025.665868055556</v>
      </c>
      <c r="T2469" s="18">
        <f t="shared" si="233"/>
        <v>41039.5</v>
      </c>
      <c r="U2469" s="18">
        <v>41025.665868055556</v>
      </c>
      <c r="V2469" s="16">
        <v>2012</v>
      </c>
      <c r="W2469" s="17"/>
    </row>
    <row r="2470" spans="1:23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8">
        <f t="shared" si="232"/>
        <v>41173.945844907401</v>
      </c>
      <c r="T2470" s="18">
        <f t="shared" si="233"/>
        <v>41210</v>
      </c>
      <c r="U2470" s="18">
        <v>41173.945844907401</v>
      </c>
      <c r="V2470" s="16">
        <v>2012</v>
      </c>
      <c r="W2470" s="17"/>
    </row>
    <row r="2471" spans="1:23" ht="28.8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8">
        <f t="shared" si="232"/>
        <v>40557.221400462957</v>
      </c>
      <c r="T2471" s="18">
        <f t="shared" si="233"/>
        <v>40582.221400462957</v>
      </c>
      <c r="U2471" s="18">
        <v>40557.221400462957</v>
      </c>
      <c r="V2471" s="16">
        <v>2011</v>
      </c>
      <c r="W2471" s="17"/>
    </row>
    <row r="2472" spans="1:23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8">
        <f t="shared" si="232"/>
        <v>41022.866377314815</v>
      </c>
      <c r="T2472" s="18">
        <f t="shared" si="233"/>
        <v>41052.866377314815</v>
      </c>
      <c r="U2472" s="18">
        <v>41022.866377314815</v>
      </c>
      <c r="V2472" s="16">
        <v>2012</v>
      </c>
      <c r="W2472" s="17"/>
    </row>
    <row r="2473" spans="1:23" ht="28.8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8">
        <f t="shared" si="232"/>
        <v>40893.784629629627</v>
      </c>
      <c r="T2473" s="18">
        <f t="shared" si="233"/>
        <v>40933.784629629627</v>
      </c>
      <c r="U2473" s="18">
        <v>40893.784629629627</v>
      </c>
      <c r="V2473" s="16">
        <v>2011</v>
      </c>
      <c r="W2473" s="17"/>
    </row>
    <row r="2474" spans="1:23" ht="28.8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8">
        <f t="shared" si="232"/>
        <v>40353.907175925924</v>
      </c>
      <c r="T2474" s="18">
        <f t="shared" si="233"/>
        <v>40424.835416666661</v>
      </c>
      <c r="U2474" s="18">
        <v>40353.907175925924</v>
      </c>
      <c r="V2474" s="16">
        <v>2010</v>
      </c>
      <c r="W2474" s="17"/>
    </row>
    <row r="2475" spans="1:23" ht="28.8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8">
        <f t="shared" si="232"/>
        <v>41193.540150462963</v>
      </c>
      <c r="T2475" s="18">
        <f t="shared" si="233"/>
        <v>41223.581817129627</v>
      </c>
      <c r="U2475" s="18">
        <v>41193.540150462963</v>
      </c>
      <c r="V2475" s="16">
        <v>2012</v>
      </c>
      <c r="W2475" s="17"/>
    </row>
    <row r="2476" spans="1:23" ht="28.8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8">
        <f t="shared" si="232"/>
        <v>40416.80296296296</v>
      </c>
      <c r="T2476" s="18">
        <f t="shared" si="233"/>
        <v>40461.80296296296</v>
      </c>
      <c r="U2476" s="18">
        <v>40416.80296296296</v>
      </c>
      <c r="V2476" s="16">
        <v>2010</v>
      </c>
      <c r="W2476" s="17"/>
    </row>
    <row r="2477" spans="1:23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8">
        <f t="shared" si="232"/>
        <v>40310.079340277778</v>
      </c>
      <c r="T2477" s="18">
        <f t="shared" si="233"/>
        <v>40369.708333333328</v>
      </c>
      <c r="U2477" s="18">
        <v>40310.079340277778</v>
      </c>
      <c r="V2477" s="16">
        <v>2010</v>
      </c>
      <c r="W2477" s="17"/>
    </row>
    <row r="2478" spans="1:23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8">
        <f t="shared" si="232"/>
        <v>41913.120023148142</v>
      </c>
      <c r="T2478" s="18">
        <f t="shared" si="233"/>
        <v>41946.161689814813</v>
      </c>
      <c r="U2478" s="18">
        <v>41913.120023148142</v>
      </c>
      <c r="V2478" s="16">
        <v>2014</v>
      </c>
      <c r="W2478" s="17"/>
    </row>
    <row r="2479" spans="1:23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8">
        <f t="shared" si="232"/>
        <v>41088.483159722222</v>
      </c>
      <c r="T2479" s="18">
        <f t="shared" si="233"/>
        <v>41133.483159722222</v>
      </c>
      <c r="U2479" s="18">
        <v>41088.483159722222</v>
      </c>
      <c r="V2479" s="16">
        <v>2012</v>
      </c>
      <c r="W2479" s="17"/>
    </row>
    <row r="2480" spans="1:23" ht="28.8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8">
        <f t="shared" si="232"/>
        <v>41257.742048611108</v>
      </c>
      <c r="T2480" s="18">
        <f t="shared" si="233"/>
        <v>41287.742048611108</v>
      </c>
      <c r="U2480" s="18">
        <v>41257.742048611108</v>
      </c>
      <c r="V2480" s="16">
        <v>2012</v>
      </c>
      <c r="W2480" s="17"/>
    </row>
    <row r="2481" spans="1:23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8">
        <f t="shared" si="232"/>
        <v>41107.518449074072</v>
      </c>
      <c r="T2481" s="18">
        <f t="shared" si="233"/>
        <v>41117.875</v>
      </c>
      <c r="U2481" s="18">
        <v>41107.518449074072</v>
      </c>
      <c r="V2481" s="16">
        <v>2012</v>
      </c>
      <c r="W2481" s="17"/>
    </row>
    <row r="2482" spans="1:23" ht="28.8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8">
        <f t="shared" si="232"/>
        <v>42227.727824074071</v>
      </c>
      <c r="T2482" s="18">
        <f t="shared" si="233"/>
        <v>42287.727824074071</v>
      </c>
      <c r="U2482" s="18">
        <v>42227.727824074071</v>
      </c>
      <c r="V2482" s="16">
        <v>2015</v>
      </c>
      <c r="W2482" s="17"/>
    </row>
    <row r="2483" spans="1:23" ht="28.8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8">
        <f t="shared" si="232"/>
        <v>40999.437592592592</v>
      </c>
      <c r="T2483" s="18">
        <f t="shared" si="233"/>
        <v>41029.437592592592</v>
      </c>
      <c r="U2483" s="18">
        <v>40999.437592592592</v>
      </c>
      <c r="V2483" s="16">
        <v>2012</v>
      </c>
      <c r="W2483" s="17"/>
    </row>
    <row r="2484" spans="1:23" ht="28.8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8">
        <f t="shared" si="232"/>
        <v>40711.573877314811</v>
      </c>
      <c r="T2484" s="18">
        <f t="shared" si="233"/>
        <v>40756.573877314811</v>
      </c>
      <c r="U2484" s="18">
        <v>40711.573877314811</v>
      </c>
      <c r="V2484" s="16">
        <v>2011</v>
      </c>
      <c r="W2484" s="17"/>
    </row>
    <row r="2485" spans="1:23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8">
        <f t="shared" si="232"/>
        <v>40970.541701388887</v>
      </c>
      <c r="T2485" s="18">
        <f t="shared" si="233"/>
        <v>41030.500034722223</v>
      </c>
      <c r="U2485" s="18">
        <v>40970.541701388887</v>
      </c>
      <c r="V2485" s="16">
        <v>2012</v>
      </c>
      <c r="W2485" s="17"/>
    </row>
    <row r="2486" spans="1:23" ht="28.8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8">
        <f t="shared" si="232"/>
        <v>40771.708368055552</v>
      </c>
      <c r="T2486" s="18">
        <f t="shared" si="233"/>
        <v>40801.708368055552</v>
      </c>
      <c r="U2486" s="18">
        <v>40771.708368055552</v>
      </c>
      <c r="V2486" s="16">
        <v>2011</v>
      </c>
      <c r="W2486" s="17"/>
    </row>
    <row r="2487" spans="1:23" ht="28.8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8">
        <f t="shared" si="232"/>
        <v>40793.790266203701</v>
      </c>
      <c r="T2487" s="18">
        <f t="shared" si="233"/>
        <v>40828.790266203701</v>
      </c>
      <c r="U2487" s="18">
        <v>40793.790266203701</v>
      </c>
      <c r="V2487" s="16">
        <v>2011</v>
      </c>
      <c r="W2487" s="17"/>
    </row>
    <row r="2488" spans="1:23" ht="28.8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8">
        <f t="shared" si="232"/>
        <v>40991.499722222223</v>
      </c>
      <c r="T2488" s="18">
        <f t="shared" si="233"/>
        <v>41021.499722222223</v>
      </c>
      <c r="U2488" s="18">
        <v>40991.499722222223</v>
      </c>
      <c r="V2488" s="16">
        <v>2012</v>
      </c>
      <c r="W2488" s="17"/>
    </row>
    <row r="2489" spans="1:23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8">
        <f t="shared" si="232"/>
        <v>41025.874965277777</v>
      </c>
      <c r="T2489" s="18">
        <f t="shared" si="233"/>
        <v>41055.874965277777</v>
      </c>
      <c r="U2489" s="18">
        <v>41025.874965277777</v>
      </c>
      <c r="V2489" s="16">
        <v>2012</v>
      </c>
      <c r="W2489" s="17"/>
    </row>
    <row r="2490" spans="1:23" ht="28.8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8">
        <f t="shared" si="232"/>
        <v>40833.424861111111</v>
      </c>
      <c r="T2490" s="18">
        <f t="shared" si="233"/>
        <v>40863.466527777775</v>
      </c>
      <c r="U2490" s="18">
        <v>40833.424861111111</v>
      </c>
      <c r="V2490" s="16">
        <v>2011</v>
      </c>
      <c r="W2490" s="17"/>
    </row>
    <row r="2491" spans="1:23" ht="28.8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8">
        <f t="shared" si="232"/>
        <v>41373.481932870367</v>
      </c>
      <c r="T2491" s="18">
        <f t="shared" si="233"/>
        <v>41403.481932870367</v>
      </c>
      <c r="U2491" s="18">
        <v>41373.481932870367</v>
      </c>
      <c r="V2491" s="16">
        <v>2013</v>
      </c>
      <c r="W2491" s="17"/>
    </row>
    <row r="2492" spans="1:23" ht="28.8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8">
        <f t="shared" si="232"/>
        <v>41023.019398148142</v>
      </c>
      <c r="T2492" s="18">
        <f t="shared" si="233"/>
        <v>41083.019398148142</v>
      </c>
      <c r="U2492" s="18">
        <v>41023.019398148142</v>
      </c>
      <c r="V2492" s="16">
        <v>2012</v>
      </c>
      <c r="W2492" s="17"/>
    </row>
    <row r="2493" spans="1:23" ht="28.8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8">
        <f t="shared" si="232"/>
        <v>40542.630949074075</v>
      </c>
      <c r="T2493" s="18">
        <f t="shared" si="233"/>
        <v>40558.868749999994</v>
      </c>
      <c r="U2493" s="18">
        <v>40542.630949074075</v>
      </c>
      <c r="V2493" s="16">
        <v>2010</v>
      </c>
      <c r="W2493" s="17"/>
    </row>
    <row r="2494" spans="1:23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8">
        <f t="shared" si="232"/>
        <v>41024.777638888889</v>
      </c>
      <c r="T2494" s="18">
        <f t="shared" si="233"/>
        <v>41076.207638888889</v>
      </c>
      <c r="U2494" s="18">
        <v>41024.777638888889</v>
      </c>
      <c r="V2494" s="16">
        <v>2012</v>
      </c>
      <c r="W2494" s="17"/>
    </row>
    <row r="2495" spans="1:23" ht="28.8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8">
        <f t="shared" si="232"/>
        <v>41347.959953703699</v>
      </c>
      <c r="T2495" s="18">
        <f t="shared" si="233"/>
        <v>41392.959953703699</v>
      </c>
      <c r="U2495" s="18">
        <v>41347.959953703699</v>
      </c>
      <c r="V2495" s="16">
        <v>2013</v>
      </c>
      <c r="W2495" s="17"/>
    </row>
    <row r="2496" spans="1:23" ht="28.8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8">
        <f t="shared" si="232"/>
        <v>41022.436851851846</v>
      </c>
      <c r="T2496" s="18">
        <f t="shared" si="233"/>
        <v>41052.436851851846</v>
      </c>
      <c r="U2496" s="18">
        <v>41022.436851851846</v>
      </c>
      <c r="V2496" s="16">
        <v>2012</v>
      </c>
      <c r="W2496" s="17"/>
    </row>
    <row r="2497" spans="1:23" ht="28.8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8">
        <f t="shared" si="232"/>
        <v>41036.738136574073</v>
      </c>
      <c r="T2497" s="18">
        <f t="shared" si="233"/>
        <v>41066.738136574073</v>
      </c>
      <c r="U2497" s="18">
        <v>41036.738136574073</v>
      </c>
      <c r="V2497" s="16">
        <v>2012</v>
      </c>
      <c r="W2497" s="17"/>
    </row>
    <row r="2498" spans="1:23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E2498/D2498</f>
        <v>1</v>
      </c>
      <c r="P2498" s="7">
        <f t="shared" ref="P2498:P2561" si="235">E2498/L2498</f>
        <v>600</v>
      </c>
      <c r="Q2498" t="str">
        <f t="shared" ref="Q2498:Q2561" si="236">LEFT(N2498,FIND("/",N2498)-1)</f>
        <v>music</v>
      </c>
      <c r="R2498" t="str">
        <f t="shared" ref="R2498:R2561" si="237">RIGHT(N2498,LEN(N2498)-FIND("/",N2498))</f>
        <v>indie rock</v>
      </c>
      <c r="S2498" s="18">
        <f t="shared" ref="S2498:S2561" si="238">(((J2498/60)/60)/24)+DATE(1970,1,1)+(-5/24)</f>
        <v>41327.788101851853</v>
      </c>
      <c r="T2498" s="18">
        <f t="shared" ref="T2498:T2561" si="239">(((I2498/60)/60)/24)+DATE(1970,1,1)+(-5/24)</f>
        <v>41362.746435185181</v>
      </c>
      <c r="U2498" s="18">
        <v>41327.788101851853</v>
      </c>
      <c r="V2498" s="16">
        <v>2013</v>
      </c>
      <c r="W2498" s="17"/>
    </row>
    <row r="2499" spans="1:23" ht="28.8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1.127715</v>
      </c>
      <c r="P2499" s="7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8">
        <f t="shared" si="238"/>
        <v>40730.670578703699</v>
      </c>
      <c r="T2499" s="18">
        <f t="shared" si="239"/>
        <v>40760.670578703699</v>
      </c>
      <c r="U2499" s="18">
        <v>40730.670578703699</v>
      </c>
      <c r="V2499" s="16">
        <v>2011</v>
      </c>
      <c r="W2499" s="17"/>
    </row>
    <row r="2500" spans="1:23" ht="28.8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8">
        <f t="shared" si="238"/>
        <v>42017.759108796294</v>
      </c>
      <c r="T2500" s="18">
        <f t="shared" si="239"/>
        <v>42031.759108796294</v>
      </c>
      <c r="U2500" s="18">
        <v>42017.759108796294</v>
      </c>
      <c r="V2500" s="16">
        <v>2015</v>
      </c>
      <c r="W2500" s="17"/>
    </row>
    <row r="2501" spans="1:23" ht="28.8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8">
        <f t="shared" si="238"/>
        <v>41226.440243055549</v>
      </c>
      <c r="T2501" s="18">
        <f t="shared" si="239"/>
        <v>41274.541666666664</v>
      </c>
      <c r="U2501" s="18">
        <v>41226.440243055549</v>
      </c>
      <c r="V2501" s="16">
        <v>2012</v>
      </c>
      <c r="W2501" s="17"/>
    </row>
    <row r="2502" spans="1:23" ht="28.8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8">
        <f t="shared" si="238"/>
        <v>41053.564525462964</v>
      </c>
      <c r="T2502" s="18">
        <f t="shared" si="239"/>
        <v>41083.564525462964</v>
      </c>
      <c r="U2502" s="18">
        <v>41053.564525462964</v>
      </c>
      <c r="V2502" s="16">
        <v>2012</v>
      </c>
      <c r="W2502" s="17"/>
    </row>
    <row r="2503" spans="1:23" ht="28.8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8">
        <f t="shared" si="238"/>
        <v>42244.568333333329</v>
      </c>
      <c r="T2503" s="18">
        <f t="shared" si="239"/>
        <v>42274.568333333329</v>
      </c>
      <c r="U2503" s="18">
        <v>42244.568333333329</v>
      </c>
      <c r="V2503" s="16">
        <v>2015</v>
      </c>
      <c r="W2503" s="17"/>
    </row>
    <row r="2504" spans="1:23" ht="28.8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8">
        <f t="shared" si="238"/>
        <v>41858.617106481477</v>
      </c>
      <c r="T2504" s="18">
        <f t="shared" si="239"/>
        <v>41903.617106481477</v>
      </c>
      <c r="U2504" s="18">
        <v>41858.617106481477</v>
      </c>
      <c r="V2504" s="16">
        <v>2014</v>
      </c>
      <c r="W2504" s="17"/>
    </row>
    <row r="2505" spans="1:23" ht="28.8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8">
        <f t="shared" si="238"/>
        <v>42498.691064814811</v>
      </c>
      <c r="T2505" s="18">
        <f t="shared" si="239"/>
        <v>42528.67083333333</v>
      </c>
      <c r="U2505" s="18">
        <v>42498.691064814811</v>
      </c>
      <c r="V2505" s="16">
        <v>2016</v>
      </c>
      <c r="W2505" s="17"/>
    </row>
    <row r="2506" spans="1:23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8">
        <f t="shared" si="238"/>
        <v>41927.807106481479</v>
      </c>
      <c r="T2506" s="18">
        <f t="shared" si="239"/>
        <v>41957.848773148151</v>
      </c>
      <c r="U2506" s="18">
        <v>41927.807106481479</v>
      </c>
      <c r="V2506" s="16">
        <v>2014</v>
      </c>
      <c r="W2506" s="17"/>
    </row>
    <row r="2507" spans="1:23" ht="43.2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8">
        <f t="shared" si="238"/>
        <v>42046.847407407404</v>
      </c>
      <c r="T2507" s="18">
        <f t="shared" si="239"/>
        <v>42076.80574074074</v>
      </c>
      <c r="U2507" s="18">
        <v>42046.847407407404</v>
      </c>
      <c r="V2507" s="16">
        <v>2015</v>
      </c>
      <c r="W2507" s="17"/>
    </row>
    <row r="2508" spans="1:23" ht="28.8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8">
        <f t="shared" si="238"/>
        <v>42258.088761574072</v>
      </c>
      <c r="T2508" s="18">
        <f t="shared" si="239"/>
        <v>42280.666666666664</v>
      </c>
      <c r="U2508" s="18">
        <v>42258.088761574072</v>
      </c>
      <c r="V2508" s="16">
        <v>2015</v>
      </c>
      <c r="W2508" s="17"/>
    </row>
    <row r="2509" spans="1:23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8">
        <f t="shared" si="238"/>
        <v>42104.864629629628</v>
      </c>
      <c r="T2509" s="18">
        <f t="shared" si="239"/>
        <v>42134.864629629628</v>
      </c>
      <c r="U2509" s="18">
        <v>42104.864629629628</v>
      </c>
      <c r="V2509" s="16">
        <v>2015</v>
      </c>
      <c r="W2509" s="17"/>
    </row>
    <row r="2510" spans="1:23" ht="28.8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8">
        <f t="shared" si="238"/>
        <v>41835.743449074071</v>
      </c>
      <c r="T2510" s="18">
        <f t="shared" si="239"/>
        <v>41865.743449074071</v>
      </c>
      <c r="U2510" s="18">
        <v>41835.743449074071</v>
      </c>
      <c r="V2510" s="16">
        <v>2014</v>
      </c>
      <c r="W2510" s="17"/>
    </row>
    <row r="2511" spans="1:23" ht="28.8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8">
        <f t="shared" si="238"/>
        <v>42058.601261574069</v>
      </c>
      <c r="T2511" s="18">
        <f t="shared" si="239"/>
        <v>42114.559594907405</v>
      </c>
      <c r="U2511" s="18">
        <v>42058.601261574069</v>
      </c>
      <c r="V2511" s="16">
        <v>2015</v>
      </c>
      <c r="W2511" s="17"/>
    </row>
    <row r="2512" spans="1:23" ht="28.8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8">
        <f t="shared" si="238"/>
        <v>42078.78902777777</v>
      </c>
      <c r="T2512" s="18">
        <f t="shared" si="239"/>
        <v>42138.78902777777</v>
      </c>
      <c r="U2512" s="18">
        <v>42078.78902777777</v>
      </c>
      <c r="V2512" s="16">
        <v>2015</v>
      </c>
      <c r="W2512" s="17"/>
    </row>
    <row r="2513" spans="1:23" ht="28.8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8">
        <f t="shared" si="238"/>
        <v>42371.238576388881</v>
      </c>
      <c r="T2513" s="18">
        <f t="shared" si="239"/>
        <v>42401.238576388881</v>
      </c>
      <c r="U2513" s="18">
        <v>42371.238576388881</v>
      </c>
      <c r="V2513" s="16">
        <v>2016</v>
      </c>
      <c r="W2513" s="17"/>
    </row>
    <row r="2514" spans="1:23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8">
        <f t="shared" si="238"/>
        <v>41971.668530092589</v>
      </c>
      <c r="T2514" s="18">
        <f t="shared" si="239"/>
        <v>41986.668530092589</v>
      </c>
      <c r="U2514" s="18">
        <v>41971.668530092589</v>
      </c>
      <c r="V2514" s="16">
        <v>2014</v>
      </c>
      <c r="W2514" s="17"/>
    </row>
    <row r="2515" spans="1:23" ht="28.8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8">
        <f t="shared" si="238"/>
        <v>42731.798483796294</v>
      </c>
      <c r="T2515" s="18">
        <f t="shared" si="239"/>
        <v>42791.798483796294</v>
      </c>
      <c r="U2515" s="18">
        <v>42731.798483796294</v>
      </c>
      <c r="V2515" s="16">
        <v>2016</v>
      </c>
      <c r="W2515" s="17"/>
    </row>
    <row r="2516" spans="1:23" ht="28.8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8">
        <f t="shared" si="238"/>
        <v>41854.181446759256</v>
      </c>
      <c r="T2516" s="18">
        <f t="shared" si="239"/>
        <v>41871.181446759256</v>
      </c>
      <c r="U2516" s="18">
        <v>41854.181446759256</v>
      </c>
      <c r="V2516" s="16">
        <v>2014</v>
      </c>
      <c r="W2516" s="17"/>
    </row>
    <row r="2517" spans="1:23" ht="28.8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8">
        <f t="shared" si="238"/>
        <v>42027.63140046296</v>
      </c>
      <c r="T2517" s="18">
        <f t="shared" si="239"/>
        <v>42057.63140046296</v>
      </c>
      <c r="U2517" s="18">
        <v>42027.63140046296</v>
      </c>
      <c r="V2517" s="16">
        <v>2015</v>
      </c>
      <c r="W2517" s="17"/>
    </row>
    <row r="2518" spans="1:23" ht="28.8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8">
        <f t="shared" si="238"/>
        <v>41942.445046296292</v>
      </c>
      <c r="T2518" s="18">
        <f t="shared" si="239"/>
        <v>41972.486712962964</v>
      </c>
      <c r="U2518" s="18">
        <v>41942.445046296292</v>
      </c>
      <c r="V2518" s="16">
        <v>2014</v>
      </c>
      <c r="W2518" s="17"/>
    </row>
    <row r="2519" spans="1:23" ht="28.8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8">
        <f t="shared" si="238"/>
        <v>42052.594097222223</v>
      </c>
      <c r="T2519" s="18">
        <f t="shared" si="239"/>
        <v>42082.552430555552</v>
      </c>
      <c r="U2519" s="18">
        <v>42052.594097222223</v>
      </c>
      <c r="V2519" s="16">
        <v>2015</v>
      </c>
      <c r="W2519" s="17"/>
    </row>
    <row r="2520" spans="1:23" ht="28.8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8">
        <f t="shared" si="238"/>
        <v>41926.472546296296</v>
      </c>
      <c r="T2520" s="18">
        <f t="shared" si="239"/>
        <v>41956.51421296296</v>
      </c>
      <c r="U2520" s="18">
        <v>41926.472546296296</v>
      </c>
      <c r="V2520" s="16">
        <v>2014</v>
      </c>
      <c r="W2520" s="17"/>
    </row>
    <row r="2521" spans="1:23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8">
        <f t="shared" si="238"/>
        <v>41808.946805555555</v>
      </c>
      <c r="T2521" s="18">
        <f t="shared" si="239"/>
        <v>41838.946805555555</v>
      </c>
      <c r="U2521" s="18">
        <v>41808.946805555555</v>
      </c>
      <c r="V2521" s="16">
        <v>2014</v>
      </c>
      <c r="W2521" s="17"/>
    </row>
    <row r="2522" spans="1:23" ht="28.8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8">
        <f t="shared" si="238"/>
        <v>42612.392187500001</v>
      </c>
      <c r="T2522" s="18">
        <f t="shared" si="239"/>
        <v>42658.597916666658</v>
      </c>
      <c r="U2522" s="18">
        <v>42612.392187500001</v>
      </c>
      <c r="V2522" s="16">
        <v>2016</v>
      </c>
      <c r="W2522" s="17"/>
    </row>
    <row r="2523" spans="1:23" ht="28.8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8">
        <f t="shared" si="238"/>
        <v>42269.75950231481</v>
      </c>
      <c r="T2523" s="18">
        <f t="shared" si="239"/>
        <v>42290.75950231481</v>
      </c>
      <c r="U2523" s="18">
        <v>42269.75950231481</v>
      </c>
      <c r="V2523" s="16">
        <v>2015</v>
      </c>
      <c r="W2523" s="17"/>
    </row>
    <row r="2524" spans="1:23" ht="28.8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8">
        <f t="shared" si="238"/>
        <v>42460.365277777775</v>
      </c>
      <c r="T2524" s="18">
        <f t="shared" si="239"/>
        <v>42482.411111111105</v>
      </c>
      <c r="U2524" s="18">
        <v>42460.365277777775</v>
      </c>
      <c r="V2524" s="16">
        <v>2016</v>
      </c>
      <c r="W2524" s="17"/>
    </row>
    <row r="2525" spans="1:23" ht="28.8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8">
        <f t="shared" si="238"/>
        <v>41930.767268518517</v>
      </c>
      <c r="T2525" s="18">
        <f t="shared" si="239"/>
        <v>41960.808935185189</v>
      </c>
      <c r="U2525" s="18">
        <v>41930.767268518517</v>
      </c>
      <c r="V2525" s="16">
        <v>2014</v>
      </c>
      <c r="W2525" s="17"/>
    </row>
    <row r="2526" spans="1:23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8">
        <f t="shared" si="238"/>
        <v>41961.599039351851</v>
      </c>
      <c r="T2526" s="18">
        <f t="shared" si="239"/>
        <v>41993.979166666664</v>
      </c>
      <c r="U2526" s="18">
        <v>41961.599039351851</v>
      </c>
      <c r="V2526" s="16">
        <v>2014</v>
      </c>
      <c r="W2526" s="17"/>
    </row>
    <row r="2527" spans="1:23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8">
        <f t="shared" si="238"/>
        <v>41058.636238425926</v>
      </c>
      <c r="T2527" s="18">
        <f t="shared" si="239"/>
        <v>41088.636238425926</v>
      </c>
      <c r="U2527" s="18">
        <v>41058.636238425926</v>
      </c>
      <c r="V2527" s="16">
        <v>2012</v>
      </c>
      <c r="W2527" s="17"/>
    </row>
    <row r="2528" spans="1:23" ht="28.8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8">
        <f t="shared" si="238"/>
        <v>41952.882800925923</v>
      </c>
      <c r="T2528" s="18">
        <f t="shared" si="239"/>
        <v>41980.999305555553</v>
      </c>
      <c r="U2528" s="18">
        <v>41952.882800925923</v>
      </c>
      <c r="V2528" s="16">
        <v>2014</v>
      </c>
      <c r="W2528" s="17"/>
    </row>
    <row r="2529" spans="1:23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8">
        <f t="shared" si="238"/>
        <v>41546.542719907404</v>
      </c>
      <c r="T2529" s="18">
        <f t="shared" si="239"/>
        <v>41564.957638888889</v>
      </c>
      <c r="U2529" s="18">
        <v>41546.542719907404</v>
      </c>
      <c r="V2529" s="16">
        <v>2013</v>
      </c>
      <c r="W2529" s="17"/>
    </row>
    <row r="2530" spans="1:23" ht="28.8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8">
        <f t="shared" si="238"/>
        <v>42217.626192129632</v>
      </c>
      <c r="T2530" s="18">
        <f t="shared" si="239"/>
        <v>42236.249999999993</v>
      </c>
      <c r="U2530" s="18">
        <v>42217.626192129632</v>
      </c>
      <c r="V2530" s="16">
        <v>2015</v>
      </c>
      <c r="W2530" s="17"/>
    </row>
    <row r="2531" spans="1:23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8">
        <f t="shared" si="238"/>
        <v>40947.872395833328</v>
      </c>
      <c r="T2531" s="18">
        <f t="shared" si="239"/>
        <v>40992.830729166664</v>
      </c>
      <c r="U2531" s="18">
        <v>40947.872395833328</v>
      </c>
      <c r="V2531" s="16">
        <v>2012</v>
      </c>
      <c r="W2531" s="17"/>
    </row>
    <row r="2532" spans="1:23" ht="28.8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8">
        <f t="shared" si="238"/>
        <v>42081.656307870369</v>
      </c>
      <c r="T2532" s="18">
        <f t="shared" si="239"/>
        <v>42113.993055555555</v>
      </c>
      <c r="U2532" s="18">
        <v>42081.656307870369</v>
      </c>
      <c r="V2532" s="16">
        <v>2015</v>
      </c>
      <c r="W2532" s="17"/>
    </row>
    <row r="2533" spans="1:23" ht="28.8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8">
        <f t="shared" si="238"/>
        <v>42208.471689814811</v>
      </c>
      <c r="T2533" s="18">
        <f t="shared" si="239"/>
        <v>42230.957638888889</v>
      </c>
      <c r="U2533" s="18">
        <v>42208.471689814811</v>
      </c>
      <c r="V2533" s="16">
        <v>2015</v>
      </c>
      <c r="W2533" s="17"/>
    </row>
    <row r="2534" spans="1:23" ht="28.8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8">
        <f t="shared" si="238"/>
        <v>41107.640810185185</v>
      </c>
      <c r="T2534" s="18">
        <f t="shared" si="239"/>
        <v>41137.640810185185</v>
      </c>
      <c r="U2534" s="18">
        <v>41107.640810185185</v>
      </c>
      <c r="V2534" s="16">
        <v>2012</v>
      </c>
      <c r="W2534" s="17"/>
    </row>
    <row r="2535" spans="1:23" ht="28.8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8">
        <f t="shared" si="238"/>
        <v>41304.542951388888</v>
      </c>
      <c r="T2535" s="18">
        <f t="shared" si="239"/>
        <v>41334.542453703703</v>
      </c>
      <c r="U2535" s="18">
        <v>41304.542951388888</v>
      </c>
      <c r="V2535" s="16">
        <v>2013</v>
      </c>
      <c r="W2535" s="17"/>
    </row>
    <row r="2536" spans="1:23" ht="28.8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8">
        <f t="shared" si="238"/>
        <v>40127.492037037038</v>
      </c>
      <c r="T2536" s="18">
        <f t="shared" si="239"/>
        <v>40179.041666666664</v>
      </c>
      <c r="U2536" s="18">
        <v>40127.492037037038</v>
      </c>
      <c r="V2536" s="16">
        <v>2009</v>
      </c>
      <c r="W2536" s="17"/>
    </row>
    <row r="2537" spans="1:23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8">
        <f t="shared" si="238"/>
        <v>41943.582696759258</v>
      </c>
      <c r="T2537" s="18">
        <f t="shared" si="239"/>
        <v>41974.624363425923</v>
      </c>
      <c r="U2537" s="18">
        <v>41943.582696759258</v>
      </c>
      <c r="V2537" s="16">
        <v>2014</v>
      </c>
      <c r="W2537" s="17"/>
    </row>
    <row r="2538" spans="1:23" ht="28.8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8">
        <f t="shared" si="238"/>
        <v>41463.89775462963</v>
      </c>
      <c r="T2538" s="18">
        <f t="shared" si="239"/>
        <v>41484.89775462963</v>
      </c>
      <c r="U2538" s="18">
        <v>41463.89775462963</v>
      </c>
      <c r="V2538" s="16">
        <v>2013</v>
      </c>
      <c r="W2538" s="17"/>
    </row>
    <row r="2539" spans="1:23" ht="28.8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8">
        <f t="shared" si="238"/>
        <v>40696.440451388888</v>
      </c>
      <c r="T2539" s="18">
        <f t="shared" si="239"/>
        <v>40756.440451388888</v>
      </c>
      <c r="U2539" s="18">
        <v>40696.440451388888</v>
      </c>
      <c r="V2539" s="16">
        <v>2011</v>
      </c>
      <c r="W2539" s="17"/>
    </row>
    <row r="2540" spans="1:23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8">
        <f t="shared" si="238"/>
        <v>41298.301631944443</v>
      </c>
      <c r="T2540" s="18">
        <f t="shared" si="239"/>
        <v>41328.999305555553</v>
      </c>
      <c r="U2540" s="18">
        <v>41298.301631944443</v>
      </c>
      <c r="V2540" s="16">
        <v>2013</v>
      </c>
      <c r="W2540" s="17"/>
    </row>
    <row r="2541" spans="1:23" ht="28.8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8">
        <f t="shared" si="238"/>
        <v>41977.693888888891</v>
      </c>
      <c r="T2541" s="18">
        <f t="shared" si="239"/>
        <v>42037.693888888891</v>
      </c>
      <c r="U2541" s="18">
        <v>41977.693888888891</v>
      </c>
      <c r="V2541" s="16">
        <v>2014</v>
      </c>
      <c r="W2541" s="17"/>
    </row>
    <row r="2542" spans="1:23" ht="28.8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8">
        <f t="shared" si="238"/>
        <v>40785.466678240737</v>
      </c>
      <c r="T2542" s="18">
        <f t="shared" si="239"/>
        <v>40845.466678240737</v>
      </c>
      <c r="U2542" s="18">
        <v>40785.466678240737</v>
      </c>
      <c r="V2542" s="16">
        <v>2011</v>
      </c>
      <c r="W2542" s="17"/>
    </row>
    <row r="2543" spans="1:23" ht="28.8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8">
        <f t="shared" si="238"/>
        <v>41483.240949074068</v>
      </c>
      <c r="T2543" s="18">
        <f t="shared" si="239"/>
        <v>41543.240949074068</v>
      </c>
      <c r="U2543" s="18">
        <v>41483.240949074068</v>
      </c>
      <c r="V2543" s="16">
        <v>2013</v>
      </c>
      <c r="W2543" s="17"/>
    </row>
    <row r="2544" spans="1:23" ht="28.8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8">
        <f t="shared" si="238"/>
        <v>41509.218252314815</v>
      </c>
      <c r="T2544" s="18">
        <f t="shared" si="239"/>
        <v>41547.957638888889</v>
      </c>
      <c r="U2544" s="18">
        <v>41509.218252314815</v>
      </c>
      <c r="V2544" s="16">
        <v>2013</v>
      </c>
      <c r="W2544" s="17"/>
    </row>
    <row r="2545" spans="1:23" ht="28.8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8">
        <f t="shared" si="238"/>
        <v>40513.899282407401</v>
      </c>
      <c r="T2545" s="18">
        <f t="shared" si="239"/>
        <v>40544.916666666664</v>
      </c>
      <c r="U2545" s="18">
        <v>40513.899282407401</v>
      </c>
      <c r="V2545" s="16">
        <v>2010</v>
      </c>
      <c r="W2545" s="17"/>
    </row>
    <row r="2546" spans="1:23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8">
        <f t="shared" si="238"/>
        <v>41068.3121412037</v>
      </c>
      <c r="T2546" s="18">
        <f t="shared" si="239"/>
        <v>41098.3121412037</v>
      </c>
      <c r="U2546" s="18">
        <v>41068.3121412037</v>
      </c>
      <c r="V2546" s="16">
        <v>2012</v>
      </c>
      <c r="W2546" s="17"/>
    </row>
    <row r="2547" spans="1:23" ht="28.8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8">
        <f t="shared" si="238"/>
        <v>42026.929837962954</v>
      </c>
      <c r="T2547" s="18">
        <f t="shared" si="239"/>
        <v>42061.812499999993</v>
      </c>
      <c r="U2547" s="18">
        <v>42026.929837962954</v>
      </c>
      <c r="V2547" s="16">
        <v>2015</v>
      </c>
      <c r="W2547" s="17"/>
    </row>
    <row r="2548" spans="1:23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8">
        <f t="shared" si="238"/>
        <v>41524.650219907402</v>
      </c>
      <c r="T2548" s="18">
        <f t="shared" si="239"/>
        <v>41552</v>
      </c>
      <c r="U2548" s="18">
        <v>41524.650219907402</v>
      </c>
      <c r="V2548" s="16">
        <v>2013</v>
      </c>
      <c r="W2548" s="17"/>
    </row>
    <row r="2549" spans="1:23" ht="28.8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8">
        <f t="shared" si="238"/>
        <v>40973.564849537033</v>
      </c>
      <c r="T2549" s="18">
        <f t="shared" si="239"/>
        <v>41003.523182870369</v>
      </c>
      <c r="U2549" s="18">
        <v>40973.564849537033</v>
      </c>
      <c r="V2549" s="16">
        <v>2012</v>
      </c>
      <c r="W2549" s="17"/>
    </row>
    <row r="2550" spans="1:23" ht="28.8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8">
        <f t="shared" si="238"/>
        <v>42618.417094907411</v>
      </c>
      <c r="T2550" s="18">
        <f t="shared" si="239"/>
        <v>42642.977083333331</v>
      </c>
      <c r="U2550" s="18">
        <v>42618.417094907411</v>
      </c>
      <c r="V2550" s="16">
        <v>2016</v>
      </c>
      <c r="W2550" s="17"/>
    </row>
    <row r="2551" spans="1:23" ht="28.8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8">
        <f t="shared" si="238"/>
        <v>41390.549421296295</v>
      </c>
      <c r="T2551" s="18">
        <f t="shared" si="239"/>
        <v>41425.5</v>
      </c>
      <c r="U2551" s="18">
        <v>41390.549421296295</v>
      </c>
      <c r="V2551" s="16">
        <v>2013</v>
      </c>
      <c r="W2551" s="17"/>
    </row>
    <row r="2552" spans="1:23" ht="28.8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8">
        <f t="shared" si="238"/>
        <v>42228.425995370366</v>
      </c>
      <c r="T2552" s="18">
        <f t="shared" si="239"/>
        <v>42284.957638888889</v>
      </c>
      <c r="U2552" s="18">
        <v>42228.425995370366</v>
      </c>
      <c r="V2552" s="16">
        <v>2015</v>
      </c>
      <c r="W2552" s="17"/>
    </row>
    <row r="2553" spans="1:23" ht="28.8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8">
        <f t="shared" si="238"/>
        <v>40961.043807870366</v>
      </c>
      <c r="T2553" s="18">
        <f t="shared" si="239"/>
        <v>40989.658333333333</v>
      </c>
      <c r="U2553" s="18">
        <v>40961.043807870366</v>
      </c>
      <c r="V2553" s="16">
        <v>2012</v>
      </c>
      <c r="W2553" s="17"/>
    </row>
    <row r="2554" spans="1:23" ht="28.8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8">
        <f t="shared" si="238"/>
        <v>42769.601631944439</v>
      </c>
      <c r="T2554" s="18">
        <f t="shared" si="239"/>
        <v>42799.601631944439</v>
      </c>
      <c r="U2554" s="18">
        <v>42769.601631944439</v>
      </c>
      <c r="V2554" s="16">
        <v>2017</v>
      </c>
      <c r="W2554" s="17"/>
    </row>
    <row r="2555" spans="1:23" ht="28.8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8">
        <f t="shared" si="238"/>
        <v>41112.99082175926</v>
      </c>
      <c r="T2555" s="18">
        <f t="shared" si="239"/>
        <v>41172.99082175926</v>
      </c>
      <c r="U2555" s="18">
        <v>41112.99082175926</v>
      </c>
      <c r="V2555" s="16">
        <v>2012</v>
      </c>
      <c r="W2555" s="17"/>
    </row>
    <row r="2556" spans="1:23" ht="28.8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8">
        <f t="shared" si="238"/>
        <v>42124.869942129626</v>
      </c>
      <c r="T2556" s="18">
        <f t="shared" si="239"/>
        <v>42155.957638888889</v>
      </c>
      <c r="U2556" s="18">
        <v>42124.869942129626</v>
      </c>
      <c r="V2556" s="16">
        <v>2015</v>
      </c>
      <c r="W2556" s="17"/>
    </row>
    <row r="2557" spans="1:23" ht="28.8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8">
        <f t="shared" si="238"/>
        <v>41026.44667824074</v>
      </c>
      <c r="T2557" s="18">
        <f t="shared" si="239"/>
        <v>41057.44667824074</v>
      </c>
      <c r="U2557" s="18">
        <v>41026.44667824074</v>
      </c>
      <c r="V2557" s="16">
        <v>2012</v>
      </c>
      <c r="W2557" s="17"/>
    </row>
    <row r="2558" spans="1:23" ht="28.8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8">
        <f t="shared" si="238"/>
        <v>41222.783067129625</v>
      </c>
      <c r="T2558" s="18">
        <f t="shared" si="239"/>
        <v>41267.783067129625</v>
      </c>
      <c r="U2558" s="18">
        <v>41222.783067129625</v>
      </c>
      <c r="V2558" s="16">
        <v>2012</v>
      </c>
      <c r="W2558" s="17"/>
    </row>
    <row r="2559" spans="1:23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8">
        <f t="shared" si="238"/>
        <v>41744.536874999998</v>
      </c>
      <c r="T2559" s="18">
        <f t="shared" si="239"/>
        <v>41774.536874999998</v>
      </c>
      <c r="U2559" s="18">
        <v>41744.536874999998</v>
      </c>
      <c r="V2559" s="16">
        <v>2014</v>
      </c>
      <c r="W2559" s="17"/>
    </row>
    <row r="2560" spans="1:23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8">
        <f t="shared" si="238"/>
        <v>42093.651689814818</v>
      </c>
      <c r="T2560" s="18">
        <f t="shared" si="239"/>
        <v>42125.374305555553</v>
      </c>
      <c r="U2560" s="18">
        <v>42093.651689814818</v>
      </c>
      <c r="V2560" s="16">
        <v>2015</v>
      </c>
      <c r="W2560" s="17"/>
    </row>
    <row r="2561" spans="1:23" ht="28.8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8">
        <f t="shared" si="238"/>
        <v>40829.665324074071</v>
      </c>
      <c r="T2561" s="18">
        <f t="shared" si="239"/>
        <v>40862.609027777777</v>
      </c>
      <c r="U2561" s="18">
        <v>40829.665324074071</v>
      </c>
      <c r="V2561" s="16">
        <v>2011</v>
      </c>
      <c r="W2561" s="17"/>
    </row>
    <row r="2562" spans="1:23" ht="28.8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E2562/D2562</f>
        <v>1.0009999999999999</v>
      </c>
      <c r="P2562" s="7">
        <f t="shared" ref="P2562:P2625" si="241">E2562/L2562</f>
        <v>143</v>
      </c>
      <c r="Q2562" t="str">
        <f t="shared" ref="Q2562:Q2625" si="242">LEFT(N2562,FIND("/",N2562)-1)</f>
        <v>music</v>
      </c>
      <c r="R2562" t="str">
        <f t="shared" ref="R2562:R2625" si="243">RIGHT(N2562,LEN(N2562)-FIND("/",N2562))</f>
        <v>classical music</v>
      </c>
      <c r="S2562" s="18">
        <f t="shared" ref="S2562:S2625" si="244">(((J2562/60)/60)/24)+DATE(1970,1,1)+(-5/24)</f>
        <v>42039.742754629631</v>
      </c>
      <c r="T2562" s="18">
        <f t="shared" ref="T2562:T2625" si="245">(((I2562/60)/60)/24)+DATE(1970,1,1)+(-5/24)</f>
        <v>42069.742754629631</v>
      </c>
      <c r="U2562" s="18">
        <v>42039.742754629631</v>
      </c>
      <c r="V2562" s="16">
        <v>2015</v>
      </c>
      <c r="W2562" s="17"/>
    </row>
    <row r="2563" spans="1:23" ht="28.8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7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8">
        <f t="shared" si="244"/>
        <v>42260.320474537039</v>
      </c>
      <c r="T2563" s="18">
        <f t="shared" si="245"/>
        <v>42290.320474537039</v>
      </c>
      <c r="U2563" s="18">
        <v>42260.320474537039</v>
      </c>
      <c r="V2563" s="16">
        <v>2015</v>
      </c>
      <c r="W2563" s="17"/>
    </row>
    <row r="2564" spans="1:23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8">
        <f t="shared" si="244"/>
        <v>42594.316423611112</v>
      </c>
      <c r="T2564" s="18">
        <f t="shared" si="245"/>
        <v>42654.316423611112</v>
      </c>
      <c r="U2564" s="18">
        <v>42594.316423611112</v>
      </c>
      <c r="V2564" s="16">
        <v>2016</v>
      </c>
      <c r="W2564" s="17"/>
    </row>
    <row r="2565" spans="1:23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8">
        <f t="shared" si="244"/>
        <v>42154.931145833332</v>
      </c>
      <c r="T2565" s="18">
        <f t="shared" si="245"/>
        <v>42214.931145833332</v>
      </c>
      <c r="U2565" s="18">
        <v>42154.931145833332</v>
      </c>
      <c r="V2565" s="16">
        <v>2015</v>
      </c>
      <c r="W2565" s="17"/>
    </row>
    <row r="2566" spans="1:23" ht="28.8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8">
        <f t="shared" si="244"/>
        <v>41821.83216435185</v>
      </c>
      <c r="T2566" s="18">
        <f t="shared" si="245"/>
        <v>41851.83216435185</v>
      </c>
      <c r="U2566" s="18">
        <v>41821.83216435185</v>
      </c>
      <c r="V2566" s="16">
        <v>2014</v>
      </c>
      <c r="W2566" s="17"/>
    </row>
    <row r="2567" spans="1:23" ht="28.8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8">
        <f t="shared" si="244"/>
        <v>42440.442002314812</v>
      </c>
      <c r="T2567" s="18">
        <f t="shared" si="245"/>
        <v>42499.659722222219</v>
      </c>
      <c r="U2567" s="18">
        <v>42440.442002314812</v>
      </c>
      <c r="V2567" s="16">
        <v>2016</v>
      </c>
      <c r="W2567" s="17"/>
    </row>
    <row r="2568" spans="1:23" ht="28.8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8">
        <f t="shared" si="244"/>
        <v>41842.772546296292</v>
      </c>
      <c r="T2568" s="18">
        <f t="shared" si="245"/>
        <v>41872.772546296292</v>
      </c>
      <c r="U2568" s="18">
        <v>41842.772546296292</v>
      </c>
      <c r="V2568" s="16">
        <v>2014</v>
      </c>
      <c r="W2568" s="17"/>
    </row>
    <row r="2569" spans="1:23" ht="28.8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8">
        <f t="shared" si="244"/>
        <v>42087.670578703699</v>
      </c>
      <c r="T2569" s="18">
        <f t="shared" si="245"/>
        <v>42117.670578703699</v>
      </c>
      <c r="U2569" s="18">
        <v>42087.670578703699</v>
      </c>
      <c r="V2569" s="16">
        <v>2015</v>
      </c>
      <c r="W2569" s="17"/>
    </row>
    <row r="2570" spans="1:23" ht="28.8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8">
        <f t="shared" si="244"/>
        <v>42584.45826388889</v>
      </c>
      <c r="T2570" s="18">
        <f t="shared" si="245"/>
        <v>42614.45826388889</v>
      </c>
      <c r="U2570" s="18">
        <v>42584.45826388889</v>
      </c>
      <c r="V2570" s="16">
        <v>2016</v>
      </c>
      <c r="W2570" s="17"/>
    </row>
    <row r="2571" spans="1:23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8">
        <f t="shared" si="244"/>
        <v>42233.897129629629</v>
      </c>
      <c r="T2571" s="18">
        <f t="shared" si="245"/>
        <v>42263.897129629629</v>
      </c>
      <c r="U2571" s="18">
        <v>42233.897129629629</v>
      </c>
      <c r="V2571" s="16">
        <v>2015</v>
      </c>
      <c r="W2571" s="17"/>
    </row>
    <row r="2572" spans="1:23" ht="28.8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8">
        <f t="shared" si="244"/>
        <v>42744.694849537038</v>
      </c>
      <c r="T2572" s="18">
        <f t="shared" si="245"/>
        <v>42774.694849537038</v>
      </c>
      <c r="U2572" s="18">
        <v>42744.694849537038</v>
      </c>
      <c r="V2572" s="16">
        <v>2017</v>
      </c>
      <c r="W2572" s="17"/>
    </row>
    <row r="2573" spans="1:23" ht="28.8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8">
        <f t="shared" si="244"/>
        <v>42449.133344907408</v>
      </c>
      <c r="T2573" s="18">
        <f t="shared" si="245"/>
        <v>42509.133344907408</v>
      </c>
      <c r="U2573" s="18">
        <v>42449.133344907408</v>
      </c>
      <c r="V2573" s="16">
        <v>2016</v>
      </c>
      <c r="W2573" s="17"/>
    </row>
    <row r="2574" spans="1:23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8">
        <f t="shared" si="244"/>
        <v>42076.911076388882</v>
      </c>
      <c r="T2574" s="18">
        <f t="shared" si="245"/>
        <v>42106.911076388882</v>
      </c>
      <c r="U2574" s="18">
        <v>42076.911076388882</v>
      </c>
      <c r="V2574" s="16">
        <v>2015</v>
      </c>
      <c r="W2574" s="17"/>
    </row>
    <row r="2575" spans="1:23" ht="28.8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8">
        <f t="shared" si="244"/>
        <v>41829.383668981478</v>
      </c>
      <c r="T2575" s="18">
        <f t="shared" si="245"/>
        <v>41874.383668981478</v>
      </c>
      <c r="U2575" s="18">
        <v>41829.383668981478</v>
      </c>
      <c r="V2575" s="16">
        <v>2014</v>
      </c>
      <c r="W2575" s="17"/>
    </row>
    <row r="2576" spans="1:23" ht="28.8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8">
        <f t="shared" si="244"/>
        <v>42487.617418981477</v>
      </c>
      <c r="T2576" s="18">
        <f t="shared" si="245"/>
        <v>42508.617418981477</v>
      </c>
      <c r="U2576" s="18">
        <v>42487.617418981477</v>
      </c>
      <c r="V2576" s="16">
        <v>2016</v>
      </c>
      <c r="W2576" s="17"/>
    </row>
    <row r="2577" spans="1:23" ht="28.8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8">
        <f t="shared" si="244"/>
        <v>41985.90039351851</v>
      </c>
      <c r="T2577" s="18">
        <f t="shared" si="245"/>
        <v>42015.90039351851</v>
      </c>
      <c r="U2577" s="18">
        <v>41985.90039351851</v>
      </c>
      <c r="V2577" s="16">
        <v>2014</v>
      </c>
      <c r="W2577" s="17"/>
    </row>
    <row r="2578" spans="1:23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8">
        <f t="shared" si="244"/>
        <v>42059.801469907405</v>
      </c>
      <c r="T2578" s="18">
        <f t="shared" si="245"/>
        <v>42104.759803240733</v>
      </c>
      <c r="U2578" s="18">
        <v>42059.801469907405</v>
      </c>
      <c r="V2578" s="16">
        <v>2015</v>
      </c>
      <c r="W2578" s="17"/>
    </row>
    <row r="2579" spans="1:23" ht="28.8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8">
        <f t="shared" si="244"/>
        <v>41830.612233796295</v>
      </c>
      <c r="T2579" s="18">
        <f t="shared" si="245"/>
        <v>41855.612233796295</v>
      </c>
      <c r="U2579" s="18">
        <v>41830.612233796295</v>
      </c>
      <c r="V2579" s="16">
        <v>2014</v>
      </c>
      <c r="W2579" s="17"/>
    </row>
    <row r="2580" spans="1:23" ht="28.8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8">
        <f t="shared" si="244"/>
        <v>42237.814571759263</v>
      </c>
      <c r="T2580" s="18">
        <f t="shared" si="245"/>
        <v>42286.499999999993</v>
      </c>
      <c r="U2580" s="18">
        <v>42237.814571759263</v>
      </c>
      <c r="V2580" s="16">
        <v>2015</v>
      </c>
      <c r="W2580" s="17"/>
    </row>
    <row r="2581" spans="1:23" ht="28.8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8">
        <f t="shared" si="244"/>
        <v>41837.621562499997</v>
      </c>
      <c r="T2581" s="18">
        <f t="shared" si="245"/>
        <v>41897.621562499997</v>
      </c>
      <c r="U2581" s="18">
        <v>41837.621562499997</v>
      </c>
      <c r="V2581" s="16">
        <v>2014</v>
      </c>
      <c r="W2581" s="17"/>
    </row>
    <row r="2582" spans="1:23" ht="28.8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8">
        <f t="shared" si="244"/>
        <v>42110.118090277778</v>
      </c>
      <c r="T2582" s="18">
        <f t="shared" si="245"/>
        <v>42139.916666666664</v>
      </c>
      <c r="U2582" s="18">
        <v>42110.118090277778</v>
      </c>
      <c r="V2582" s="16">
        <v>2015</v>
      </c>
      <c r="W2582" s="17"/>
    </row>
    <row r="2583" spans="1:23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8">
        <f t="shared" si="244"/>
        <v>42294.420115740737</v>
      </c>
      <c r="T2583" s="18">
        <f t="shared" si="245"/>
        <v>42324.461782407401</v>
      </c>
      <c r="U2583" s="18">
        <v>42294.420115740737</v>
      </c>
      <c r="V2583" s="16">
        <v>2015</v>
      </c>
      <c r="W2583" s="17"/>
    </row>
    <row r="2584" spans="1:23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8">
        <f t="shared" si="244"/>
        <v>42642.780486111107</v>
      </c>
      <c r="T2584" s="18">
        <f t="shared" si="245"/>
        <v>42672.780486111107</v>
      </c>
      <c r="U2584" s="18">
        <v>42642.780486111107</v>
      </c>
      <c r="V2584" s="16">
        <v>2016</v>
      </c>
      <c r="W2584" s="17"/>
    </row>
    <row r="2585" spans="1:23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8">
        <f t="shared" si="244"/>
        <v>42019.561111111114</v>
      </c>
      <c r="T2585" s="18">
        <f t="shared" si="245"/>
        <v>42079.519444444442</v>
      </c>
      <c r="U2585" s="18">
        <v>42019.561111111114</v>
      </c>
      <c r="V2585" s="16">
        <v>2015</v>
      </c>
      <c r="W2585" s="17"/>
    </row>
    <row r="2586" spans="1:23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8">
        <f t="shared" si="244"/>
        <v>42139.964918981481</v>
      </c>
      <c r="T2586" s="18">
        <f t="shared" si="245"/>
        <v>42169.964918981481</v>
      </c>
      <c r="U2586" s="18">
        <v>42139.964918981481</v>
      </c>
      <c r="V2586" s="16">
        <v>2015</v>
      </c>
      <c r="W2586" s="17"/>
    </row>
    <row r="2587" spans="1:23" ht="28.8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8">
        <f t="shared" si="244"/>
        <v>41795.754999999997</v>
      </c>
      <c r="T2587" s="18">
        <f t="shared" si="245"/>
        <v>41825.754999999997</v>
      </c>
      <c r="U2587" s="18">
        <v>41795.754999999997</v>
      </c>
      <c r="V2587" s="16">
        <v>2014</v>
      </c>
      <c r="W2587" s="17"/>
    </row>
    <row r="2588" spans="1:23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8">
        <f t="shared" si="244"/>
        <v>42333.121944444443</v>
      </c>
      <c r="T2588" s="18">
        <f t="shared" si="245"/>
        <v>42363.121944444443</v>
      </c>
      <c r="U2588" s="18">
        <v>42333.121944444443</v>
      </c>
      <c r="V2588" s="16">
        <v>2015</v>
      </c>
      <c r="W2588" s="17"/>
    </row>
    <row r="2589" spans="1:23" ht="28.8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8">
        <f t="shared" si="244"/>
        <v>42338.467048611106</v>
      </c>
      <c r="T2589" s="18">
        <f t="shared" si="245"/>
        <v>42368.467048611106</v>
      </c>
      <c r="U2589" s="18">
        <v>42338.467048611106</v>
      </c>
      <c r="V2589" s="16">
        <v>2015</v>
      </c>
      <c r="W2589" s="17"/>
    </row>
    <row r="2590" spans="1:23" ht="28.8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8">
        <f t="shared" si="244"/>
        <v>42042.467893518515</v>
      </c>
      <c r="T2590" s="18">
        <f t="shared" si="245"/>
        <v>42094.343055555553</v>
      </c>
      <c r="U2590" s="18">
        <v>42042.467893518515</v>
      </c>
      <c r="V2590" s="16">
        <v>2015</v>
      </c>
      <c r="W2590" s="17"/>
    </row>
    <row r="2591" spans="1:23" ht="28.8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8">
        <f t="shared" si="244"/>
        <v>42422.327858796292</v>
      </c>
      <c r="T2591" s="18">
        <f t="shared" si="245"/>
        <v>42452.286192129628</v>
      </c>
      <c r="U2591" s="18">
        <v>42422.327858796292</v>
      </c>
      <c r="V2591" s="16">
        <v>2016</v>
      </c>
      <c r="W2591" s="17"/>
    </row>
    <row r="2592" spans="1:23" ht="28.8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8">
        <f t="shared" si="244"/>
        <v>42388.380752314813</v>
      </c>
      <c r="T2592" s="18">
        <f t="shared" si="245"/>
        <v>42395.380752314813</v>
      </c>
      <c r="U2592" s="18">
        <v>42388.380752314813</v>
      </c>
      <c r="V2592" s="16">
        <v>2016</v>
      </c>
      <c r="W2592" s="17"/>
    </row>
    <row r="2593" spans="1:23" ht="28.8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8">
        <f t="shared" si="244"/>
        <v>42382.698194444441</v>
      </c>
      <c r="T2593" s="18">
        <f t="shared" si="245"/>
        <v>42442.656527777777</v>
      </c>
      <c r="U2593" s="18">
        <v>42382.698194444441</v>
      </c>
      <c r="V2593" s="16">
        <v>2016</v>
      </c>
      <c r="W2593" s="17"/>
    </row>
    <row r="2594" spans="1:23" ht="28.8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8">
        <f t="shared" si="244"/>
        <v>41887.592835648145</v>
      </c>
      <c r="T2594" s="18">
        <f t="shared" si="245"/>
        <v>41917.592835648145</v>
      </c>
      <c r="U2594" s="18">
        <v>41887.592835648145</v>
      </c>
      <c r="V2594" s="16">
        <v>2014</v>
      </c>
      <c r="W2594" s="17"/>
    </row>
    <row r="2595" spans="1:23" ht="28.8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8">
        <f t="shared" si="244"/>
        <v>42089.636875000004</v>
      </c>
      <c r="T2595" s="18">
        <f t="shared" si="245"/>
        <v>42119.636875000004</v>
      </c>
      <c r="U2595" s="18">
        <v>42089.636875000004</v>
      </c>
      <c r="V2595" s="16">
        <v>2015</v>
      </c>
      <c r="W2595" s="17"/>
    </row>
    <row r="2596" spans="1:23" ht="28.8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8">
        <f t="shared" si="244"/>
        <v>41828.759583333333</v>
      </c>
      <c r="T2596" s="18">
        <f t="shared" si="245"/>
        <v>41858.759583333333</v>
      </c>
      <c r="U2596" s="18">
        <v>41828.759583333333</v>
      </c>
      <c r="V2596" s="16">
        <v>2014</v>
      </c>
      <c r="W2596" s="17"/>
    </row>
    <row r="2597" spans="1:23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8">
        <f t="shared" si="244"/>
        <v>42760.035879629628</v>
      </c>
      <c r="T2597" s="18">
        <f t="shared" si="245"/>
        <v>42790.035879629628</v>
      </c>
      <c r="U2597" s="18">
        <v>42760.035879629628</v>
      </c>
      <c r="V2597" s="16">
        <v>2017</v>
      </c>
      <c r="W2597" s="17"/>
    </row>
    <row r="2598" spans="1:23" ht="28.8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8">
        <f t="shared" si="244"/>
        <v>41828.45612268518</v>
      </c>
      <c r="T2598" s="18">
        <f t="shared" si="245"/>
        <v>41858.45612268518</v>
      </c>
      <c r="U2598" s="18">
        <v>41828.45612268518</v>
      </c>
      <c r="V2598" s="16">
        <v>2014</v>
      </c>
      <c r="W2598" s="17"/>
    </row>
    <row r="2599" spans="1:23" ht="28.8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8">
        <f t="shared" si="244"/>
        <v>42510.133298611108</v>
      </c>
      <c r="T2599" s="18">
        <f t="shared" si="245"/>
        <v>42540.133298611108</v>
      </c>
      <c r="U2599" s="18">
        <v>42510.133298611108</v>
      </c>
      <c r="V2599" s="16">
        <v>2016</v>
      </c>
      <c r="W2599" s="17"/>
    </row>
    <row r="2600" spans="1:23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8">
        <f t="shared" si="244"/>
        <v>42240.631956018515</v>
      </c>
      <c r="T2600" s="18">
        <f t="shared" si="245"/>
        <v>42270.631956018515</v>
      </c>
      <c r="U2600" s="18">
        <v>42240.631956018515</v>
      </c>
      <c r="V2600" s="16">
        <v>2015</v>
      </c>
      <c r="W2600" s="17"/>
    </row>
    <row r="2601" spans="1:23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8">
        <f t="shared" si="244"/>
        <v>41809.545682870368</v>
      </c>
      <c r="T2601" s="18">
        <f t="shared" si="245"/>
        <v>41854.545682870368</v>
      </c>
      <c r="U2601" s="18">
        <v>41809.545682870368</v>
      </c>
      <c r="V2601" s="16">
        <v>2014</v>
      </c>
      <c r="W2601" s="17"/>
    </row>
    <row r="2602" spans="1:23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8">
        <f t="shared" si="244"/>
        <v>42394.692129629628</v>
      </c>
      <c r="T2602" s="18">
        <f t="shared" si="245"/>
        <v>42454.650462962956</v>
      </c>
      <c r="U2602" s="18">
        <v>42394.692129629628</v>
      </c>
      <c r="V2602" s="16">
        <v>2016</v>
      </c>
      <c r="W2602" s="17"/>
    </row>
    <row r="2603" spans="1:23" ht="28.8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8">
        <f t="shared" si="244"/>
        <v>41150.69385416666</v>
      </c>
      <c r="T2603" s="18">
        <f t="shared" si="245"/>
        <v>41164.957638888889</v>
      </c>
      <c r="U2603" s="18">
        <v>41150.69385416666</v>
      </c>
      <c r="V2603" s="16">
        <v>2012</v>
      </c>
      <c r="W2603" s="17"/>
    </row>
    <row r="2604" spans="1:23" ht="28.8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8">
        <f t="shared" si="244"/>
        <v>41915.538981481477</v>
      </c>
      <c r="T2604" s="18">
        <f t="shared" si="245"/>
        <v>41955.680555555555</v>
      </c>
      <c r="U2604" s="18">
        <v>41915.538981481477</v>
      </c>
      <c r="V2604" s="16">
        <v>2014</v>
      </c>
      <c r="W2604" s="17"/>
    </row>
    <row r="2605" spans="1:23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8">
        <f t="shared" si="244"/>
        <v>41617.704328703701</v>
      </c>
      <c r="T2605" s="18">
        <f t="shared" si="245"/>
        <v>41631.704328703701</v>
      </c>
      <c r="U2605" s="18">
        <v>41617.704328703701</v>
      </c>
      <c r="V2605" s="16">
        <v>2013</v>
      </c>
      <c r="W2605" s="17"/>
    </row>
    <row r="2606" spans="1:23" ht="28.8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8">
        <f t="shared" si="244"/>
        <v>40997.842858796292</v>
      </c>
      <c r="T2606" s="18">
        <f t="shared" si="245"/>
        <v>41027.842858796292</v>
      </c>
      <c r="U2606" s="18">
        <v>40997.842858796292</v>
      </c>
      <c r="V2606" s="16">
        <v>2012</v>
      </c>
      <c r="W2606" s="17"/>
    </row>
    <row r="2607" spans="1:23" ht="28.8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8">
        <f t="shared" si="244"/>
        <v>42508.33321759259</v>
      </c>
      <c r="T2607" s="18">
        <f t="shared" si="245"/>
        <v>42538.33321759259</v>
      </c>
      <c r="U2607" s="18">
        <v>42508.33321759259</v>
      </c>
      <c r="V2607" s="16">
        <v>2016</v>
      </c>
      <c r="W2607" s="17"/>
    </row>
    <row r="2608" spans="1:23" ht="43.2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8">
        <f t="shared" si="244"/>
        <v>41726.504421296297</v>
      </c>
      <c r="T2608" s="18">
        <f t="shared" si="245"/>
        <v>41758.504421296297</v>
      </c>
      <c r="U2608" s="18">
        <v>41726.504421296297</v>
      </c>
      <c r="V2608" s="16">
        <v>2014</v>
      </c>
      <c r="W2608" s="17"/>
    </row>
    <row r="2609" spans="1:23" ht="28.8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8">
        <f t="shared" si="244"/>
        <v>42184.666342592587</v>
      </c>
      <c r="T2609" s="18">
        <f t="shared" si="245"/>
        <v>42227.874999999993</v>
      </c>
      <c r="U2609" s="18">
        <v>42184.666342592587</v>
      </c>
      <c r="V2609" s="16">
        <v>2015</v>
      </c>
      <c r="W2609" s="17"/>
    </row>
    <row r="2610" spans="1:23" ht="28.8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8">
        <f t="shared" si="244"/>
        <v>42767.593379629623</v>
      </c>
      <c r="T2610" s="18">
        <f t="shared" si="245"/>
        <v>42808.791666666664</v>
      </c>
      <c r="U2610" s="18">
        <v>42767.593379629623</v>
      </c>
      <c r="V2610" s="16">
        <v>2017</v>
      </c>
      <c r="W2610" s="17"/>
    </row>
    <row r="2611" spans="1:23" ht="28.8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8">
        <f t="shared" si="244"/>
        <v>41075.02952546296</v>
      </c>
      <c r="T2611" s="18">
        <f t="shared" si="245"/>
        <v>41105.02952546296</v>
      </c>
      <c r="U2611" s="18">
        <v>41075.02952546296</v>
      </c>
      <c r="V2611" s="16">
        <v>2012</v>
      </c>
      <c r="W2611" s="17"/>
    </row>
    <row r="2612" spans="1:23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8">
        <f t="shared" si="244"/>
        <v>42564.672743055555</v>
      </c>
      <c r="T2612" s="18">
        <f t="shared" si="245"/>
        <v>42604.082638888889</v>
      </c>
      <c r="U2612" s="18">
        <v>42564.672743055555</v>
      </c>
      <c r="V2612" s="16">
        <v>2016</v>
      </c>
      <c r="W2612" s="17"/>
    </row>
    <row r="2613" spans="1:23" ht="28.8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8">
        <f t="shared" si="244"/>
        <v>42704.127476851849</v>
      </c>
      <c r="T2613" s="18">
        <f t="shared" si="245"/>
        <v>42737.749305555553</v>
      </c>
      <c r="U2613" s="18">
        <v>42704.127476851849</v>
      </c>
      <c r="V2613" s="16">
        <v>2016</v>
      </c>
      <c r="W2613" s="17"/>
    </row>
    <row r="2614" spans="1:23" ht="28.8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8">
        <f t="shared" si="244"/>
        <v>41981.934837962959</v>
      </c>
      <c r="T2614" s="18">
        <f t="shared" si="245"/>
        <v>42012.934837962959</v>
      </c>
      <c r="U2614" s="18">
        <v>41981.934837962959</v>
      </c>
      <c r="V2614" s="16">
        <v>2014</v>
      </c>
      <c r="W2614" s="17"/>
    </row>
    <row r="2615" spans="1:23" ht="28.8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8">
        <f t="shared" si="244"/>
        <v>41143.609884259255</v>
      </c>
      <c r="T2615" s="18">
        <f t="shared" si="245"/>
        <v>41173.609884259255</v>
      </c>
      <c r="U2615" s="18">
        <v>41143.609884259255</v>
      </c>
      <c r="V2615" s="16">
        <v>2012</v>
      </c>
      <c r="W2615" s="17"/>
    </row>
    <row r="2616" spans="1:23" ht="28.8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8">
        <f t="shared" si="244"/>
        <v>41730.500138888885</v>
      </c>
      <c r="T2616" s="18">
        <f t="shared" si="245"/>
        <v>41759</v>
      </c>
      <c r="U2616" s="18">
        <v>41730.500138888885</v>
      </c>
      <c r="V2616" s="16">
        <v>2014</v>
      </c>
      <c r="W2616" s="17"/>
    </row>
    <row r="2617" spans="1:23" ht="28.8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8">
        <f t="shared" si="244"/>
        <v>42453.288935185185</v>
      </c>
      <c r="T2617" s="18">
        <f t="shared" si="245"/>
        <v>42490.291666666664</v>
      </c>
      <c r="U2617" s="18">
        <v>42453.288935185185</v>
      </c>
      <c r="V2617" s="16">
        <v>2016</v>
      </c>
      <c r="W2617" s="17"/>
    </row>
    <row r="2618" spans="1:23" ht="28.8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8">
        <f t="shared" si="244"/>
        <v>42211.786215277774</v>
      </c>
      <c r="T2618" s="18">
        <f t="shared" si="245"/>
        <v>42241.786215277774</v>
      </c>
      <c r="U2618" s="18">
        <v>42211.786215277774</v>
      </c>
      <c r="V2618" s="16">
        <v>2015</v>
      </c>
      <c r="W2618" s="17"/>
    </row>
    <row r="2619" spans="1:23" ht="28.8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8">
        <f t="shared" si="244"/>
        <v>41902.666099537033</v>
      </c>
      <c r="T2619" s="18">
        <f t="shared" si="245"/>
        <v>41932.666099537033</v>
      </c>
      <c r="U2619" s="18">
        <v>41902.666099537033</v>
      </c>
      <c r="V2619" s="16">
        <v>2014</v>
      </c>
      <c r="W2619" s="17"/>
    </row>
    <row r="2620" spans="1:23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8">
        <f t="shared" si="244"/>
        <v>42279.584039351852</v>
      </c>
      <c r="T2620" s="18">
        <f t="shared" si="245"/>
        <v>42339.625706018516</v>
      </c>
      <c r="U2620" s="18">
        <v>42279.584039351852</v>
      </c>
      <c r="V2620" s="16">
        <v>2015</v>
      </c>
      <c r="W2620" s="17"/>
    </row>
    <row r="2621" spans="1:23" ht="28.8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8">
        <f t="shared" si="244"/>
        <v>42273.67597222222</v>
      </c>
      <c r="T2621" s="18">
        <f t="shared" si="245"/>
        <v>42300.249999999993</v>
      </c>
      <c r="U2621" s="18">
        <v>42273.67597222222</v>
      </c>
      <c r="V2621" s="16">
        <v>2015</v>
      </c>
      <c r="W2621" s="17"/>
    </row>
    <row r="2622" spans="1:23" ht="28.8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8">
        <f t="shared" si="244"/>
        <v>42250.958819444444</v>
      </c>
      <c r="T2622" s="18">
        <f t="shared" si="245"/>
        <v>42287.833333333336</v>
      </c>
      <c r="U2622" s="18">
        <v>42250.958819444444</v>
      </c>
      <c r="V2622" s="16">
        <v>2015</v>
      </c>
      <c r="W2622" s="17"/>
    </row>
    <row r="2623" spans="1:23" ht="28.8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8">
        <f t="shared" si="244"/>
        <v>42115.539212962954</v>
      </c>
      <c r="T2623" s="18">
        <f t="shared" si="245"/>
        <v>42145.539212962954</v>
      </c>
      <c r="U2623" s="18">
        <v>42115.539212962954</v>
      </c>
      <c r="V2623" s="16">
        <v>2015</v>
      </c>
      <c r="W2623" s="17"/>
    </row>
    <row r="2624" spans="1:23" ht="28.8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8">
        <f t="shared" si="244"/>
        <v>42689.534907407404</v>
      </c>
      <c r="T2624" s="18">
        <f t="shared" si="245"/>
        <v>42734.534907407404</v>
      </c>
      <c r="U2624" s="18">
        <v>42689.534907407404</v>
      </c>
      <c r="V2624" s="16">
        <v>2016</v>
      </c>
      <c r="W2624" s="17"/>
    </row>
    <row r="2625" spans="1:23" ht="28.8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8">
        <f t="shared" si="244"/>
        <v>42692.048217592594</v>
      </c>
      <c r="T2625" s="18">
        <f t="shared" si="245"/>
        <v>42706.048217592594</v>
      </c>
      <c r="U2625" s="18">
        <v>42692.048217592594</v>
      </c>
      <c r="V2625" s="16">
        <v>2016</v>
      </c>
      <c r="W2625" s="17"/>
    </row>
    <row r="2626" spans="1:23" ht="28.8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E2626/D2626</f>
        <v>13.794206249999998</v>
      </c>
      <c r="P2626" s="7">
        <f t="shared" ref="P2626:P2689" si="247">E2626/L2626</f>
        <v>31.820544982698959</v>
      </c>
      <c r="Q2626" t="str">
        <f t="shared" ref="Q2626:Q2689" si="248">LEFT(N2626,FIND("/",N2626)-1)</f>
        <v>technology</v>
      </c>
      <c r="R2626" t="str">
        <f t="shared" ref="R2626:R2689" si="249">RIGHT(N2626,LEN(N2626)-FIND("/",N2626))</f>
        <v>space exploration</v>
      </c>
      <c r="S2626" s="18">
        <f t="shared" ref="S2626:S2689" si="250">(((J2626/60)/60)/24)+DATE(1970,1,1)+(-5/24)</f>
        <v>41144.213217592594</v>
      </c>
      <c r="T2626" s="18">
        <f t="shared" ref="T2626:T2689" si="251">(((I2626/60)/60)/24)+DATE(1970,1,1)+(-5/24)</f>
        <v>41165.213217592594</v>
      </c>
      <c r="U2626" s="18">
        <v>41144.213217592594</v>
      </c>
      <c r="V2626" s="16">
        <v>2012</v>
      </c>
      <c r="W2626" s="17"/>
    </row>
    <row r="2627" spans="1:23" ht="28.8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9.56</v>
      </c>
      <c r="P2627" s="7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8">
        <f t="shared" si="250"/>
        <v>42658.601944444446</v>
      </c>
      <c r="T2627" s="18">
        <f t="shared" si="251"/>
        <v>42683.643611111103</v>
      </c>
      <c r="U2627" s="18">
        <v>42658.601944444446</v>
      </c>
      <c r="V2627" s="16">
        <v>2016</v>
      </c>
      <c r="W2627" s="17"/>
    </row>
    <row r="2628" spans="1:23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8">
        <f t="shared" si="250"/>
        <v>42128.41978009259</v>
      </c>
      <c r="T2628" s="18">
        <f t="shared" si="251"/>
        <v>42158.41978009259</v>
      </c>
      <c r="U2628" s="18">
        <v>42128.41978009259</v>
      </c>
      <c r="V2628" s="16">
        <v>2015</v>
      </c>
      <c r="W2628" s="17"/>
    </row>
    <row r="2629" spans="1:23" ht="28.8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8">
        <f t="shared" si="250"/>
        <v>42304.621076388888</v>
      </c>
      <c r="T2629" s="18">
        <f t="shared" si="251"/>
        <v>42334.66274305556</v>
      </c>
      <c r="U2629" s="18">
        <v>42304.621076388888</v>
      </c>
      <c r="V2629" s="16">
        <v>2015</v>
      </c>
      <c r="W2629" s="17"/>
    </row>
    <row r="2630" spans="1:23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8">
        <f t="shared" si="250"/>
        <v>41953.757719907408</v>
      </c>
      <c r="T2630" s="18">
        <f t="shared" si="251"/>
        <v>41973.757719907408</v>
      </c>
      <c r="U2630" s="18">
        <v>41953.757719907408</v>
      </c>
      <c r="V2630" s="16">
        <v>2014</v>
      </c>
      <c r="W2630" s="17"/>
    </row>
    <row r="2631" spans="1:23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8">
        <f t="shared" si="250"/>
        <v>42108.330115740733</v>
      </c>
      <c r="T2631" s="18">
        <f t="shared" si="251"/>
        <v>42138.330115740733</v>
      </c>
      <c r="U2631" s="18">
        <v>42108.330115740733</v>
      </c>
      <c r="V2631" s="16">
        <v>2015</v>
      </c>
      <c r="W2631" s="17"/>
    </row>
    <row r="2632" spans="1:23" ht="28.8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8">
        <f t="shared" si="250"/>
        <v>42523.897129629629</v>
      </c>
      <c r="T2632" s="18">
        <f t="shared" si="251"/>
        <v>42551.208333333336</v>
      </c>
      <c r="U2632" s="18">
        <v>42523.897129629629</v>
      </c>
      <c r="V2632" s="16">
        <v>2016</v>
      </c>
      <c r="W2632" s="17"/>
    </row>
    <row r="2633" spans="1:23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8">
        <f t="shared" si="250"/>
        <v>42217.960960648146</v>
      </c>
      <c r="T2633" s="18">
        <f t="shared" si="251"/>
        <v>42245.960960648146</v>
      </c>
      <c r="U2633" s="18">
        <v>42217.960960648146</v>
      </c>
      <c r="V2633" s="16">
        <v>2015</v>
      </c>
      <c r="W2633" s="17"/>
    </row>
    <row r="2634" spans="1:23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8">
        <f t="shared" si="250"/>
        <v>42493.853460648148</v>
      </c>
      <c r="T2634" s="18">
        <f t="shared" si="251"/>
        <v>42518.853460648148</v>
      </c>
      <c r="U2634" s="18">
        <v>42493.853460648148</v>
      </c>
      <c r="V2634" s="16">
        <v>2016</v>
      </c>
      <c r="W2634" s="17"/>
    </row>
    <row r="2635" spans="1:23" ht="28.8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8">
        <f t="shared" si="250"/>
        <v>41667.614953703705</v>
      </c>
      <c r="T2635" s="18">
        <f t="shared" si="251"/>
        <v>41697.75</v>
      </c>
      <c r="U2635" s="18">
        <v>41667.614953703705</v>
      </c>
      <c r="V2635" s="16">
        <v>2014</v>
      </c>
      <c r="W2635" s="17"/>
    </row>
    <row r="2636" spans="1:23" ht="28.8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8">
        <f t="shared" si="250"/>
        <v>42612.448159722226</v>
      </c>
      <c r="T2636" s="18">
        <f t="shared" si="251"/>
        <v>42642.448159722226</v>
      </c>
      <c r="U2636" s="18">
        <v>42612.448159722226</v>
      </c>
      <c r="V2636" s="16">
        <v>2016</v>
      </c>
      <c r="W2636" s="17"/>
    </row>
    <row r="2637" spans="1:23" ht="28.8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8">
        <f t="shared" si="250"/>
        <v>42037.742604166669</v>
      </c>
      <c r="T2637" s="18">
        <f t="shared" si="251"/>
        <v>42072.700937499998</v>
      </c>
      <c r="U2637" s="18">
        <v>42037.742604166669</v>
      </c>
      <c r="V2637" s="16">
        <v>2015</v>
      </c>
      <c r="W2637" s="17"/>
    </row>
    <row r="2638" spans="1:23" ht="28.8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8">
        <f t="shared" si="250"/>
        <v>42636.406412037039</v>
      </c>
      <c r="T2638" s="18">
        <f t="shared" si="251"/>
        <v>42658.833333333336</v>
      </c>
      <c r="U2638" s="18">
        <v>42636.406412037039</v>
      </c>
      <c r="V2638" s="16">
        <v>2016</v>
      </c>
      <c r="W2638" s="17"/>
    </row>
    <row r="2639" spans="1:23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8">
        <f t="shared" si="250"/>
        <v>42639.341145833336</v>
      </c>
      <c r="T2639" s="18">
        <f t="shared" si="251"/>
        <v>42655.341145833336</v>
      </c>
      <c r="U2639" s="18">
        <v>42639.341145833336</v>
      </c>
      <c r="V2639" s="16">
        <v>2016</v>
      </c>
      <c r="W2639" s="17"/>
    </row>
    <row r="2640" spans="1:23" ht="28.8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8">
        <f t="shared" si="250"/>
        <v>41989.70480324074</v>
      </c>
      <c r="T2640" s="18">
        <f t="shared" si="251"/>
        <v>42019.70480324074</v>
      </c>
      <c r="U2640" s="18">
        <v>41989.70480324074</v>
      </c>
      <c r="V2640" s="16">
        <v>2014</v>
      </c>
      <c r="W2640" s="17"/>
    </row>
    <row r="2641" spans="1:23" ht="28.8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8">
        <f t="shared" si="250"/>
        <v>42024.656805555554</v>
      </c>
      <c r="T2641" s="18">
        <f t="shared" si="251"/>
        <v>42054.656805555554</v>
      </c>
      <c r="U2641" s="18">
        <v>42024.656805555554</v>
      </c>
      <c r="V2641" s="16">
        <v>2015</v>
      </c>
      <c r="W2641" s="17"/>
    </row>
    <row r="2642" spans="1:23" ht="43.2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8">
        <f t="shared" si="250"/>
        <v>42102.952245370368</v>
      </c>
      <c r="T2642" s="18">
        <f t="shared" si="251"/>
        <v>42162.952245370368</v>
      </c>
      <c r="U2642" s="18">
        <v>42102.952245370368</v>
      </c>
      <c r="V2642" s="16">
        <v>2015</v>
      </c>
      <c r="W2642" s="17"/>
    </row>
    <row r="2643" spans="1:23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8">
        <f t="shared" si="250"/>
        <v>41880.618784722217</v>
      </c>
      <c r="T2643" s="18">
        <f t="shared" si="251"/>
        <v>41897.631249999999</v>
      </c>
      <c r="U2643" s="18">
        <v>41880.618784722217</v>
      </c>
      <c r="V2643" s="16">
        <v>2014</v>
      </c>
      <c r="W2643" s="17"/>
    </row>
    <row r="2644" spans="1:23" ht="28.8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8">
        <f t="shared" si="250"/>
        <v>42536.03828703703</v>
      </c>
      <c r="T2644" s="18">
        <f t="shared" si="251"/>
        <v>42566.081249999996</v>
      </c>
      <c r="U2644" s="18">
        <v>42536.03828703703</v>
      </c>
      <c r="V2644" s="16">
        <v>2016</v>
      </c>
      <c r="W2644" s="17"/>
    </row>
    <row r="2645" spans="1:23" ht="28.8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8">
        <f t="shared" si="250"/>
        <v>42689.374016203699</v>
      </c>
      <c r="T2645" s="18">
        <f t="shared" si="251"/>
        <v>42725.124305555553</v>
      </c>
      <c r="U2645" s="18">
        <v>42689.374016203699</v>
      </c>
      <c r="V2645" s="16">
        <v>2016</v>
      </c>
      <c r="W2645" s="17"/>
    </row>
    <row r="2646" spans="1:23" ht="28.8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8">
        <f t="shared" si="250"/>
        <v>42774.583738425928</v>
      </c>
      <c r="T2646" s="18">
        <f t="shared" si="251"/>
        <v>42804.583738425928</v>
      </c>
      <c r="U2646" s="18">
        <v>42774.583738425928</v>
      </c>
      <c r="V2646" s="16">
        <v>2017</v>
      </c>
      <c r="W2646" s="17"/>
    </row>
    <row r="2647" spans="1:23" ht="28.8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8">
        <f t="shared" si="250"/>
        <v>41921.634293981479</v>
      </c>
      <c r="T2647" s="18">
        <f t="shared" si="251"/>
        <v>41951.675960648143</v>
      </c>
      <c r="U2647" s="18">
        <v>41921.634293981479</v>
      </c>
      <c r="V2647" s="16">
        <v>2014</v>
      </c>
      <c r="W2647" s="17"/>
    </row>
    <row r="2648" spans="1:23" ht="28.8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8">
        <f t="shared" si="250"/>
        <v>42226.10496527778</v>
      </c>
      <c r="T2648" s="18">
        <f t="shared" si="251"/>
        <v>42256.10496527778</v>
      </c>
      <c r="U2648" s="18">
        <v>42226.10496527778</v>
      </c>
      <c r="V2648" s="16">
        <v>2015</v>
      </c>
      <c r="W2648" s="17"/>
    </row>
    <row r="2649" spans="1:23" ht="28.8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8">
        <f t="shared" si="250"/>
        <v>42200.053460648145</v>
      </c>
      <c r="T2649" s="18">
        <f t="shared" si="251"/>
        <v>42230.053460648145</v>
      </c>
      <c r="U2649" s="18">
        <v>42200.053460648145</v>
      </c>
      <c r="V2649" s="16">
        <v>2015</v>
      </c>
      <c r="W2649" s="17"/>
    </row>
    <row r="2650" spans="1:23" ht="28.8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8">
        <f t="shared" si="250"/>
        <v>42408.506481481476</v>
      </c>
      <c r="T2650" s="18">
        <f t="shared" si="251"/>
        <v>42438.506481481476</v>
      </c>
      <c r="U2650" s="18">
        <v>42408.506481481476</v>
      </c>
      <c r="V2650" s="16">
        <v>2016</v>
      </c>
      <c r="W2650" s="17"/>
    </row>
    <row r="2651" spans="1:23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8">
        <f t="shared" si="250"/>
        <v>42341.788668981484</v>
      </c>
      <c r="T2651" s="18">
        <f t="shared" si="251"/>
        <v>42401.788668981484</v>
      </c>
      <c r="U2651" s="18">
        <v>42341.788668981484</v>
      </c>
      <c r="V2651" s="16">
        <v>2015</v>
      </c>
      <c r="W2651" s="17"/>
    </row>
    <row r="2652" spans="1:23" ht="28.8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8">
        <f t="shared" si="250"/>
        <v>42695.416006944441</v>
      </c>
      <c r="T2652" s="18">
        <f t="shared" si="251"/>
        <v>42725.416006944441</v>
      </c>
      <c r="U2652" s="18">
        <v>42695.416006944441</v>
      </c>
      <c r="V2652" s="16">
        <v>2016</v>
      </c>
      <c r="W2652" s="17"/>
    </row>
    <row r="2653" spans="1:23" ht="28.8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8">
        <f t="shared" si="250"/>
        <v>42327.597326388881</v>
      </c>
      <c r="T2653" s="18">
        <f t="shared" si="251"/>
        <v>42355.597326388881</v>
      </c>
      <c r="U2653" s="18">
        <v>42327.597326388881</v>
      </c>
      <c r="V2653" s="16">
        <v>2015</v>
      </c>
      <c r="W2653" s="17"/>
    </row>
    <row r="2654" spans="1:23" ht="28.8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8">
        <f t="shared" si="250"/>
        <v>41952.950520833336</v>
      </c>
      <c r="T2654" s="18">
        <f t="shared" si="251"/>
        <v>41982.950520833336</v>
      </c>
      <c r="U2654" s="18">
        <v>41952.950520833336</v>
      </c>
      <c r="V2654" s="16">
        <v>2014</v>
      </c>
      <c r="W2654" s="17"/>
    </row>
    <row r="2655" spans="1:23" ht="28.8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8">
        <f t="shared" si="250"/>
        <v>41771.443599537037</v>
      </c>
      <c r="T2655" s="18">
        <f t="shared" si="251"/>
        <v>41802.958333333328</v>
      </c>
      <c r="U2655" s="18">
        <v>41771.443599537037</v>
      </c>
      <c r="V2655" s="16">
        <v>2014</v>
      </c>
      <c r="W2655" s="17"/>
    </row>
    <row r="2656" spans="1:23" ht="28.8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8">
        <f t="shared" si="250"/>
        <v>42055.39266203704</v>
      </c>
      <c r="T2656" s="18">
        <f t="shared" si="251"/>
        <v>42115.350995370369</v>
      </c>
      <c r="U2656" s="18">
        <v>42055.39266203704</v>
      </c>
      <c r="V2656" s="16">
        <v>2015</v>
      </c>
      <c r="W2656" s="17"/>
    </row>
    <row r="2657" spans="1:23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8">
        <f t="shared" si="250"/>
        <v>42381.657951388886</v>
      </c>
      <c r="T2657" s="18">
        <f t="shared" si="251"/>
        <v>42409.624999999993</v>
      </c>
      <c r="U2657" s="18">
        <v>42381.657951388886</v>
      </c>
      <c r="V2657" s="16">
        <v>2016</v>
      </c>
      <c r="W2657" s="17"/>
    </row>
    <row r="2658" spans="1:23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8">
        <f t="shared" si="250"/>
        <v>42767.480185185181</v>
      </c>
      <c r="T2658" s="18">
        <f t="shared" si="251"/>
        <v>42806.583333333336</v>
      </c>
      <c r="U2658" s="18">
        <v>42767.480185185181</v>
      </c>
      <c r="V2658" s="16">
        <v>2017</v>
      </c>
      <c r="W2658" s="17"/>
    </row>
    <row r="2659" spans="1:23" ht="28.8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8">
        <f t="shared" si="250"/>
        <v>42551.720520833333</v>
      </c>
      <c r="T2659" s="18">
        <f t="shared" si="251"/>
        <v>42584.854166666664</v>
      </c>
      <c r="U2659" s="18">
        <v>42551.720520833333</v>
      </c>
      <c r="V2659" s="16">
        <v>2016</v>
      </c>
      <c r="W2659" s="17"/>
    </row>
    <row r="2660" spans="1:23" ht="28.8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8">
        <f t="shared" si="250"/>
        <v>42551.675856481481</v>
      </c>
      <c r="T2660" s="18">
        <f t="shared" si="251"/>
        <v>42581.675856481481</v>
      </c>
      <c r="U2660" s="18">
        <v>42551.675856481481</v>
      </c>
      <c r="V2660" s="16">
        <v>2016</v>
      </c>
      <c r="W2660" s="17"/>
    </row>
    <row r="2661" spans="1:23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8">
        <f t="shared" si="250"/>
        <v>42081.861226851855</v>
      </c>
      <c r="T2661" s="18">
        <f t="shared" si="251"/>
        <v>42111.861226851855</v>
      </c>
      <c r="U2661" s="18">
        <v>42081.861226851855</v>
      </c>
      <c r="V2661" s="16">
        <v>2015</v>
      </c>
      <c r="W2661" s="17"/>
    </row>
    <row r="2662" spans="1:23" ht="28.8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8">
        <f t="shared" si="250"/>
        <v>42272.504837962959</v>
      </c>
      <c r="T2662" s="18">
        <f t="shared" si="251"/>
        <v>42332.546504629623</v>
      </c>
      <c r="U2662" s="18">
        <v>42272.504837962959</v>
      </c>
      <c r="V2662" s="16">
        <v>2015</v>
      </c>
      <c r="W2662" s="17"/>
    </row>
    <row r="2663" spans="1:23" ht="28.8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8">
        <f t="shared" si="250"/>
        <v>41542.750115740739</v>
      </c>
      <c r="T2663" s="18">
        <f t="shared" si="251"/>
        <v>41572.750115740739</v>
      </c>
      <c r="U2663" s="18">
        <v>41542.750115740739</v>
      </c>
      <c r="V2663" s="16">
        <v>2013</v>
      </c>
      <c r="W2663" s="17"/>
    </row>
    <row r="2664" spans="1:23" ht="28.8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8">
        <f t="shared" si="250"/>
        <v>42207.538344907407</v>
      </c>
      <c r="T2664" s="18">
        <f t="shared" si="251"/>
        <v>42237.538344907407</v>
      </c>
      <c r="U2664" s="18">
        <v>42207.538344907407</v>
      </c>
      <c r="V2664" s="16">
        <v>2015</v>
      </c>
      <c r="W2664" s="17"/>
    </row>
    <row r="2665" spans="1:23" ht="28.8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8">
        <f t="shared" si="250"/>
        <v>42222.41443287037</v>
      </c>
      <c r="T2665" s="18">
        <f t="shared" si="251"/>
        <v>42251.416666666664</v>
      </c>
      <c r="U2665" s="18">
        <v>42222.41443287037</v>
      </c>
      <c r="V2665" s="16">
        <v>2015</v>
      </c>
      <c r="W2665" s="17"/>
    </row>
    <row r="2666" spans="1:23" ht="28.8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8">
        <f t="shared" si="250"/>
        <v>42312.817094907405</v>
      </c>
      <c r="T2666" s="18">
        <f t="shared" si="251"/>
        <v>42347.082638888889</v>
      </c>
      <c r="U2666" s="18">
        <v>42312.817094907405</v>
      </c>
      <c r="V2666" s="16">
        <v>2015</v>
      </c>
      <c r="W2666" s="17"/>
    </row>
    <row r="2667" spans="1:23" ht="28.8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8">
        <f t="shared" si="250"/>
        <v>42083.687199074069</v>
      </c>
      <c r="T2667" s="18">
        <f t="shared" si="251"/>
        <v>42128.687199074069</v>
      </c>
      <c r="U2667" s="18">
        <v>42083.687199074069</v>
      </c>
      <c r="V2667" s="16">
        <v>2015</v>
      </c>
      <c r="W2667" s="17"/>
    </row>
    <row r="2668" spans="1:23" ht="28.8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8">
        <f t="shared" si="250"/>
        <v>42235.55600694444</v>
      </c>
      <c r="T2668" s="18">
        <f t="shared" si="251"/>
        <v>42272.666666666664</v>
      </c>
      <c r="U2668" s="18">
        <v>42235.55600694444</v>
      </c>
      <c r="V2668" s="16">
        <v>2015</v>
      </c>
      <c r="W2668" s="17"/>
    </row>
    <row r="2669" spans="1:23" ht="28.8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8">
        <f t="shared" si="250"/>
        <v>42380.717777777776</v>
      </c>
      <c r="T2669" s="18">
        <f t="shared" si="251"/>
        <v>42410.717777777776</v>
      </c>
      <c r="U2669" s="18">
        <v>42380.717777777776</v>
      </c>
      <c r="V2669" s="16">
        <v>2016</v>
      </c>
      <c r="W2669" s="17"/>
    </row>
    <row r="2670" spans="1:23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8">
        <f t="shared" si="250"/>
        <v>42275.380381944437</v>
      </c>
      <c r="T2670" s="18">
        <f t="shared" si="251"/>
        <v>42317.397222222215</v>
      </c>
      <c r="U2670" s="18">
        <v>42275.380381944437</v>
      </c>
      <c r="V2670" s="16">
        <v>2015</v>
      </c>
      <c r="W2670" s="17"/>
    </row>
    <row r="2671" spans="1:23" ht="28.8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8">
        <f t="shared" si="250"/>
        <v>42318.827499999999</v>
      </c>
      <c r="T2671" s="18">
        <f t="shared" si="251"/>
        <v>42378.827499999999</v>
      </c>
      <c r="U2671" s="18">
        <v>42318.827499999999</v>
      </c>
      <c r="V2671" s="16">
        <v>2015</v>
      </c>
      <c r="W2671" s="17"/>
    </row>
    <row r="2672" spans="1:23" ht="28.8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8">
        <f t="shared" si="250"/>
        <v>41820.812268518515</v>
      </c>
      <c r="T2672" s="18">
        <f t="shared" si="251"/>
        <v>41848.812268518515</v>
      </c>
      <c r="U2672" s="18">
        <v>41820.812268518515</v>
      </c>
      <c r="V2672" s="16">
        <v>2014</v>
      </c>
      <c r="W2672" s="17"/>
    </row>
    <row r="2673" spans="1:23" ht="28.8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8">
        <f t="shared" si="250"/>
        <v>41962.540694444448</v>
      </c>
      <c r="T2673" s="18">
        <f t="shared" si="251"/>
        <v>41992.609722222223</v>
      </c>
      <c r="U2673" s="18">
        <v>41962.540694444448</v>
      </c>
      <c r="V2673" s="16">
        <v>2014</v>
      </c>
      <c r="W2673" s="17"/>
    </row>
    <row r="2674" spans="1:23" ht="28.8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8">
        <f t="shared" si="250"/>
        <v>42344.675810185181</v>
      </c>
      <c r="T2674" s="18">
        <f t="shared" si="251"/>
        <v>42366.041666666664</v>
      </c>
      <c r="U2674" s="18">
        <v>42344.675810185181</v>
      </c>
      <c r="V2674" s="16">
        <v>2015</v>
      </c>
      <c r="W2674" s="17"/>
    </row>
    <row r="2675" spans="1:23" ht="28.8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8">
        <f t="shared" si="250"/>
        <v>41912.333321759259</v>
      </c>
      <c r="T2675" s="18">
        <f t="shared" si="251"/>
        <v>41941.739583333328</v>
      </c>
      <c r="U2675" s="18">
        <v>41912.333321759259</v>
      </c>
      <c r="V2675" s="16">
        <v>2014</v>
      </c>
      <c r="W2675" s="17"/>
    </row>
    <row r="2676" spans="1:23" ht="28.8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8">
        <f t="shared" si="250"/>
        <v>42529.424421296295</v>
      </c>
      <c r="T2676" s="18">
        <f t="shared" si="251"/>
        <v>42555.999305555553</v>
      </c>
      <c r="U2676" s="18">
        <v>42529.424421296295</v>
      </c>
      <c r="V2676" s="16">
        <v>2016</v>
      </c>
      <c r="W2676" s="17"/>
    </row>
    <row r="2677" spans="1:23" ht="28.8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8">
        <f t="shared" si="250"/>
        <v>41923.649178240739</v>
      </c>
      <c r="T2677" s="18">
        <f t="shared" si="251"/>
        <v>41953.690844907404</v>
      </c>
      <c r="U2677" s="18">
        <v>41923.649178240739</v>
      </c>
      <c r="V2677" s="16">
        <v>2014</v>
      </c>
      <c r="W2677" s="17"/>
    </row>
    <row r="2678" spans="1:23" ht="28.8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8">
        <f t="shared" si="250"/>
        <v>42482.416365740741</v>
      </c>
      <c r="T2678" s="18">
        <f t="shared" si="251"/>
        <v>42512.416365740741</v>
      </c>
      <c r="U2678" s="18">
        <v>42482.416365740741</v>
      </c>
      <c r="V2678" s="16">
        <v>2016</v>
      </c>
      <c r="W2678" s="17"/>
    </row>
    <row r="2679" spans="1:23" ht="28.8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8">
        <f t="shared" si="250"/>
        <v>41792.821099537032</v>
      </c>
      <c r="T2679" s="18">
        <f t="shared" si="251"/>
        <v>41822.821099537032</v>
      </c>
      <c r="U2679" s="18">
        <v>41792.821099537032</v>
      </c>
      <c r="V2679" s="16">
        <v>2014</v>
      </c>
      <c r="W2679" s="17"/>
    </row>
    <row r="2680" spans="1:23" ht="28.8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8">
        <f t="shared" si="250"/>
        <v>42241.589872685181</v>
      </c>
      <c r="T2680" s="18">
        <f t="shared" si="251"/>
        <v>42271.589872685181</v>
      </c>
      <c r="U2680" s="18">
        <v>42241.589872685181</v>
      </c>
      <c r="V2680" s="16">
        <v>2015</v>
      </c>
      <c r="W2680" s="17"/>
    </row>
    <row r="2681" spans="1:23" ht="28.8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8">
        <f t="shared" si="250"/>
        <v>42032.792754629627</v>
      </c>
      <c r="T2681" s="18">
        <f t="shared" si="251"/>
        <v>42062.792754629627</v>
      </c>
      <c r="U2681" s="18">
        <v>42032.792754629627</v>
      </c>
      <c r="V2681" s="16">
        <v>2015</v>
      </c>
      <c r="W2681" s="17"/>
    </row>
    <row r="2682" spans="1:23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8">
        <f t="shared" si="250"/>
        <v>42436.003368055557</v>
      </c>
      <c r="T2682" s="18">
        <f t="shared" si="251"/>
        <v>42465.961701388886</v>
      </c>
      <c r="U2682" s="18">
        <v>42436.003368055557</v>
      </c>
      <c r="V2682" s="16">
        <v>2016</v>
      </c>
      <c r="W2682" s="17"/>
    </row>
    <row r="2683" spans="1:23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8">
        <f t="shared" si="250"/>
        <v>41805.686921296292</v>
      </c>
      <c r="T2683" s="18">
        <f t="shared" si="251"/>
        <v>41830.686921296292</v>
      </c>
      <c r="U2683" s="18">
        <v>41805.686921296292</v>
      </c>
      <c r="V2683" s="16">
        <v>2014</v>
      </c>
      <c r="W2683" s="17"/>
    </row>
    <row r="2684" spans="1:23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8">
        <f t="shared" si="250"/>
        <v>41932.663657407407</v>
      </c>
      <c r="T2684" s="18">
        <f t="shared" si="251"/>
        <v>41965.040972222218</v>
      </c>
      <c r="U2684" s="18">
        <v>41932.663657407407</v>
      </c>
      <c r="V2684" s="16">
        <v>2014</v>
      </c>
      <c r="W2684" s="17"/>
    </row>
    <row r="2685" spans="1:23" ht="28.8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8">
        <f t="shared" si="250"/>
        <v>42034.546759259254</v>
      </c>
      <c r="T2685" s="18">
        <f t="shared" si="251"/>
        <v>42064.546759259254</v>
      </c>
      <c r="U2685" s="18">
        <v>42034.546759259254</v>
      </c>
      <c r="V2685" s="16">
        <v>2015</v>
      </c>
      <c r="W2685" s="17"/>
    </row>
    <row r="2686" spans="1:23" ht="28.8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8">
        <f t="shared" si="250"/>
        <v>41820.706307870365</v>
      </c>
      <c r="T2686" s="18">
        <f t="shared" si="251"/>
        <v>41860.706307870365</v>
      </c>
      <c r="U2686" s="18">
        <v>41820.706307870365</v>
      </c>
      <c r="V2686" s="16">
        <v>2014</v>
      </c>
      <c r="W2686" s="17"/>
    </row>
    <row r="2687" spans="1:23" ht="28.8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8">
        <f t="shared" si="250"/>
        <v>42061.487615740734</v>
      </c>
      <c r="T2687" s="18">
        <f t="shared" si="251"/>
        <v>42121.445949074077</v>
      </c>
      <c r="U2687" s="18">
        <v>42061.487615740734</v>
      </c>
      <c r="V2687" s="16">
        <v>2015</v>
      </c>
      <c r="W2687" s="17"/>
    </row>
    <row r="2688" spans="1:23" ht="28.8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8">
        <f t="shared" si="250"/>
        <v>41892.766469907401</v>
      </c>
      <c r="T2688" s="18">
        <f t="shared" si="251"/>
        <v>41912.766469907401</v>
      </c>
      <c r="U2688" s="18">
        <v>41892.766469907401</v>
      </c>
      <c r="V2688" s="16">
        <v>2014</v>
      </c>
      <c r="W2688" s="17"/>
    </row>
    <row r="2689" spans="1:23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8">
        <f t="shared" si="250"/>
        <v>42154.431921296295</v>
      </c>
      <c r="T2689" s="18">
        <f t="shared" si="251"/>
        <v>42184.431921296295</v>
      </c>
      <c r="U2689" s="18">
        <v>42154.431921296295</v>
      </c>
      <c r="V2689" s="16">
        <v>2015</v>
      </c>
      <c r="W2689" s="17"/>
    </row>
    <row r="2690" spans="1:23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E2690/D2690</f>
        <v>1.48E-3</v>
      </c>
      <c r="P2690" s="7">
        <f t="shared" ref="P2690:P2753" si="253">E2690/L2690</f>
        <v>5.2857142857142856</v>
      </c>
      <c r="Q2690" t="str">
        <f t="shared" ref="Q2690:Q2753" si="254">LEFT(N2690,FIND("/",N2690)-1)</f>
        <v>food</v>
      </c>
      <c r="R2690" t="str">
        <f t="shared" ref="R2690:R2753" si="255">RIGHT(N2690,LEN(N2690)-FIND("/",N2690))</f>
        <v>food trucks</v>
      </c>
      <c r="S2690" s="18">
        <f t="shared" ref="S2690:S2753" si="256">(((J2690/60)/60)/24)+DATE(1970,1,1)+(-5/24)</f>
        <v>42027.910532407412</v>
      </c>
      <c r="T2690" s="18">
        <f t="shared" ref="T2690:T2753" si="257">(((I2690/60)/60)/24)+DATE(1970,1,1)+(-5/24)</f>
        <v>42058.916666666664</v>
      </c>
      <c r="U2690" s="18">
        <v>42027.910532407412</v>
      </c>
      <c r="V2690" s="16">
        <v>2015</v>
      </c>
      <c r="W2690" s="17"/>
    </row>
    <row r="2691" spans="1:23" ht="28.8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2.8571428571428571E-5</v>
      </c>
      <c r="P2691" s="7">
        <f t="shared" si="253"/>
        <v>1</v>
      </c>
      <c r="Q2691" t="str">
        <f t="shared" si="254"/>
        <v>food</v>
      </c>
      <c r="R2691" t="str">
        <f t="shared" si="255"/>
        <v>food trucks</v>
      </c>
      <c r="S2691" s="18">
        <f t="shared" si="256"/>
        <v>42551.753356481473</v>
      </c>
      <c r="T2691" s="18">
        <f t="shared" si="257"/>
        <v>42581.753356481473</v>
      </c>
      <c r="U2691" s="18">
        <v>42551.753356481473</v>
      </c>
      <c r="V2691" s="16">
        <v>2016</v>
      </c>
      <c r="W2691" s="17"/>
    </row>
    <row r="2692" spans="1:23" ht="28.8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8">
        <f t="shared" si="256"/>
        <v>42112.89671296296</v>
      </c>
      <c r="T2692" s="18">
        <f t="shared" si="257"/>
        <v>42157.89671296296</v>
      </c>
      <c r="U2692" s="18">
        <v>42112.89671296296</v>
      </c>
      <c r="V2692" s="16">
        <v>2015</v>
      </c>
      <c r="W2692" s="17"/>
    </row>
    <row r="2693" spans="1:23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8">
        <f t="shared" si="256"/>
        <v>42089.515706018516</v>
      </c>
      <c r="T2693" s="18">
        <f t="shared" si="257"/>
        <v>42134.515706018516</v>
      </c>
      <c r="U2693" s="18">
        <v>42089.515706018516</v>
      </c>
      <c r="V2693" s="16">
        <v>2015</v>
      </c>
      <c r="W2693" s="17"/>
    </row>
    <row r="2694" spans="1:23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8">
        <f t="shared" si="256"/>
        <v>42058.125694444439</v>
      </c>
      <c r="T2694" s="18">
        <f t="shared" si="257"/>
        <v>42088.084027777775</v>
      </c>
      <c r="U2694" s="18">
        <v>42058.125694444439</v>
      </c>
      <c r="V2694" s="16">
        <v>2015</v>
      </c>
      <c r="W2694" s="17"/>
    </row>
    <row r="2695" spans="1:23" ht="28.8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8">
        <f t="shared" si="256"/>
        <v>41833.930162037032</v>
      </c>
      <c r="T2695" s="18">
        <f t="shared" si="257"/>
        <v>41863.930162037032</v>
      </c>
      <c r="U2695" s="18">
        <v>41833.930162037032</v>
      </c>
      <c r="V2695" s="16">
        <v>2014</v>
      </c>
      <c r="W2695" s="17"/>
    </row>
    <row r="2696" spans="1:23" ht="28.8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8">
        <f t="shared" si="256"/>
        <v>41877.932164351849</v>
      </c>
      <c r="T2696" s="18">
        <f t="shared" si="257"/>
        <v>41907.932164351849</v>
      </c>
      <c r="U2696" s="18">
        <v>41877.932164351849</v>
      </c>
      <c r="V2696" s="16">
        <v>2014</v>
      </c>
      <c r="W2696" s="17"/>
    </row>
    <row r="2697" spans="1:23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8">
        <f t="shared" si="256"/>
        <v>42047.973587962959</v>
      </c>
      <c r="T2697" s="18">
        <f t="shared" si="257"/>
        <v>42107.931921296295</v>
      </c>
      <c r="U2697" s="18">
        <v>42047.973587962959</v>
      </c>
      <c r="V2697" s="16">
        <v>2015</v>
      </c>
      <c r="W2697" s="17"/>
    </row>
    <row r="2698" spans="1:23" ht="28.8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8">
        <f t="shared" si="256"/>
        <v>41964.636111111111</v>
      </c>
      <c r="T2698" s="18">
        <f t="shared" si="257"/>
        <v>41998.636111111111</v>
      </c>
      <c r="U2698" s="18">
        <v>41964.636111111111</v>
      </c>
      <c r="V2698" s="16">
        <v>2014</v>
      </c>
      <c r="W2698" s="17"/>
    </row>
    <row r="2699" spans="1:23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8">
        <f t="shared" si="256"/>
        <v>42187.731747685182</v>
      </c>
      <c r="T2699" s="18">
        <f t="shared" si="257"/>
        <v>42218.708333333336</v>
      </c>
      <c r="U2699" s="18">
        <v>42187.731747685182</v>
      </c>
      <c r="V2699" s="16">
        <v>2015</v>
      </c>
      <c r="W2699" s="17"/>
    </row>
    <row r="2700" spans="1:23" ht="28.8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8">
        <f t="shared" si="256"/>
        <v>41787.689907407403</v>
      </c>
      <c r="T2700" s="18">
        <f t="shared" si="257"/>
        <v>41817.689907407403</v>
      </c>
      <c r="U2700" s="18">
        <v>41787.689907407403</v>
      </c>
      <c r="V2700" s="16">
        <v>2014</v>
      </c>
      <c r="W2700" s="17"/>
    </row>
    <row r="2701" spans="1:23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8">
        <f t="shared" si="256"/>
        <v>41829.688229166662</v>
      </c>
      <c r="T2701" s="18">
        <f t="shared" si="257"/>
        <v>41859.688229166662</v>
      </c>
      <c r="U2701" s="18">
        <v>41829.688229166662</v>
      </c>
      <c r="V2701" s="16">
        <v>2014</v>
      </c>
      <c r="W2701" s="17"/>
    </row>
    <row r="2702" spans="1:23" ht="28.8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8">
        <f t="shared" si="256"/>
        <v>41870.666342592594</v>
      </c>
      <c r="T2702" s="18">
        <f t="shared" si="257"/>
        <v>41900.666342592594</v>
      </c>
      <c r="U2702" s="18">
        <v>41870.666342592594</v>
      </c>
      <c r="V2702" s="16">
        <v>2014</v>
      </c>
      <c r="W2702" s="17"/>
    </row>
    <row r="2703" spans="1:23" ht="28.8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8">
        <f t="shared" si="256"/>
        <v>42801.566365740735</v>
      </c>
      <c r="T2703" s="18">
        <f t="shared" si="257"/>
        <v>42832.524699074071</v>
      </c>
      <c r="U2703" s="18">
        <v>42801.566365740735</v>
      </c>
      <c r="V2703" s="16">
        <v>2017</v>
      </c>
      <c r="W2703" s="17"/>
    </row>
    <row r="2704" spans="1:23" ht="28.8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8">
        <f t="shared" si="256"/>
        <v>42800.593483796292</v>
      </c>
      <c r="T2704" s="18">
        <f t="shared" si="257"/>
        <v>42830.551817129628</v>
      </c>
      <c r="U2704" s="18">
        <v>42800.593483796292</v>
      </c>
      <c r="V2704" s="16">
        <v>2017</v>
      </c>
      <c r="W2704" s="17"/>
    </row>
    <row r="2705" spans="1:23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8">
        <f t="shared" si="256"/>
        <v>42756.481828703698</v>
      </c>
      <c r="T2705" s="18">
        <f t="shared" si="257"/>
        <v>42816.440162037034</v>
      </c>
      <c r="U2705" s="18">
        <v>42756.481828703698</v>
      </c>
      <c r="V2705" s="16">
        <v>2017</v>
      </c>
      <c r="W2705" s="17"/>
    </row>
    <row r="2706" spans="1:23" ht="28.8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8">
        <f t="shared" si="256"/>
        <v>42787.654097222221</v>
      </c>
      <c r="T2706" s="18">
        <f t="shared" si="257"/>
        <v>42830.61243055555</v>
      </c>
      <c r="U2706" s="18">
        <v>42787.654097222221</v>
      </c>
      <c r="V2706" s="16">
        <v>2017</v>
      </c>
      <c r="W2706" s="17"/>
    </row>
    <row r="2707" spans="1:23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8">
        <f t="shared" si="256"/>
        <v>42773.70784722222</v>
      </c>
      <c r="T2707" s="18">
        <f t="shared" si="257"/>
        <v>42818.666180555556</v>
      </c>
      <c r="U2707" s="18">
        <v>42773.70784722222</v>
      </c>
      <c r="V2707" s="16">
        <v>2017</v>
      </c>
      <c r="W2707" s="17"/>
    </row>
    <row r="2708" spans="1:23" ht="28.8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8">
        <f t="shared" si="256"/>
        <v>41899.086608796293</v>
      </c>
      <c r="T2708" s="18">
        <f t="shared" si="257"/>
        <v>41928.082638888889</v>
      </c>
      <c r="U2708" s="18">
        <v>41899.086608796293</v>
      </c>
      <c r="V2708" s="16">
        <v>2014</v>
      </c>
      <c r="W2708" s="17"/>
    </row>
    <row r="2709" spans="1:23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8">
        <f t="shared" si="256"/>
        <v>41391.574571759258</v>
      </c>
      <c r="T2709" s="18">
        <f t="shared" si="257"/>
        <v>41421.082638888889</v>
      </c>
      <c r="U2709" s="18">
        <v>41391.574571759258</v>
      </c>
      <c r="V2709" s="16">
        <v>2013</v>
      </c>
      <c r="W2709" s="17"/>
    </row>
    <row r="2710" spans="1:23" ht="28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8">
        <f t="shared" si="256"/>
        <v>42512.489884259259</v>
      </c>
      <c r="T2710" s="18">
        <f t="shared" si="257"/>
        <v>42572.489884259259</v>
      </c>
      <c r="U2710" s="18">
        <v>42512.489884259259</v>
      </c>
      <c r="V2710" s="16">
        <v>2016</v>
      </c>
      <c r="W2710" s="17"/>
    </row>
    <row r="2711" spans="1:23" ht="28.8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8">
        <f t="shared" si="256"/>
        <v>42611.941446759258</v>
      </c>
      <c r="T2711" s="18">
        <f t="shared" si="257"/>
        <v>42646.957638888889</v>
      </c>
      <c r="U2711" s="18">
        <v>42611.941446759258</v>
      </c>
      <c r="V2711" s="16">
        <v>2016</v>
      </c>
      <c r="W2711" s="17"/>
    </row>
    <row r="2712" spans="1:23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8">
        <f t="shared" si="256"/>
        <v>41828.021157407406</v>
      </c>
      <c r="T2712" s="18">
        <f t="shared" si="257"/>
        <v>41859.875</v>
      </c>
      <c r="U2712" s="18">
        <v>41828.021157407406</v>
      </c>
      <c r="V2712" s="16">
        <v>2014</v>
      </c>
      <c r="W2712" s="17"/>
    </row>
    <row r="2713" spans="1:23" ht="28.8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8">
        <f t="shared" si="256"/>
        <v>41780.536921296298</v>
      </c>
      <c r="T2713" s="18">
        <f t="shared" si="257"/>
        <v>41810.709027777775</v>
      </c>
      <c r="U2713" s="18">
        <v>41780.536921296298</v>
      </c>
      <c r="V2713" s="16">
        <v>2014</v>
      </c>
      <c r="W2713" s="17"/>
    </row>
    <row r="2714" spans="1:23" ht="28.8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8">
        <f t="shared" si="256"/>
        <v>41431.853703703702</v>
      </c>
      <c r="T2714" s="18">
        <f t="shared" si="257"/>
        <v>41468.541666666664</v>
      </c>
      <c r="U2714" s="18">
        <v>41431.853703703702</v>
      </c>
      <c r="V2714" s="16">
        <v>2013</v>
      </c>
      <c r="W2714" s="17"/>
    </row>
    <row r="2715" spans="1:23" ht="28.8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8">
        <f t="shared" si="256"/>
        <v>42322.445416666662</v>
      </c>
      <c r="T2715" s="18">
        <f t="shared" si="257"/>
        <v>42362.445416666662</v>
      </c>
      <c r="U2715" s="18">
        <v>42322.445416666662</v>
      </c>
      <c r="V2715" s="16">
        <v>2015</v>
      </c>
      <c r="W2715" s="17"/>
    </row>
    <row r="2716" spans="1:23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8">
        <f t="shared" si="256"/>
        <v>42629.446712962956</v>
      </c>
      <c r="T2716" s="18">
        <f t="shared" si="257"/>
        <v>42657.749999999993</v>
      </c>
      <c r="U2716" s="18">
        <v>42629.446712962956</v>
      </c>
      <c r="V2716" s="16">
        <v>2016</v>
      </c>
      <c r="W2716" s="17"/>
    </row>
    <row r="2717" spans="1:23" ht="28.8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8">
        <f t="shared" si="256"/>
        <v>42387.190138888887</v>
      </c>
      <c r="T2717" s="18">
        <f t="shared" si="257"/>
        <v>42421.190138888887</v>
      </c>
      <c r="U2717" s="18">
        <v>42387.190138888887</v>
      </c>
      <c r="V2717" s="16">
        <v>2016</v>
      </c>
      <c r="W2717" s="17"/>
    </row>
    <row r="2718" spans="1:23" ht="43.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8">
        <f t="shared" si="256"/>
        <v>42255.124918981477</v>
      </c>
      <c r="T2718" s="18">
        <f t="shared" si="257"/>
        <v>42285.124918981477</v>
      </c>
      <c r="U2718" s="18">
        <v>42255.124918981477</v>
      </c>
      <c r="V2718" s="16">
        <v>2015</v>
      </c>
      <c r="W2718" s="17"/>
    </row>
    <row r="2719" spans="1:23" ht="28.8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8">
        <f t="shared" si="256"/>
        <v>41934.706585648149</v>
      </c>
      <c r="T2719" s="18">
        <f t="shared" si="257"/>
        <v>41979.748252314814</v>
      </c>
      <c r="U2719" s="18">
        <v>41934.706585648149</v>
      </c>
      <c r="V2719" s="16">
        <v>2014</v>
      </c>
      <c r="W2719" s="17"/>
    </row>
    <row r="2720" spans="1:23" ht="28.8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8">
        <f t="shared" si="256"/>
        <v>42465.388252314813</v>
      </c>
      <c r="T2720" s="18">
        <f t="shared" si="257"/>
        <v>42493.749999999993</v>
      </c>
      <c r="U2720" s="18">
        <v>42465.388252314813</v>
      </c>
      <c r="V2720" s="16">
        <v>2016</v>
      </c>
      <c r="W2720" s="17"/>
    </row>
    <row r="2721" spans="1:23" ht="28.8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8">
        <f t="shared" si="256"/>
        <v>42417.822847222218</v>
      </c>
      <c r="T2721" s="18">
        <f t="shared" si="257"/>
        <v>42477.781180555547</v>
      </c>
      <c r="U2721" s="18">
        <v>42417.822847222218</v>
      </c>
      <c r="V2721" s="16">
        <v>2016</v>
      </c>
      <c r="W2721" s="17"/>
    </row>
    <row r="2722" spans="1:23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8">
        <f t="shared" si="256"/>
        <v>42655.257557870362</v>
      </c>
      <c r="T2722" s="18">
        <f t="shared" si="257"/>
        <v>42685.299224537033</v>
      </c>
      <c r="U2722" s="18">
        <v>42655.257557870362</v>
      </c>
      <c r="V2722" s="16">
        <v>2016</v>
      </c>
      <c r="W2722" s="17"/>
    </row>
    <row r="2723" spans="1:23" ht="28.8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8">
        <f t="shared" si="256"/>
        <v>41493.335625</v>
      </c>
      <c r="T2723" s="18">
        <f t="shared" si="257"/>
        <v>41523.583333333328</v>
      </c>
      <c r="U2723" s="18">
        <v>41493.335625</v>
      </c>
      <c r="V2723" s="16">
        <v>2013</v>
      </c>
      <c r="W2723" s="17"/>
    </row>
    <row r="2724" spans="1:23" ht="28.8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8">
        <f t="shared" si="256"/>
        <v>42704.64876157407</v>
      </c>
      <c r="T2724" s="18">
        <f t="shared" si="257"/>
        <v>42764.64876157407</v>
      </c>
      <c r="U2724" s="18">
        <v>42704.64876157407</v>
      </c>
      <c r="V2724" s="16">
        <v>2016</v>
      </c>
      <c r="W2724" s="17"/>
    </row>
    <row r="2725" spans="1:23" ht="28.8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8">
        <f t="shared" si="256"/>
        <v>41944.630648148144</v>
      </c>
      <c r="T2725" s="18">
        <f t="shared" si="257"/>
        <v>42004.672314814808</v>
      </c>
      <c r="U2725" s="18">
        <v>41944.630648148144</v>
      </c>
      <c r="V2725" s="16">
        <v>2014</v>
      </c>
      <c r="W2725" s="17"/>
    </row>
    <row r="2726" spans="1:23" ht="28.8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8">
        <f t="shared" si="256"/>
        <v>42199.118738425925</v>
      </c>
      <c r="T2726" s="18">
        <f t="shared" si="257"/>
        <v>42231.118738425925</v>
      </c>
      <c r="U2726" s="18">
        <v>42199.118738425925</v>
      </c>
      <c r="V2726" s="16">
        <v>2015</v>
      </c>
      <c r="W2726" s="17"/>
    </row>
    <row r="2727" spans="1:23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8">
        <f t="shared" si="256"/>
        <v>42745.53628472222</v>
      </c>
      <c r="T2727" s="18">
        <f t="shared" si="257"/>
        <v>42795.53628472222</v>
      </c>
      <c r="U2727" s="18">
        <v>42745.53628472222</v>
      </c>
      <c r="V2727" s="16">
        <v>2017</v>
      </c>
      <c r="W2727" s="17"/>
    </row>
    <row r="2728" spans="1:23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8">
        <f t="shared" si="256"/>
        <v>42452.371655092589</v>
      </c>
      <c r="T2728" s="18">
        <f t="shared" si="257"/>
        <v>42482.371655092589</v>
      </c>
      <c r="U2728" s="18">
        <v>42452.371655092589</v>
      </c>
      <c r="V2728" s="16">
        <v>2016</v>
      </c>
      <c r="W2728" s="17"/>
    </row>
    <row r="2729" spans="1:23" ht="28.8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8">
        <f t="shared" si="256"/>
        <v>42198.468321759261</v>
      </c>
      <c r="T2729" s="18">
        <f t="shared" si="257"/>
        <v>42223.468321759261</v>
      </c>
      <c r="U2729" s="18">
        <v>42198.468321759261</v>
      </c>
      <c r="V2729" s="16">
        <v>2015</v>
      </c>
      <c r="W2729" s="17"/>
    </row>
    <row r="2730" spans="1:23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8">
        <f t="shared" si="256"/>
        <v>42333.391597222224</v>
      </c>
      <c r="T2730" s="18">
        <f t="shared" si="257"/>
        <v>42368.391597222224</v>
      </c>
      <c r="U2730" s="18">
        <v>42333.391597222224</v>
      </c>
      <c r="V2730" s="16">
        <v>2015</v>
      </c>
      <c r="W2730" s="17"/>
    </row>
    <row r="2731" spans="1:23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8">
        <f t="shared" si="256"/>
        <v>42095.032372685186</v>
      </c>
      <c r="T2731" s="18">
        <f t="shared" si="257"/>
        <v>42125.032372685186</v>
      </c>
      <c r="U2731" s="18">
        <v>42095.032372685186</v>
      </c>
      <c r="V2731" s="16">
        <v>2015</v>
      </c>
      <c r="W2731" s="17"/>
    </row>
    <row r="2732" spans="1:23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8">
        <f t="shared" si="256"/>
        <v>41351.333043981482</v>
      </c>
      <c r="T2732" s="18">
        <f t="shared" si="257"/>
        <v>41386.333043981482</v>
      </c>
      <c r="U2732" s="18">
        <v>41351.333043981482</v>
      </c>
      <c r="V2732" s="16">
        <v>2013</v>
      </c>
      <c r="W2732" s="17"/>
    </row>
    <row r="2733" spans="1:23" ht="28.8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8">
        <f t="shared" si="256"/>
        <v>41872.317384259259</v>
      </c>
      <c r="T2733" s="18">
        <f t="shared" si="257"/>
        <v>41929.958333333328</v>
      </c>
      <c r="U2733" s="18">
        <v>41872.317384259259</v>
      </c>
      <c r="V2733" s="16">
        <v>2014</v>
      </c>
      <c r="W2733" s="17"/>
    </row>
    <row r="2734" spans="1:23" ht="28.8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8">
        <f t="shared" si="256"/>
        <v>41389.599861111106</v>
      </c>
      <c r="T2734" s="18">
        <f t="shared" si="257"/>
        <v>41421.791666666664</v>
      </c>
      <c r="U2734" s="18">
        <v>41389.599861111106</v>
      </c>
      <c r="V2734" s="16">
        <v>2013</v>
      </c>
      <c r="W2734" s="17"/>
    </row>
    <row r="2735" spans="1:23" ht="28.8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8">
        <f t="shared" si="256"/>
        <v>42044.064513888887</v>
      </c>
      <c r="T2735" s="18">
        <f t="shared" si="257"/>
        <v>42104.022847222215</v>
      </c>
      <c r="U2735" s="18">
        <v>42044.064513888887</v>
      </c>
      <c r="V2735" s="16">
        <v>2015</v>
      </c>
      <c r="W2735" s="17"/>
    </row>
    <row r="2736" spans="1:23" ht="28.8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8">
        <f t="shared" si="256"/>
        <v>42626.460555555554</v>
      </c>
      <c r="T2736" s="18">
        <f t="shared" si="257"/>
        <v>42656.707638888889</v>
      </c>
      <c r="U2736" s="18">
        <v>42626.460555555554</v>
      </c>
      <c r="V2736" s="16">
        <v>2016</v>
      </c>
      <c r="W2736" s="17"/>
    </row>
    <row r="2737" spans="1:23" ht="28.8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8">
        <f t="shared" si="256"/>
        <v>41315.912615740737</v>
      </c>
      <c r="T2737" s="18">
        <f t="shared" si="257"/>
        <v>41346.625</v>
      </c>
      <c r="U2737" s="18">
        <v>41315.912615740737</v>
      </c>
      <c r="V2737" s="16">
        <v>2013</v>
      </c>
      <c r="W2737" s="17"/>
    </row>
    <row r="2738" spans="1:23" ht="43.2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8">
        <f t="shared" si="256"/>
        <v>41722.458020833328</v>
      </c>
      <c r="T2738" s="18">
        <f t="shared" si="257"/>
        <v>41752.458020833328</v>
      </c>
      <c r="U2738" s="18">
        <v>41722.458020833328</v>
      </c>
      <c r="V2738" s="16">
        <v>2014</v>
      </c>
      <c r="W2738" s="17"/>
    </row>
    <row r="2739" spans="1:23" ht="28.8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8">
        <f t="shared" si="256"/>
        <v>41611.709340277775</v>
      </c>
      <c r="T2739" s="18">
        <f t="shared" si="257"/>
        <v>41654.583333333328</v>
      </c>
      <c r="U2739" s="18">
        <v>41611.709340277775</v>
      </c>
      <c r="V2739" s="16">
        <v>2013</v>
      </c>
      <c r="W2739" s="17"/>
    </row>
    <row r="2740" spans="1:23" ht="28.8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8">
        <f t="shared" si="256"/>
        <v>42619.935231481482</v>
      </c>
      <c r="T2740" s="18">
        <f t="shared" si="257"/>
        <v>42679.935231481482</v>
      </c>
      <c r="U2740" s="18">
        <v>42619.935231481482</v>
      </c>
      <c r="V2740" s="16">
        <v>2016</v>
      </c>
      <c r="W2740" s="17"/>
    </row>
    <row r="2741" spans="1:23" ht="28.8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8">
        <f t="shared" si="256"/>
        <v>41719.679594907408</v>
      </c>
      <c r="T2741" s="18">
        <f t="shared" si="257"/>
        <v>41764.679594907408</v>
      </c>
      <c r="U2741" s="18">
        <v>41719.679594907408</v>
      </c>
      <c r="V2741" s="16">
        <v>2014</v>
      </c>
      <c r="W2741" s="17"/>
    </row>
    <row r="2742" spans="1:23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8">
        <f t="shared" si="256"/>
        <v>42044.823518518511</v>
      </c>
      <c r="T2742" s="18">
        <f t="shared" si="257"/>
        <v>42074.781851851854</v>
      </c>
      <c r="U2742" s="18">
        <v>42044.823518518511</v>
      </c>
      <c r="V2742" s="16">
        <v>2015</v>
      </c>
      <c r="W2742" s="17"/>
    </row>
    <row r="2743" spans="1:23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8">
        <f t="shared" si="256"/>
        <v>41911.449097222219</v>
      </c>
      <c r="T2743" s="18">
        <f t="shared" si="257"/>
        <v>41931.879861111105</v>
      </c>
      <c r="U2743" s="18">
        <v>41911.449097222219</v>
      </c>
      <c r="V2743" s="16">
        <v>2014</v>
      </c>
      <c r="W2743" s="17"/>
    </row>
    <row r="2744" spans="1:23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8">
        <f t="shared" si="256"/>
        <v>41030.511423611111</v>
      </c>
      <c r="T2744" s="18">
        <f t="shared" si="257"/>
        <v>41044.511423611111</v>
      </c>
      <c r="U2744" s="18">
        <v>41030.511423611111</v>
      </c>
      <c r="V2744" s="16">
        <v>2012</v>
      </c>
      <c r="W2744" s="17"/>
    </row>
    <row r="2745" spans="1:23" ht="28.8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8">
        <f t="shared" si="256"/>
        <v>42632.120451388888</v>
      </c>
      <c r="T2745" s="18">
        <f t="shared" si="257"/>
        <v>42662.120451388888</v>
      </c>
      <c r="U2745" s="18">
        <v>42632.120451388888</v>
      </c>
      <c r="V2745" s="16">
        <v>2016</v>
      </c>
      <c r="W2745" s="17"/>
    </row>
    <row r="2746" spans="1:23" ht="28.8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8">
        <f t="shared" si="256"/>
        <v>40937.854143518518</v>
      </c>
      <c r="T2746" s="18">
        <f t="shared" si="257"/>
        <v>40967.854143518518</v>
      </c>
      <c r="U2746" s="18">
        <v>40937.854143518518</v>
      </c>
      <c r="V2746" s="16">
        <v>2012</v>
      </c>
      <c r="W2746" s="17"/>
    </row>
    <row r="2747" spans="1:23" ht="28.8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8">
        <f t="shared" si="256"/>
        <v>41044.779722222222</v>
      </c>
      <c r="T2747" s="18">
        <f t="shared" si="257"/>
        <v>41104.779722222222</v>
      </c>
      <c r="U2747" s="18">
        <v>41044.779722222222</v>
      </c>
      <c r="V2747" s="16">
        <v>2012</v>
      </c>
      <c r="W2747" s="17"/>
    </row>
    <row r="2748" spans="1:23" ht="28.8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8">
        <f t="shared" si="256"/>
        <v>41850.57304398148</v>
      </c>
      <c r="T2748" s="18">
        <f t="shared" si="257"/>
        <v>41880.57304398148</v>
      </c>
      <c r="U2748" s="18">
        <v>41850.57304398148</v>
      </c>
      <c r="V2748" s="16">
        <v>2014</v>
      </c>
      <c r="W2748" s="17"/>
    </row>
    <row r="2749" spans="1:23" ht="28.8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8">
        <f t="shared" si="256"/>
        <v>41044.439780092594</v>
      </c>
      <c r="T2749" s="18">
        <f t="shared" si="257"/>
        <v>41075.923611111109</v>
      </c>
      <c r="U2749" s="18">
        <v>41044.439780092594</v>
      </c>
      <c r="V2749" s="16">
        <v>2012</v>
      </c>
      <c r="W2749" s="17"/>
    </row>
    <row r="2750" spans="1:23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8">
        <f t="shared" si="256"/>
        <v>42585.502337962964</v>
      </c>
      <c r="T2750" s="18">
        <f t="shared" si="257"/>
        <v>42615.502337962964</v>
      </c>
      <c r="U2750" s="18">
        <v>42585.502337962964</v>
      </c>
      <c r="V2750" s="16">
        <v>2016</v>
      </c>
      <c r="W2750" s="17"/>
    </row>
    <row r="2751" spans="1:23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8">
        <f t="shared" si="256"/>
        <v>42068.59070601852</v>
      </c>
      <c r="T2751" s="18">
        <f t="shared" si="257"/>
        <v>42098.549039351848</v>
      </c>
      <c r="U2751" s="18">
        <v>42068.59070601852</v>
      </c>
      <c r="V2751" s="16">
        <v>2015</v>
      </c>
      <c r="W2751" s="17"/>
    </row>
    <row r="2752" spans="1:23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8">
        <f t="shared" si="256"/>
        <v>41078.69149305555</v>
      </c>
      <c r="T2752" s="18">
        <f t="shared" si="257"/>
        <v>41090.625</v>
      </c>
      <c r="U2752" s="18">
        <v>41078.69149305555</v>
      </c>
      <c r="V2752" s="16">
        <v>2012</v>
      </c>
      <c r="W2752" s="17"/>
    </row>
    <row r="2753" spans="1:23" ht="28.8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8">
        <f t="shared" si="256"/>
        <v>41747.678726851853</v>
      </c>
      <c r="T2753" s="18">
        <f t="shared" si="257"/>
        <v>41807.678726851853</v>
      </c>
      <c r="U2753" s="18">
        <v>41747.678726851853</v>
      </c>
      <c r="V2753" s="16">
        <v>2014</v>
      </c>
      <c r="W2753" s="17"/>
    </row>
    <row r="2754" spans="1:23" ht="28.8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E2754/D2754</f>
        <v>0.11458333333333333</v>
      </c>
      <c r="P2754" s="7">
        <f t="shared" ref="P2754:P2817" si="259">E2754/L2754</f>
        <v>39.285714285714285</v>
      </c>
      <c r="Q2754" t="str">
        <f t="shared" ref="Q2754:Q2817" si="260">LEFT(N2754,FIND("/",N2754)-1)</f>
        <v>publishing</v>
      </c>
      <c r="R2754" t="str">
        <f t="shared" ref="R2754:R2817" si="261">RIGHT(N2754,LEN(N2754)-FIND("/",N2754))</f>
        <v>children's books</v>
      </c>
      <c r="S2754" s="18">
        <f t="shared" ref="S2754:S2817" si="262">(((J2754/60)/60)/24)+DATE(1970,1,1)+(-5/24)</f>
        <v>40855.556759259256</v>
      </c>
      <c r="T2754" s="18">
        <f t="shared" ref="T2754:T2817" si="263">(((I2754/60)/60)/24)+DATE(1970,1,1)+(-5/24)</f>
        <v>40895.556759259256</v>
      </c>
      <c r="U2754" s="18">
        <v>40855.556759259256</v>
      </c>
      <c r="V2754" s="16">
        <v>2011</v>
      </c>
      <c r="W2754" s="17"/>
    </row>
    <row r="2755" spans="1:23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0.19</v>
      </c>
      <c r="P2755" s="7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8">
        <f t="shared" si="262"/>
        <v>41117.692395833328</v>
      </c>
      <c r="T2755" s="18">
        <f t="shared" si="263"/>
        <v>41147.692395833328</v>
      </c>
      <c r="U2755" s="18">
        <v>41117.692395833328</v>
      </c>
      <c r="V2755" s="16">
        <v>2012</v>
      </c>
      <c r="W2755" s="17"/>
    </row>
    <row r="2756" spans="1:23" ht="28.8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8">
        <f t="shared" si="262"/>
        <v>41863.427673611113</v>
      </c>
      <c r="T2756" s="18">
        <f t="shared" si="263"/>
        <v>41893.427673611113</v>
      </c>
      <c r="U2756" s="18">
        <v>41863.427673611113</v>
      </c>
      <c r="V2756" s="16">
        <v>2014</v>
      </c>
      <c r="W2756" s="17"/>
    </row>
    <row r="2757" spans="1:23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8">
        <f t="shared" si="262"/>
        <v>42072.582488425927</v>
      </c>
      <c r="T2757" s="18">
        <f t="shared" si="263"/>
        <v>42102.582488425927</v>
      </c>
      <c r="U2757" s="18">
        <v>42072.582488425927</v>
      </c>
      <c r="V2757" s="16">
        <v>2015</v>
      </c>
      <c r="W2757" s="17"/>
    </row>
    <row r="2758" spans="1:23" ht="28.8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8">
        <f t="shared" si="262"/>
        <v>41620.692141203705</v>
      </c>
      <c r="T2758" s="18">
        <f t="shared" si="263"/>
        <v>41650.692141203705</v>
      </c>
      <c r="U2758" s="18">
        <v>41620.692141203705</v>
      </c>
      <c r="V2758" s="16">
        <v>2013</v>
      </c>
      <c r="W2758" s="17"/>
    </row>
    <row r="2759" spans="1:23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8">
        <f t="shared" si="262"/>
        <v>42573.448287037034</v>
      </c>
      <c r="T2759" s="18">
        <f t="shared" si="263"/>
        <v>42588.448287037034</v>
      </c>
      <c r="U2759" s="18">
        <v>42573.448287037034</v>
      </c>
      <c r="V2759" s="16">
        <v>2016</v>
      </c>
      <c r="W2759" s="17"/>
    </row>
    <row r="2760" spans="1:23" ht="28.8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8">
        <f t="shared" si="262"/>
        <v>42639.23359953703</v>
      </c>
      <c r="T2760" s="18">
        <f t="shared" si="263"/>
        <v>42653.23359953703</v>
      </c>
      <c r="U2760" s="18">
        <v>42639.23359953703</v>
      </c>
      <c r="V2760" s="16">
        <v>2016</v>
      </c>
      <c r="W2760" s="17"/>
    </row>
    <row r="2761" spans="1:23" ht="28.8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8">
        <f t="shared" si="262"/>
        <v>42524.158171296294</v>
      </c>
      <c r="T2761" s="18">
        <f t="shared" si="263"/>
        <v>42567.158171296294</v>
      </c>
      <c r="U2761" s="18">
        <v>42524.158171296294</v>
      </c>
      <c r="V2761" s="16">
        <v>2016</v>
      </c>
      <c r="W2761" s="17"/>
    </row>
    <row r="2762" spans="1:23" ht="28.8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8">
        <f t="shared" si="262"/>
        <v>41415.252986111111</v>
      </c>
      <c r="T2762" s="18">
        <f t="shared" si="263"/>
        <v>41445.252986111111</v>
      </c>
      <c r="U2762" s="18">
        <v>41415.252986111111</v>
      </c>
      <c r="V2762" s="16">
        <v>2013</v>
      </c>
      <c r="W2762" s="17"/>
    </row>
    <row r="2763" spans="1:23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8">
        <f t="shared" si="262"/>
        <v>41246.85524305555</v>
      </c>
      <c r="T2763" s="18">
        <f t="shared" si="263"/>
        <v>41276.85524305555</v>
      </c>
      <c r="U2763" s="18">
        <v>41246.85524305555</v>
      </c>
      <c r="V2763" s="16">
        <v>2012</v>
      </c>
      <c r="W2763" s="17"/>
    </row>
    <row r="2764" spans="1:23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8">
        <f t="shared" si="262"/>
        <v>40926.828645833331</v>
      </c>
      <c r="T2764" s="18">
        <f t="shared" si="263"/>
        <v>40986.786979166667</v>
      </c>
      <c r="U2764" s="18">
        <v>40926.828645833331</v>
      </c>
      <c r="V2764" s="16">
        <v>2012</v>
      </c>
      <c r="W2764" s="17"/>
    </row>
    <row r="2765" spans="1:23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8">
        <f t="shared" si="262"/>
        <v>41373.371342592589</v>
      </c>
      <c r="T2765" s="18">
        <f t="shared" si="263"/>
        <v>41418.371342592589</v>
      </c>
      <c r="U2765" s="18">
        <v>41373.371342592589</v>
      </c>
      <c r="V2765" s="16">
        <v>2013</v>
      </c>
      <c r="W2765" s="17"/>
    </row>
    <row r="2766" spans="1:23" ht="28.8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8">
        <f t="shared" si="262"/>
        <v>41030.083692129629</v>
      </c>
      <c r="T2766" s="18">
        <f t="shared" si="263"/>
        <v>41059.583333333328</v>
      </c>
      <c r="U2766" s="18">
        <v>41030.083692129629</v>
      </c>
      <c r="V2766" s="16">
        <v>2012</v>
      </c>
      <c r="W2766" s="17"/>
    </row>
    <row r="2767" spans="1:23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8">
        <f t="shared" si="262"/>
        <v>41194.370694444442</v>
      </c>
      <c r="T2767" s="18">
        <f t="shared" si="263"/>
        <v>41210.370694444442</v>
      </c>
      <c r="U2767" s="18">
        <v>41194.370694444442</v>
      </c>
      <c r="V2767" s="16">
        <v>2012</v>
      </c>
      <c r="W2767" s="17"/>
    </row>
    <row r="2768" spans="1:23" ht="28.8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8">
        <f t="shared" si="262"/>
        <v>40736.459699074068</v>
      </c>
      <c r="T2768" s="18">
        <f t="shared" si="263"/>
        <v>40766.459699074068</v>
      </c>
      <c r="U2768" s="18">
        <v>40736.459699074068</v>
      </c>
      <c r="V2768" s="16">
        <v>2011</v>
      </c>
      <c r="W2768" s="17"/>
    </row>
    <row r="2769" spans="1:23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8">
        <f t="shared" si="262"/>
        <v>42172.750578703701</v>
      </c>
      <c r="T2769" s="18">
        <f t="shared" si="263"/>
        <v>42232.750578703701</v>
      </c>
      <c r="U2769" s="18">
        <v>42172.750578703701</v>
      </c>
      <c r="V2769" s="16">
        <v>2015</v>
      </c>
      <c r="W2769" s="17"/>
    </row>
    <row r="2770" spans="1:23" ht="28.8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8">
        <f t="shared" si="262"/>
        <v>40967.4065162037</v>
      </c>
      <c r="T2770" s="18">
        <f t="shared" si="263"/>
        <v>40997.364849537036</v>
      </c>
      <c r="U2770" s="18">
        <v>40967.4065162037</v>
      </c>
      <c r="V2770" s="16">
        <v>2012</v>
      </c>
      <c r="W2770" s="17"/>
    </row>
    <row r="2771" spans="1:23" ht="28.8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8">
        <f t="shared" si="262"/>
        <v>41745.617939814809</v>
      </c>
      <c r="T2771" s="18">
        <f t="shared" si="263"/>
        <v>41795.617939814809</v>
      </c>
      <c r="U2771" s="18">
        <v>41745.617939814809</v>
      </c>
      <c r="V2771" s="16">
        <v>2014</v>
      </c>
      <c r="W2771" s="17"/>
    </row>
    <row r="2772" spans="1:23" ht="28.8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8">
        <f t="shared" si="262"/>
        <v>41686.496874999997</v>
      </c>
      <c r="T2772" s="18">
        <f t="shared" si="263"/>
        <v>41716.455208333333</v>
      </c>
      <c r="U2772" s="18">
        <v>41686.496874999997</v>
      </c>
      <c r="V2772" s="16">
        <v>2014</v>
      </c>
      <c r="W2772" s="17"/>
    </row>
    <row r="2773" spans="1:23" ht="28.8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8">
        <f t="shared" si="262"/>
        <v>41257.323379629626</v>
      </c>
      <c r="T2773" s="18">
        <f t="shared" si="263"/>
        <v>41306.5</v>
      </c>
      <c r="U2773" s="18">
        <v>41257.323379629626</v>
      </c>
      <c r="V2773" s="16">
        <v>2012</v>
      </c>
      <c r="W2773" s="17"/>
    </row>
    <row r="2774" spans="1:23" ht="28.8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8">
        <f t="shared" si="262"/>
        <v>41537.660810185182</v>
      </c>
      <c r="T2774" s="18">
        <f t="shared" si="263"/>
        <v>41552.660810185182</v>
      </c>
      <c r="U2774" s="18">
        <v>41537.660810185182</v>
      </c>
      <c r="V2774" s="16">
        <v>2013</v>
      </c>
      <c r="W2774" s="17"/>
    </row>
    <row r="2775" spans="1:23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8">
        <f t="shared" si="262"/>
        <v>42474.656493055554</v>
      </c>
      <c r="T2775" s="18">
        <f t="shared" si="263"/>
        <v>42484.656493055554</v>
      </c>
      <c r="U2775" s="18">
        <v>42474.656493055554</v>
      </c>
      <c r="V2775" s="16">
        <v>2016</v>
      </c>
      <c r="W2775" s="17"/>
    </row>
    <row r="2776" spans="1:23" ht="28.8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8">
        <f t="shared" si="262"/>
        <v>41310.918148148143</v>
      </c>
      <c r="T2776" s="18">
        <f t="shared" si="263"/>
        <v>41340.918148148143</v>
      </c>
      <c r="U2776" s="18">
        <v>41310.918148148143</v>
      </c>
      <c r="V2776" s="16">
        <v>2013</v>
      </c>
      <c r="W2776" s="17"/>
    </row>
    <row r="2777" spans="1:23" ht="28.8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8">
        <f t="shared" si="262"/>
        <v>40862.805023148147</v>
      </c>
      <c r="T2777" s="18">
        <f t="shared" si="263"/>
        <v>40892.805023148147</v>
      </c>
      <c r="U2777" s="18">
        <v>40862.805023148147</v>
      </c>
      <c r="V2777" s="16">
        <v>2011</v>
      </c>
      <c r="W2777" s="17"/>
    </row>
    <row r="2778" spans="1:23" ht="28.8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8">
        <f t="shared" si="262"/>
        <v>42136.088842592588</v>
      </c>
      <c r="T2778" s="18">
        <f t="shared" si="263"/>
        <v>42167.088842592588</v>
      </c>
      <c r="U2778" s="18">
        <v>42136.088842592588</v>
      </c>
      <c r="V2778" s="16">
        <v>2015</v>
      </c>
      <c r="W2778" s="17"/>
    </row>
    <row r="2779" spans="1:23" ht="28.8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8">
        <f t="shared" si="262"/>
        <v>42172.460694444446</v>
      </c>
      <c r="T2779" s="18">
        <f t="shared" si="263"/>
        <v>42202.460694444446</v>
      </c>
      <c r="U2779" s="18">
        <v>42172.460694444446</v>
      </c>
      <c r="V2779" s="16">
        <v>2015</v>
      </c>
      <c r="W2779" s="17"/>
    </row>
    <row r="2780" spans="1:23" ht="28.8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8">
        <f t="shared" si="262"/>
        <v>41846.769745370366</v>
      </c>
      <c r="T2780" s="18">
        <f t="shared" si="263"/>
        <v>41876.769745370366</v>
      </c>
      <c r="U2780" s="18">
        <v>41846.769745370366</v>
      </c>
      <c r="V2780" s="16">
        <v>2014</v>
      </c>
      <c r="W2780" s="17"/>
    </row>
    <row r="2781" spans="1:23" ht="28.8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8">
        <f t="shared" si="262"/>
        <v>42300.377557870372</v>
      </c>
      <c r="T2781" s="18">
        <f t="shared" si="263"/>
        <v>42330.419224537036</v>
      </c>
      <c r="U2781" s="18">
        <v>42300.377557870372</v>
      </c>
      <c r="V2781" s="16">
        <v>2015</v>
      </c>
      <c r="W2781" s="17"/>
    </row>
    <row r="2782" spans="1:23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8">
        <f t="shared" si="262"/>
        <v>42774.239444444444</v>
      </c>
      <c r="T2782" s="18">
        <f t="shared" si="263"/>
        <v>42804.239444444444</v>
      </c>
      <c r="U2782" s="18">
        <v>42774.239444444444</v>
      </c>
      <c r="V2782" s="16">
        <v>2017</v>
      </c>
      <c r="W2782" s="17"/>
    </row>
    <row r="2783" spans="1:23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8">
        <f t="shared" si="262"/>
        <v>42018.733263888884</v>
      </c>
      <c r="T2783" s="18">
        <f t="shared" si="263"/>
        <v>42047.083333333336</v>
      </c>
      <c r="U2783" s="18">
        <v>42018.733263888884</v>
      </c>
      <c r="V2783" s="16">
        <v>2015</v>
      </c>
      <c r="W2783" s="17"/>
    </row>
    <row r="2784" spans="1:23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8">
        <f t="shared" si="262"/>
        <v>42026.716643518514</v>
      </c>
      <c r="T2784" s="18">
        <f t="shared" si="263"/>
        <v>42051.999305555553</v>
      </c>
      <c r="U2784" s="18">
        <v>42026.716643518514</v>
      </c>
      <c r="V2784" s="16">
        <v>2015</v>
      </c>
      <c r="W2784" s="17"/>
    </row>
    <row r="2785" spans="1:23" ht="28.8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8">
        <f t="shared" si="262"/>
        <v>42103.326921296299</v>
      </c>
      <c r="T2785" s="18">
        <f t="shared" si="263"/>
        <v>42117.326921296299</v>
      </c>
      <c r="U2785" s="18">
        <v>42103.326921296299</v>
      </c>
      <c r="V2785" s="16">
        <v>2015</v>
      </c>
      <c r="W2785" s="17"/>
    </row>
    <row r="2786" spans="1:23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8">
        <f t="shared" si="262"/>
        <v>41920.579201388886</v>
      </c>
      <c r="T2786" s="18">
        <f t="shared" si="263"/>
        <v>41941.579201388886</v>
      </c>
      <c r="U2786" s="18">
        <v>41920.579201388886</v>
      </c>
      <c r="V2786" s="16">
        <v>2014</v>
      </c>
      <c r="W2786" s="17"/>
    </row>
    <row r="2787" spans="1:23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8">
        <f t="shared" si="262"/>
        <v>42557.981099537035</v>
      </c>
      <c r="T2787" s="18">
        <f t="shared" si="263"/>
        <v>42587.666666666664</v>
      </c>
      <c r="U2787" s="18">
        <v>42557.981099537035</v>
      </c>
      <c r="V2787" s="16">
        <v>2016</v>
      </c>
      <c r="W2787" s="17"/>
    </row>
    <row r="2788" spans="1:23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8">
        <f t="shared" si="262"/>
        <v>41815.360879629625</v>
      </c>
      <c r="T2788" s="18">
        <f t="shared" si="263"/>
        <v>41829.360879629625</v>
      </c>
      <c r="U2788" s="18">
        <v>41815.360879629625</v>
      </c>
      <c r="V2788" s="16">
        <v>2014</v>
      </c>
      <c r="W2788" s="17"/>
    </row>
    <row r="2789" spans="1:23" ht="28.8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8">
        <f t="shared" si="262"/>
        <v>41807.990185185183</v>
      </c>
      <c r="T2789" s="18">
        <f t="shared" si="263"/>
        <v>41837.990185185183</v>
      </c>
      <c r="U2789" s="18">
        <v>41807.990185185183</v>
      </c>
      <c r="V2789" s="16">
        <v>2014</v>
      </c>
      <c r="W2789" s="17"/>
    </row>
    <row r="2790" spans="1:23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8">
        <f t="shared" si="262"/>
        <v>42550.493553240733</v>
      </c>
      <c r="T2790" s="18">
        <f t="shared" si="263"/>
        <v>42580.493553240733</v>
      </c>
      <c r="U2790" s="18">
        <v>42550.493553240733</v>
      </c>
      <c r="V2790" s="16">
        <v>2016</v>
      </c>
      <c r="W2790" s="17"/>
    </row>
    <row r="2791" spans="1:23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8">
        <f t="shared" si="262"/>
        <v>42055.804791666662</v>
      </c>
      <c r="T2791" s="18">
        <f t="shared" si="263"/>
        <v>42074.958333333336</v>
      </c>
      <c r="U2791" s="18">
        <v>42055.804791666662</v>
      </c>
      <c r="V2791" s="16">
        <v>2015</v>
      </c>
      <c r="W2791" s="17"/>
    </row>
    <row r="2792" spans="1:23" ht="28.8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8">
        <f t="shared" si="262"/>
        <v>42016.730358796289</v>
      </c>
      <c r="T2792" s="18">
        <f t="shared" si="263"/>
        <v>42046.730358796289</v>
      </c>
      <c r="U2792" s="18">
        <v>42016.730358796289</v>
      </c>
      <c r="V2792" s="16">
        <v>2015</v>
      </c>
      <c r="W2792" s="17"/>
    </row>
    <row r="2793" spans="1:23" ht="28.8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8">
        <f t="shared" si="262"/>
        <v>42591.691655092589</v>
      </c>
      <c r="T2793" s="18">
        <f t="shared" si="263"/>
        <v>42621.958333333336</v>
      </c>
      <c r="U2793" s="18">
        <v>42591.691655092589</v>
      </c>
      <c r="V2793" s="16">
        <v>2016</v>
      </c>
      <c r="W2793" s="17"/>
    </row>
    <row r="2794" spans="1:23" ht="28.8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8">
        <f t="shared" si="262"/>
        <v>42183.022673611107</v>
      </c>
      <c r="T2794" s="18">
        <f t="shared" si="263"/>
        <v>42228.022673611107</v>
      </c>
      <c r="U2794" s="18">
        <v>42183.022673611107</v>
      </c>
      <c r="V2794" s="16">
        <v>2015</v>
      </c>
      <c r="W2794" s="17"/>
    </row>
    <row r="2795" spans="1:23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8">
        <f t="shared" si="262"/>
        <v>42176.210706018515</v>
      </c>
      <c r="T2795" s="18">
        <f t="shared" si="263"/>
        <v>42206.210706018515</v>
      </c>
      <c r="U2795" s="18">
        <v>42176.210706018515</v>
      </c>
      <c r="V2795" s="16">
        <v>2015</v>
      </c>
      <c r="W2795" s="17"/>
    </row>
    <row r="2796" spans="1:23" ht="28.8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8">
        <f t="shared" si="262"/>
        <v>42416.48332175926</v>
      </c>
      <c r="T2796" s="18">
        <f t="shared" si="263"/>
        <v>42432.583333333336</v>
      </c>
      <c r="U2796" s="18">
        <v>42416.48332175926</v>
      </c>
      <c r="V2796" s="16">
        <v>2016</v>
      </c>
      <c r="W2796" s="17"/>
    </row>
    <row r="2797" spans="1:23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8">
        <f t="shared" si="262"/>
        <v>41780.317604166667</v>
      </c>
      <c r="T2797" s="18">
        <f t="shared" si="263"/>
        <v>41796.75</v>
      </c>
      <c r="U2797" s="18">
        <v>41780.317604166667</v>
      </c>
      <c r="V2797" s="16">
        <v>2014</v>
      </c>
      <c r="W2797" s="17"/>
    </row>
    <row r="2798" spans="1:23" ht="28.8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8">
        <f t="shared" si="262"/>
        <v>41795.319768518515</v>
      </c>
      <c r="T2798" s="18">
        <f t="shared" si="263"/>
        <v>41825.319768518515</v>
      </c>
      <c r="U2798" s="18">
        <v>41795.319768518515</v>
      </c>
      <c r="V2798" s="16">
        <v>2014</v>
      </c>
      <c r="W2798" s="17"/>
    </row>
    <row r="2799" spans="1:23" ht="28.8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8">
        <f t="shared" si="262"/>
        <v>41798.731944444444</v>
      </c>
      <c r="T2799" s="18">
        <f t="shared" si="263"/>
        <v>41828.731944444444</v>
      </c>
      <c r="U2799" s="18">
        <v>41798.731944444444</v>
      </c>
      <c r="V2799" s="16">
        <v>2014</v>
      </c>
      <c r="W2799" s="17"/>
    </row>
    <row r="2800" spans="1:23" ht="28.8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8">
        <f t="shared" si="262"/>
        <v>42201.466678240737</v>
      </c>
      <c r="T2800" s="18">
        <f t="shared" si="263"/>
        <v>42216.458333333336</v>
      </c>
      <c r="U2800" s="18">
        <v>42201.466678240737</v>
      </c>
      <c r="V2800" s="16">
        <v>2015</v>
      </c>
      <c r="W2800" s="17"/>
    </row>
    <row r="2801" spans="1:23" ht="28.8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8">
        <f t="shared" si="262"/>
        <v>42507.05636574074</v>
      </c>
      <c r="T2801" s="18">
        <f t="shared" si="263"/>
        <v>42538.458333333336</v>
      </c>
      <c r="U2801" s="18">
        <v>42507.05636574074</v>
      </c>
      <c r="V2801" s="16">
        <v>2016</v>
      </c>
      <c r="W2801" s="17"/>
    </row>
    <row r="2802" spans="1:23" ht="28.8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8">
        <f t="shared" si="262"/>
        <v>41948.344513888886</v>
      </c>
      <c r="T2802" s="18">
        <f t="shared" si="263"/>
        <v>42008.344513888886</v>
      </c>
      <c r="U2802" s="18">
        <v>41948.344513888886</v>
      </c>
      <c r="V2802" s="16">
        <v>2014</v>
      </c>
      <c r="W2802" s="17"/>
    </row>
    <row r="2803" spans="1:23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8">
        <f t="shared" si="262"/>
        <v>41900.034826388888</v>
      </c>
      <c r="T2803" s="18">
        <f t="shared" si="263"/>
        <v>41922.25</v>
      </c>
      <c r="U2803" s="18">
        <v>41900.034826388888</v>
      </c>
      <c r="V2803" s="16">
        <v>2014</v>
      </c>
      <c r="W2803" s="17"/>
    </row>
    <row r="2804" spans="1:23" ht="28.8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8">
        <f t="shared" si="262"/>
        <v>42192.438738425924</v>
      </c>
      <c r="T2804" s="18">
        <f t="shared" si="263"/>
        <v>42222.438738425924</v>
      </c>
      <c r="U2804" s="18">
        <v>42192.438738425924</v>
      </c>
      <c r="V2804" s="16">
        <v>2015</v>
      </c>
      <c r="W2804" s="17"/>
    </row>
    <row r="2805" spans="1:23" ht="28.8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8">
        <f t="shared" si="262"/>
        <v>42157.857361111113</v>
      </c>
      <c r="T2805" s="18">
        <f t="shared" si="263"/>
        <v>42200.791666666664</v>
      </c>
      <c r="U2805" s="18">
        <v>42157.857361111113</v>
      </c>
      <c r="V2805" s="16">
        <v>2015</v>
      </c>
      <c r="W2805" s="17"/>
    </row>
    <row r="2806" spans="1:23" ht="28.8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8">
        <f t="shared" si="262"/>
        <v>41881.245254629626</v>
      </c>
      <c r="T2806" s="18">
        <f t="shared" si="263"/>
        <v>41911.245254629626</v>
      </c>
      <c r="U2806" s="18">
        <v>41881.245254629626</v>
      </c>
      <c r="V2806" s="16">
        <v>2014</v>
      </c>
      <c r="W2806" s="17"/>
    </row>
    <row r="2807" spans="1:23" ht="28.8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8">
        <f t="shared" si="262"/>
        <v>42213.2971412037</v>
      </c>
      <c r="T2807" s="18">
        <f t="shared" si="263"/>
        <v>42238.2971412037</v>
      </c>
      <c r="U2807" s="18">
        <v>42213.2971412037</v>
      </c>
      <c r="V2807" s="16">
        <v>2015</v>
      </c>
      <c r="W2807" s="17"/>
    </row>
    <row r="2808" spans="1:23" ht="28.8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8">
        <f t="shared" si="262"/>
        <v>42185.058912037035</v>
      </c>
      <c r="T2808" s="18">
        <f t="shared" si="263"/>
        <v>42221.249999999993</v>
      </c>
      <c r="U2808" s="18">
        <v>42185.058912037035</v>
      </c>
      <c r="V2808" s="16">
        <v>2015</v>
      </c>
      <c r="W2808" s="17"/>
    </row>
    <row r="2809" spans="1:23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8">
        <f t="shared" si="262"/>
        <v>42154.664791666662</v>
      </c>
      <c r="T2809" s="18">
        <f t="shared" si="263"/>
        <v>42184.664791666662</v>
      </c>
      <c r="U2809" s="18">
        <v>42154.664791666662</v>
      </c>
      <c r="V2809" s="16">
        <v>2015</v>
      </c>
      <c r="W2809" s="17"/>
    </row>
    <row r="2810" spans="1:23" ht="28.8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8">
        <f t="shared" si="262"/>
        <v>42208.638136574074</v>
      </c>
      <c r="T2810" s="18">
        <f t="shared" si="263"/>
        <v>42238.638136574074</v>
      </c>
      <c r="U2810" s="18">
        <v>42208.638136574074</v>
      </c>
      <c r="V2810" s="16">
        <v>2015</v>
      </c>
      <c r="W2810" s="17"/>
    </row>
    <row r="2811" spans="1:23" ht="28.8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8">
        <f t="shared" si="262"/>
        <v>42451.288483796299</v>
      </c>
      <c r="T2811" s="18">
        <f t="shared" si="263"/>
        <v>42459.402083333327</v>
      </c>
      <c r="U2811" s="18">
        <v>42451.288483796299</v>
      </c>
      <c r="V2811" s="16">
        <v>2016</v>
      </c>
      <c r="W2811" s="17"/>
    </row>
    <row r="2812" spans="1:23" ht="28.8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8">
        <f t="shared" si="262"/>
        <v>41758.931296296294</v>
      </c>
      <c r="T2812" s="18">
        <f t="shared" si="263"/>
        <v>41790.957638888889</v>
      </c>
      <c r="U2812" s="18">
        <v>41758.931296296294</v>
      </c>
      <c r="V2812" s="16">
        <v>2014</v>
      </c>
      <c r="W2812" s="17"/>
    </row>
    <row r="2813" spans="1:23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8">
        <f t="shared" si="262"/>
        <v>42028.288229166668</v>
      </c>
      <c r="T2813" s="18">
        <f t="shared" si="263"/>
        <v>42058.288229166668</v>
      </c>
      <c r="U2813" s="18">
        <v>42028.288229166668</v>
      </c>
      <c r="V2813" s="16">
        <v>2015</v>
      </c>
      <c r="W2813" s="17"/>
    </row>
    <row r="2814" spans="1:23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8">
        <f t="shared" si="262"/>
        <v>42054.535856481474</v>
      </c>
      <c r="T2814" s="18">
        <f t="shared" si="263"/>
        <v>42099.958333333336</v>
      </c>
      <c r="U2814" s="18">
        <v>42054.535856481474</v>
      </c>
      <c r="V2814" s="16">
        <v>2015</v>
      </c>
      <c r="W2814" s="17"/>
    </row>
    <row r="2815" spans="1:23" ht="28.8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8">
        <f t="shared" si="262"/>
        <v>42693.534270833326</v>
      </c>
      <c r="T2815" s="18">
        <f t="shared" si="263"/>
        <v>42718.534270833326</v>
      </c>
      <c r="U2815" s="18">
        <v>42693.534270833326</v>
      </c>
      <c r="V2815" s="16">
        <v>2016</v>
      </c>
      <c r="W2815" s="17"/>
    </row>
    <row r="2816" spans="1:23" ht="28.8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8">
        <f t="shared" si="262"/>
        <v>42103.191145833327</v>
      </c>
      <c r="T2816" s="18">
        <f t="shared" si="263"/>
        <v>42133.191145833327</v>
      </c>
      <c r="U2816" s="18">
        <v>42103.191145833327</v>
      </c>
      <c r="V2816" s="16">
        <v>2015</v>
      </c>
      <c r="W2816" s="17"/>
    </row>
    <row r="2817" spans="1:23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8">
        <f t="shared" si="262"/>
        <v>42559.568391203698</v>
      </c>
      <c r="T2817" s="18">
        <f t="shared" si="263"/>
        <v>42589.568391203698</v>
      </c>
      <c r="U2817" s="18">
        <v>42559.568391203698</v>
      </c>
      <c r="V2817" s="16">
        <v>2016</v>
      </c>
      <c r="W2817" s="17"/>
    </row>
    <row r="2818" spans="1:23" ht="28.8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E2818/D2818</f>
        <v>1.4156666666666666</v>
      </c>
      <c r="P2818" s="7">
        <f t="shared" ref="P2818:P2881" si="265">E2818/L2818</f>
        <v>25.130177514792898</v>
      </c>
      <c r="Q2818" t="str">
        <f t="shared" ref="Q2818:Q2881" si="266">LEFT(N2818,FIND("/",N2818)-1)</f>
        <v>theater</v>
      </c>
      <c r="R2818" t="str">
        <f t="shared" ref="R2818:R2881" si="267">RIGHT(N2818,LEN(N2818)-FIND("/",N2818))</f>
        <v>plays</v>
      </c>
      <c r="S2818" s="18">
        <f t="shared" ref="S2818:S2881" si="268">(((J2818/60)/60)/24)+DATE(1970,1,1)+(-5/24)</f>
        <v>42188.259166666663</v>
      </c>
      <c r="T2818" s="18">
        <f t="shared" ref="T2818:T2881" si="269">(((I2818/60)/60)/24)+DATE(1970,1,1)+(-5/24)</f>
        <v>42218.458333333336</v>
      </c>
      <c r="U2818" s="18">
        <v>42188.259166666663</v>
      </c>
      <c r="V2818" s="16">
        <v>2015</v>
      </c>
      <c r="W2818" s="17"/>
    </row>
    <row r="2819" spans="1:23" ht="28.8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1.3</v>
      </c>
      <c r="P2819" s="7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8">
        <f t="shared" si="268"/>
        <v>42023.42664351852</v>
      </c>
      <c r="T2819" s="18">
        <f t="shared" si="269"/>
        <v>42063.42664351852</v>
      </c>
      <c r="U2819" s="18">
        <v>42023.42664351852</v>
      </c>
      <c r="V2819" s="16">
        <v>2015</v>
      </c>
      <c r="W2819" s="17"/>
    </row>
    <row r="2820" spans="1:23" ht="28.8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8">
        <f t="shared" si="268"/>
        <v>42250.389884259253</v>
      </c>
      <c r="T2820" s="18">
        <f t="shared" si="269"/>
        <v>42270.389884259253</v>
      </c>
      <c r="U2820" s="18">
        <v>42250.389884259253</v>
      </c>
      <c r="V2820" s="16">
        <v>2015</v>
      </c>
      <c r="W2820" s="17"/>
    </row>
    <row r="2821" spans="1:23" ht="28.8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8">
        <f t="shared" si="268"/>
        <v>42139.317233796297</v>
      </c>
      <c r="T2821" s="18">
        <f t="shared" si="269"/>
        <v>42169.317233796297</v>
      </c>
      <c r="U2821" s="18">
        <v>42139.317233796297</v>
      </c>
      <c r="V2821" s="16">
        <v>2015</v>
      </c>
      <c r="W2821" s="17"/>
    </row>
    <row r="2822" spans="1:23" ht="28.8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8">
        <f t="shared" si="268"/>
        <v>42401.402650462966</v>
      </c>
      <c r="T2822" s="18">
        <f t="shared" si="269"/>
        <v>42425.791666666664</v>
      </c>
      <c r="U2822" s="18">
        <v>42401.402650462966</v>
      </c>
      <c r="V2822" s="16">
        <v>2016</v>
      </c>
      <c r="W2822" s="17"/>
    </row>
    <row r="2823" spans="1:23" ht="28.8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8">
        <f t="shared" si="268"/>
        <v>41875.714525462965</v>
      </c>
      <c r="T2823" s="18">
        <f t="shared" si="269"/>
        <v>41905.714525462965</v>
      </c>
      <c r="U2823" s="18">
        <v>41875.714525462965</v>
      </c>
      <c r="V2823" s="16">
        <v>2014</v>
      </c>
      <c r="W2823" s="17"/>
    </row>
    <row r="2824" spans="1:23" ht="28.8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8">
        <f t="shared" si="268"/>
        <v>42060.475601851846</v>
      </c>
      <c r="T2824" s="18">
        <f t="shared" si="269"/>
        <v>42090.433935185189</v>
      </c>
      <c r="U2824" s="18">
        <v>42060.475601851846</v>
      </c>
      <c r="V2824" s="16">
        <v>2015</v>
      </c>
      <c r="W2824" s="17"/>
    </row>
    <row r="2825" spans="1:23" ht="28.8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8">
        <f t="shared" si="268"/>
        <v>42066.803310185183</v>
      </c>
      <c r="T2825" s="18">
        <f t="shared" si="269"/>
        <v>42094.749305555553</v>
      </c>
      <c r="U2825" s="18">
        <v>42066.803310185183</v>
      </c>
      <c r="V2825" s="16">
        <v>2015</v>
      </c>
      <c r="W2825" s="17"/>
    </row>
    <row r="2826" spans="1:23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8">
        <f t="shared" si="268"/>
        <v>42136.0624537037</v>
      </c>
      <c r="T2826" s="18">
        <f t="shared" si="269"/>
        <v>42167.863194444442</v>
      </c>
      <c r="U2826" s="18">
        <v>42136.0624537037</v>
      </c>
      <c r="V2826" s="16">
        <v>2015</v>
      </c>
      <c r="W2826" s="17"/>
    </row>
    <row r="2827" spans="1:23" ht="28.8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8">
        <f t="shared" si="268"/>
        <v>42312.584328703706</v>
      </c>
      <c r="T2827" s="18">
        <f t="shared" si="269"/>
        <v>42342.584328703706</v>
      </c>
      <c r="U2827" s="18">
        <v>42312.584328703706</v>
      </c>
      <c r="V2827" s="16">
        <v>2015</v>
      </c>
      <c r="W2827" s="17"/>
    </row>
    <row r="2828" spans="1:23" ht="28.8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8">
        <f t="shared" si="268"/>
        <v>42170.826527777775</v>
      </c>
      <c r="T2828" s="18">
        <f t="shared" si="269"/>
        <v>42195.083333333336</v>
      </c>
      <c r="U2828" s="18">
        <v>42170.826527777775</v>
      </c>
      <c r="V2828" s="16">
        <v>2015</v>
      </c>
      <c r="W2828" s="17"/>
    </row>
    <row r="2829" spans="1:23" ht="28.8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8">
        <f t="shared" si="268"/>
        <v>42494.475300925922</v>
      </c>
      <c r="T2829" s="18">
        <f t="shared" si="269"/>
        <v>42524.479166666664</v>
      </c>
      <c r="U2829" s="18">
        <v>42494.475300925922</v>
      </c>
      <c r="V2829" s="16">
        <v>2016</v>
      </c>
      <c r="W2829" s="17"/>
    </row>
    <row r="2830" spans="1:23" ht="28.8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8">
        <f t="shared" si="268"/>
        <v>42254.056354166663</v>
      </c>
      <c r="T2830" s="18">
        <f t="shared" si="269"/>
        <v>42279.749999999993</v>
      </c>
      <c r="U2830" s="18">
        <v>42254.056354166663</v>
      </c>
      <c r="V2830" s="16">
        <v>2015</v>
      </c>
      <c r="W2830" s="17"/>
    </row>
    <row r="2831" spans="1:23" ht="28.8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8">
        <f t="shared" si="268"/>
        <v>42495.225902777776</v>
      </c>
      <c r="T2831" s="18">
        <f t="shared" si="269"/>
        <v>42523.225902777776</v>
      </c>
      <c r="U2831" s="18">
        <v>42495.225902777776</v>
      </c>
      <c r="V2831" s="16">
        <v>2016</v>
      </c>
      <c r="W2831" s="17"/>
    </row>
    <row r="2832" spans="1:23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8">
        <f t="shared" si="268"/>
        <v>41758.631342592591</v>
      </c>
      <c r="T2832" s="18">
        <f t="shared" si="269"/>
        <v>41770.957638888889</v>
      </c>
      <c r="U2832" s="18">
        <v>41758.631342592591</v>
      </c>
      <c r="V2832" s="16">
        <v>2014</v>
      </c>
      <c r="W2832" s="17"/>
    </row>
    <row r="2833" spans="1:23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8">
        <f t="shared" si="268"/>
        <v>42171.616550925923</v>
      </c>
      <c r="T2833" s="18">
        <f t="shared" si="269"/>
        <v>42201.616550925923</v>
      </c>
      <c r="U2833" s="18">
        <v>42171.616550925923</v>
      </c>
      <c r="V2833" s="16">
        <v>2015</v>
      </c>
      <c r="W2833" s="17"/>
    </row>
    <row r="2834" spans="1:23" ht="28.8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8">
        <f t="shared" si="268"/>
        <v>41938.501087962963</v>
      </c>
      <c r="T2834" s="18">
        <f t="shared" si="269"/>
        <v>41966.708333333336</v>
      </c>
      <c r="U2834" s="18">
        <v>41938.501087962963</v>
      </c>
      <c r="V2834" s="16">
        <v>2014</v>
      </c>
      <c r="W2834" s="17"/>
    </row>
    <row r="2835" spans="1:23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8">
        <f t="shared" si="268"/>
        <v>42267.919363425921</v>
      </c>
      <c r="T2835" s="18">
        <f t="shared" si="269"/>
        <v>42287.874999999993</v>
      </c>
      <c r="U2835" s="18">
        <v>42267.919363425921</v>
      </c>
      <c r="V2835" s="16">
        <v>2015</v>
      </c>
      <c r="W2835" s="17"/>
    </row>
    <row r="2836" spans="1:23" ht="28.8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8">
        <f t="shared" si="268"/>
        <v>42019.751504629625</v>
      </c>
      <c r="T2836" s="18">
        <f t="shared" si="269"/>
        <v>42034.751504629625</v>
      </c>
      <c r="U2836" s="18">
        <v>42019.751504629625</v>
      </c>
      <c r="V2836" s="16">
        <v>2015</v>
      </c>
      <c r="W2836" s="17"/>
    </row>
    <row r="2837" spans="1:23" ht="28.8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8">
        <f t="shared" si="268"/>
        <v>42313.495567129627</v>
      </c>
      <c r="T2837" s="18">
        <f t="shared" si="269"/>
        <v>42342.791666666664</v>
      </c>
      <c r="U2837" s="18">
        <v>42313.495567129627</v>
      </c>
      <c r="V2837" s="16">
        <v>2015</v>
      </c>
      <c r="W2837" s="17"/>
    </row>
    <row r="2838" spans="1:23" ht="28.8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8">
        <f t="shared" si="268"/>
        <v>42746.053449074076</v>
      </c>
      <c r="T2838" s="18">
        <f t="shared" si="269"/>
        <v>42783.999305555553</v>
      </c>
      <c r="U2838" s="18">
        <v>42746.053449074076</v>
      </c>
      <c r="V2838" s="16">
        <v>2017</v>
      </c>
      <c r="W2838" s="17"/>
    </row>
    <row r="2839" spans="1:23" ht="28.8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8">
        <f t="shared" si="268"/>
        <v>42307.700046296297</v>
      </c>
      <c r="T2839" s="18">
        <f t="shared" si="269"/>
        <v>42347.741712962961</v>
      </c>
      <c r="U2839" s="18">
        <v>42307.700046296297</v>
      </c>
      <c r="V2839" s="16">
        <v>2015</v>
      </c>
      <c r="W2839" s="17"/>
    </row>
    <row r="2840" spans="1:23" ht="28.8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8">
        <f t="shared" si="268"/>
        <v>41842.399259259255</v>
      </c>
      <c r="T2840" s="18">
        <f t="shared" si="269"/>
        <v>41864.708333333328</v>
      </c>
      <c r="U2840" s="18">
        <v>41842.399259259255</v>
      </c>
      <c r="V2840" s="16">
        <v>2014</v>
      </c>
      <c r="W2840" s="17"/>
    </row>
    <row r="2841" spans="1:23" ht="28.8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8">
        <f t="shared" si="268"/>
        <v>41853.031874999993</v>
      </c>
      <c r="T2841" s="18">
        <f t="shared" si="269"/>
        <v>41875.999305555553</v>
      </c>
      <c r="U2841" s="18">
        <v>41853.031874999993</v>
      </c>
      <c r="V2841" s="16">
        <v>2014</v>
      </c>
      <c r="W2841" s="17"/>
    </row>
    <row r="2842" spans="1:23" ht="28.8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8">
        <f t="shared" si="268"/>
        <v>42059.827303240738</v>
      </c>
      <c r="T2842" s="18">
        <f t="shared" si="269"/>
        <v>42081.499999999993</v>
      </c>
      <c r="U2842" s="18">
        <v>42059.827303240738</v>
      </c>
      <c r="V2842" s="16">
        <v>2015</v>
      </c>
      <c r="W2842" s="17"/>
    </row>
    <row r="2843" spans="1:23" ht="28.8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8">
        <f t="shared" si="268"/>
        <v>42291.53121527777</v>
      </c>
      <c r="T2843" s="18">
        <f t="shared" si="269"/>
        <v>42351.572881944441</v>
      </c>
      <c r="U2843" s="18">
        <v>42291.53121527777</v>
      </c>
      <c r="V2843" s="16">
        <v>2015</v>
      </c>
      <c r="W2843" s="17"/>
    </row>
    <row r="2844" spans="1:23" ht="28.8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8">
        <f t="shared" si="268"/>
        <v>41784.744155092587</v>
      </c>
      <c r="T2844" s="18">
        <f t="shared" si="269"/>
        <v>41811.25</v>
      </c>
      <c r="U2844" s="18">
        <v>41784.744155092587</v>
      </c>
      <c r="V2844" s="16">
        <v>2014</v>
      </c>
      <c r="W2844" s="17"/>
    </row>
    <row r="2845" spans="1:23" ht="28.8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8">
        <f t="shared" si="268"/>
        <v>42492.529513888883</v>
      </c>
      <c r="T2845" s="18">
        <f t="shared" si="269"/>
        <v>42533.958333333336</v>
      </c>
      <c r="U2845" s="18">
        <v>42492.529513888883</v>
      </c>
      <c r="V2845" s="16">
        <v>2016</v>
      </c>
      <c r="W2845" s="17"/>
    </row>
    <row r="2846" spans="1:23" ht="28.8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8">
        <f t="shared" si="268"/>
        <v>42709.337731481479</v>
      </c>
      <c r="T2846" s="18">
        <f t="shared" si="269"/>
        <v>42739.337731481479</v>
      </c>
      <c r="U2846" s="18">
        <v>42709.337731481479</v>
      </c>
      <c r="V2846" s="16">
        <v>2016</v>
      </c>
      <c r="W2846" s="17"/>
    </row>
    <row r="2847" spans="1:23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8">
        <f t="shared" si="268"/>
        <v>42102.808252314811</v>
      </c>
      <c r="T2847" s="18">
        <f t="shared" si="269"/>
        <v>42162.808252314811</v>
      </c>
      <c r="U2847" s="18">
        <v>42102.808252314811</v>
      </c>
      <c r="V2847" s="16">
        <v>2015</v>
      </c>
      <c r="W2847" s="17"/>
    </row>
    <row r="2848" spans="1:23" ht="28.8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8">
        <f t="shared" si="268"/>
        <v>42108.483726851853</v>
      </c>
      <c r="T2848" s="18">
        <f t="shared" si="269"/>
        <v>42153.483726851853</v>
      </c>
      <c r="U2848" s="18">
        <v>42108.483726851853</v>
      </c>
      <c r="V2848" s="16">
        <v>2015</v>
      </c>
      <c r="W2848" s="17"/>
    </row>
    <row r="2849" spans="1:23" ht="28.8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8">
        <f t="shared" si="268"/>
        <v>42453.597974537035</v>
      </c>
      <c r="T2849" s="18">
        <f t="shared" si="269"/>
        <v>42513.597974537035</v>
      </c>
      <c r="U2849" s="18">
        <v>42453.597974537035</v>
      </c>
      <c r="V2849" s="16">
        <v>2016</v>
      </c>
      <c r="W2849" s="17"/>
    </row>
    <row r="2850" spans="1:23" ht="28.8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8">
        <f t="shared" si="268"/>
        <v>42123.440497685187</v>
      </c>
      <c r="T2850" s="18">
        <f t="shared" si="269"/>
        <v>42153.440497685187</v>
      </c>
      <c r="U2850" s="18">
        <v>42123.440497685187</v>
      </c>
      <c r="V2850" s="16">
        <v>2015</v>
      </c>
      <c r="W2850" s="17"/>
    </row>
    <row r="2851" spans="1:23" ht="28.8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8">
        <f t="shared" si="268"/>
        <v>42453.219907407409</v>
      </c>
      <c r="T2851" s="18">
        <f t="shared" si="269"/>
        <v>42483.219907407409</v>
      </c>
      <c r="U2851" s="18">
        <v>42453.219907407409</v>
      </c>
      <c r="V2851" s="16">
        <v>2016</v>
      </c>
      <c r="W2851" s="17"/>
    </row>
    <row r="2852" spans="1:23" ht="28.8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8">
        <f t="shared" si="268"/>
        <v>41857.798738425925</v>
      </c>
      <c r="T2852" s="18">
        <f t="shared" si="269"/>
        <v>41887.798738425925</v>
      </c>
      <c r="U2852" s="18">
        <v>41857.798738425925</v>
      </c>
      <c r="V2852" s="16">
        <v>2014</v>
      </c>
      <c r="W2852" s="17"/>
    </row>
    <row r="2853" spans="1:23" ht="28.8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8">
        <f t="shared" si="268"/>
        <v>42389.794317129628</v>
      </c>
      <c r="T2853" s="18">
        <f t="shared" si="269"/>
        <v>42398.761805555558</v>
      </c>
      <c r="U2853" s="18">
        <v>42389.794317129628</v>
      </c>
      <c r="V2853" s="16">
        <v>2016</v>
      </c>
      <c r="W2853" s="17"/>
    </row>
    <row r="2854" spans="1:23" ht="28.8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8">
        <f t="shared" si="268"/>
        <v>41780.836840277778</v>
      </c>
      <c r="T2854" s="18">
        <f t="shared" si="269"/>
        <v>41810.836840277778</v>
      </c>
      <c r="U2854" s="18">
        <v>41780.836840277778</v>
      </c>
      <c r="V2854" s="16">
        <v>2014</v>
      </c>
      <c r="W2854" s="17"/>
    </row>
    <row r="2855" spans="1:23" ht="28.8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8">
        <f t="shared" si="268"/>
        <v>41835.98260416666</v>
      </c>
      <c r="T2855" s="18">
        <f t="shared" si="269"/>
        <v>41895.98260416666</v>
      </c>
      <c r="U2855" s="18">
        <v>41835.98260416666</v>
      </c>
      <c r="V2855" s="16">
        <v>2014</v>
      </c>
      <c r="W2855" s="17"/>
    </row>
    <row r="2856" spans="1:23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8">
        <f t="shared" si="268"/>
        <v>42111.508321759255</v>
      </c>
      <c r="T2856" s="18">
        <f t="shared" si="269"/>
        <v>42131.508321759255</v>
      </c>
      <c r="U2856" s="18">
        <v>42111.508321759255</v>
      </c>
      <c r="V2856" s="16">
        <v>2015</v>
      </c>
      <c r="W2856" s="17"/>
    </row>
    <row r="2857" spans="1:23" ht="28.8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8">
        <f t="shared" si="268"/>
        <v>42369.799432870372</v>
      </c>
      <c r="T2857" s="18">
        <f t="shared" si="269"/>
        <v>42398.773611111108</v>
      </c>
      <c r="U2857" s="18">
        <v>42369.799432870372</v>
      </c>
      <c r="V2857" s="16">
        <v>2015</v>
      </c>
      <c r="W2857" s="17"/>
    </row>
    <row r="2858" spans="1:23" ht="28.8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8">
        <f t="shared" si="268"/>
        <v>42164.829247685186</v>
      </c>
      <c r="T2858" s="18">
        <f t="shared" si="269"/>
        <v>42224.69027777778</v>
      </c>
      <c r="U2858" s="18">
        <v>42164.829247685186</v>
      </c>
      <c r="V2858" s="16">
        <v>2015</v>
      </c>
      <c r="W2858" s="17"/>
    </row>
    <row r="2859" spans="1:23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8">
        <f t="shared" si="268"/>
        <v>42726.711747685178</v>
      </c>
      <c r="T2859" s="18">
        <f t="shared" si="269"/>
        <v>42786.541666666664</v>
      </c>
      <c r="U2859" s="18">
        <v>42726.711747685178</v>
      </c>
      <c r="V2859" s="16">
        <v>2016</v>
      </c>
      <c r="W2859" s="17"/>
    </row>
    <row r="2860" spans="1:23" ht="28.8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8">
        <f t="shared" si="268"/>
        <v>41954.336747685178</v>
      </c>
      <c r="T2860" s="18">
        <f t="shared" si="269"/>
        <v>41978.269444444442</v>
      </c>
      <c r="U2860" s="18">
        <v>41954.336747685178</v>
      </c>
      <c r="V2860" s="16">
        <v>2014</v>
      </c>
      <c r="W2860" s="17"/>
    </row>
    <row r="2861" spans="1:23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8">
        <f t="shared" si="268"/>
        <v>42233.153981481482</v>
      </c>
      <c r="T2861" s="18">
        <f t="shared" si="269"/>
        <v>42293.153981481482</v>
      </c>
      <c r="U2861" s="18">
        <v>42233.153981481482</v>
      </c>
      <c r="V2861" s="16">
        <v>2015</v>
      </c>
      <c r="W2861" s="17"/>
    </row>
    <row r="2862" spans="1:23" ht="28.8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8">
        <f t="shared" si="268"/>
        <v>42480.592314814807</v>
      </c>
      <c r="T2862" s="18">
        <f t="shared" si="269"/>
        <v>42540.592314814807</v>
      </c>
      <c r="U2862" s="18">
        <v>42480.592314814807</v>
      </c>
      <c r="V2862" s="16">
        <v>2016</v>
      </c>
      <c r="W2862" s="17"/>
    </row>
    <row r="2863" spans="1:23" ht="28.8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8">
        <f t="shared" si="268"/>
        <v>42257.3825</v>
      </c>
      <c r="T2863" s="18">
        <f t="shared" si="269"/>
        <v>42271.3825</v>
      </c>
      <c r="U2863" s="18">
        <v>42257.3825</v>
      </c>
      <c r="V2863" s="16">
        <v>2015</v>
      </c>
      <c r="W2863" s="17"/>
    </row>
    <row r="2864" spans="1:23" ht="28.8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8">
        <f t="shared" si="268"/>
        <v>41784.581354166665</v>
      </c>
      <c r="T2864" s="18">
        <f t="shared" si="269"/>
        <v>41814.581354166665</v>
      </c>
      <c r="U2864" s="18">
        <v>41784.581354166665</v>
      </c>
      <c r="V2864" s="16">
        <v>2014</v>
      </c>
      <c r="W2864" s="17"/>
    </row>
    <row r="2865" spans="1:23" ht="28.8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8">
        <f t="shared" si="268"/>
        <v>41831.46670138889</v>
      </c>
      <c r="T2865" s="18">
        <f t="shared" si="269"/>
        <v>41891.46670138889</v>
      </c>
      <c r="U2865" s="18">
        <v>41831.46670138889</v>
      </c>
      <c r="V2865" s="16">
        <v>2014</v>
      </c>
      <c r="W2865" s="17"/>
    </row>
    <row r="2866" spans="1:23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8">
        <f t="shared" si="268"/>
        <v>42172.405173611107</v>
      </c>
      <c r="T2866" s="18">
        <f t="shared" si="269"/>
        <v>42202.345833333333</v>
      </c>
      <c r="U2866" s="18">
        <v>42172.405173611107</v>
      </c>
      <c r="V2866" s="16">
        <v>2015</v>
      </c>
      <c r="W2866" s="17"/>
    </row>
    <row r="2867" spans="1:23" ht="28.8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8">
        <f t="shared" si="268"/>
        <v>41949.905775462961</v>
      </c>
      <c r="T2867" s="18">
        <f t="shared" si="269"/>
        <v>42009.905775462961</v>
      </c>
      <c r="U2867" s="18">
        <v>41949.905775462961</v>
      </c>
      <c r="V2867" s="16">
        <v>2014</v>
      </c>
      <c r="W2867" s="17"/>
    </row>
    <row r="2868" spans="1:23" ht="28.8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8">
        <f t="shared" si="268"/>
        <v>42627.746770833335</v>
      </c>
      <c r="T2868" s="18">
        <f t="shared" si="269"/>
        <v>42657.708333333336</v>
      </c>
      <c r="U2868" s="18">
        <v>42627.746770833335</v>
      </c>
      <c r="V2868" s="16">
        <v>2016</v>
      </c>
      <c r="W2868" s="17"/>
    </row>
    <row r="2869" spans="1:23" ht="28.8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8">
        <f t="shared" si="268"/>
        <v>42530.986944444441</v>
      </c>
      <c r="T2869" s="18">
        <f t="shared" si="269"/>
        <v>42554.958333333336</v>
      </c>
      <c r="U2869" s="18">
        <v>42530.986944444441</v>
      </c>
      <c r="V2869" s="16">
        <v>2016</v>
      </c>
      <c r="W2869" s="17"/>
    </row>
    <row r="2870" spans="1:23" ht="28.8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8">
        <f t="shared" si="268"/>
        <v>42618.618680555555</v>
      </c>
      <c r="T2870" s="18">
        <f t="shared" si="269"/>
        <v>42648.618680555555</v>
      </c>
      <c r="U2870" s="18">
        <v>42618.618680555555</v>
      </c>
      <c r="V2870" s="16">
        <v>2016</v>
      </c>
      <c r="W2870" s="17"/>
    </row>
    <row r="2871" spans="1:23" ht="28.8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8">
        <f t="shared" si="268"/>
        <v>42540.385196759256</v>
      </c>
      <c r="T2871" s="18">
        <f t="shared" si="269"/>
        <v>42570.385196759256</v>
      </c>
      <c r="U2871" s="18">
        <v>42540.385196759256</v>
      </c>
      <c r="V2871" s="16">
        <v>2016</v>
      </c>
      <c r="W2871" s="17"/>
    </row>
    <row r="2872" spans="1:23" ht="28.8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8">
        <f t="shared" si="268"/>
        <v>41745.981076388889</v>
      </c>
      <c r="T2872" s="18">
        <f t="shared" si="269"/>
        <v>41775.981076388889</v>
      </c>
      <c r="U2872" s="18">
        <v>41745.981076388889</v>
      </c>
      <c r="V2872" s="16">
        <v>2014</v>
      </c>
      <c r="W2872" s="17"/>
    </row>
    <row r="2873" spans="1:23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8">
        <f t="shared" si="268"/>
        <v>41974.530243055553</v>
      </c>
      <c r="T2873" s="18">
        <f t="shared" si="269"/>
        <v>41994.530243055553</v>
      </c>
      <c r="U2873" s="18">
        <v>41974.530243055553</v>
      </c>
      <c r="V2873" s="16">
        <v>2014</v>
      </c>
      <c r="W2873" s="17"/>
    </row>
    <row r="2874" spans="1:23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8">
        <f t="shared" si="268"/>
        <v>42114.907847222225</v>
      </c>
      <c r="T2874" s="18">
        <f t="shared" si="269"/>
        <v>42174.907847222225</v>
      </c>
      <c r="U2874" s="18">
        <v>42114.907847222225</v>
      </c>
      <c r="V2874" s="16">
        <v>2015</v>
      </c>
      <c r="W2874" s="17"/>
    </row>
    <row r="2875" spans="1:23" ht="28.8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8">
        <f t="shared" si="268"/>
        <v>42002.609155092585</v>
      </c>
      <c r="T2875" s="18">
        <f t="shared" si="269"/>
        <v>42032.609155092585</v>
      </c>
      <c r="U2875" s="18">
        <v>42002.609155092585</v>
      </c>
      <c r="V2875" s="16">
        <v>2014</v>
      </c>
      <c r="W2875" s="17"/>
    </row>
    <row r="2876" spans="1:23" ht="28.8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8">
        <f t="shared" si="268"/>
        <v>42722.636412037034</v>
      </c>
      <c r="T2876" s="18">
        <f t="shared" si="269"/>
        <v>42752.636412037034</v>
      </c>
      <c r="U2876" s="18">
        <v>42722.636412037034</v>
      </c>
      <c r="V2876" s="16">
        <v>2016</v>
      </c>
      <c r="W2876" s="17"/>
    </row>
    <row r="2877" spans="1:23" ht="28.8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8">
        <f t="shared" si="268"/>
        <v>42464.920057870368</v>
      </c>
      <c r="T2877" s="18">
        <f t="shared" si="269"/>
        <v>42494.920057870368</v>
      </c>
      <c r="U2877" s="18">
        <v>42464.920057870368</v>
      </c>
      <c r="V2877" s="16">
        <v>2016</v>
      </c>
      <c r="W2877" s="17"/>
    </row>
    <row r="2878" spans="1:23" ht="28.8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8">
        <f t="shared" si="268"/>
        <v>42171.535636574066</v>
      </c>
      <c r="T2878" s="18">
        <f t="shared" si="269"/>
        <v>42201.535636574066</v>
      </c>
      <c r="U2878" s="18">
        <v>42171.535636574066</v>
      </c>
      <c r="V2878" s="16">
        <v>2015</v>
      </c>
      <c r="W2878" s="17"/>
    </row>
    <row r="2879" spans="1:23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8">
        <f t="shared" si="268"/>
        <v>42672.746805555551</v>
      </c>
      <c r="T2879" s="18">
        <f t="shared" si="269"/>
        <v>42704.499999999993</v>
      </c>
      <c r="U2879" s="18">
        <v>42672.746805555551</v>
      </c>
      <c r="V2879" s="16">
        <v>2016</v>
      </c>
      <c r="W2879" s="17"/>
    </row>
    <row r="2880" spans="1:23" ht="28.8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8">
        <f t="shared" si="268"/>
        <v>42128.407349537032</v>
      </c>
      <c r="T2880" s="18">
        <f t="shared" si="269"/>
        <v>42188.407349537032</v>
      </c>
      <c r="U2880" s="18">
        <v>42128.407349537032</v>
      </c>
      <c r="V2880" s="16">
        <v>2015</v>
      </c>
      <c r="W2880" s="17"/>
    </row>
    <row r="2881" spans="1:23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8">
        <f t="shared" si="268"/>
        <v>42359.516909722217</v>
      </c>
      <c r="T2881" s="18">
        <f t="shared" si="269"/>
        <v>42389.516909722217</v>
      </c>
      <c r="U2881" s="18">
        <v>42359.516909722217</v>
      </c>
      <c r="V2881" s="16">
        <v>2015</v>
      </c>
      <c r="W2881" s="17"/>
    </row>
    <row r="2882" spans="1:23" ht="28.8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E2882/D2882</f>
        <v>0.23333333333333334</v>
      </c>
      <c r="P2882" s="7">
        <f t="shared" ref="P2882:P2945" si="271">E2882/L2882</f>
        <v>96.551724137931032</v>
      </c>
      <c r="Q2882" t="str">
        <f t="shared" ref="Q2882:Q2945" si="272">LEFT(N2882,FIND("/",N2882)-1)</f>
        <v>theater</v>
      </c>
      <c r="R2882" t="str">
        <f t="shared" ref="R2882:R2945" si="273">RIGHT(N2882,LEN(N2882)-FIND("/",N2882))</f>
        <v>plays</v>
      </c>
      <c r="S2882" s="18">
        <f t="shared" ref="S2882:S2945" si="274">(((J2882/60)/60)/24)+DATE(1970,1,1)+(-5/24)</f>
        <v>42192.69736111111</v>
      </c>
      <c r="T2882" s="18">
        <f t="shared" ref="T2882:T2945" si="275">(((I2882/60)/60)/24)+DATE(1970,1,1)+(-5/24)</f>
        <v>42236.503472222219</v>
      </c>
      <c r="U2882" s="18">
        <v>42192.69736111111</v>
      </c>
      <c r="V2882" s="16">
        <v>2015</v>
      </c>
      <c r="W2882" s="17"/>
    </row>
    <row r="2883" spans="1:23" ht="28.8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7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8">
        <f t="shared" si="274"/>
        <v>41916.389305555553</v>
      </c>
      <c r="T2883" s="18">
        <f t="shared" si="275"/>
        <v>41976.430972222217</v>
      </c>
      <c r="U2883" s="18">
        <v>41916.389305555553</v>
      </c>
      <c r="V2883" s="16">
        <v>2014</v>
      </c>
      <c r="W2883" s="17"/>
    </row>
    <row r="2884" spans="1:23" ht="28.8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8">
        <f t="shared" si="274"/>
        <v>42461.387939814813</v>
      </c>
      <c r="T2884" s="18">
        <f t="shared" si="275"/>
        <v>42491.387939814813</v>
      </c>
      <c r="U2884" s="18">
        <v>42461.387939814813</v>
      </c>
      <c r="V2884" s="16">
        <v>2016</v>
      </c>
      <c r="W2884" s="17"/>
    </row>
    <row r="2885" spans="1:23" ht="28.8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8">
        <f t="shared" si="274"/>
        <v>42370.694872685184</v>
      </c>
      <c r="T2885" s="18">
        <f t="shared" si="275"/>
        <v>42405.999305555553</v>
      </c>
      <c r="U2885" s="18">
        <v>42370.694872685184</v>
      </c>
      <c r="V2885" s="16">
        <v>2016</v>
      </c>
      <c r="W2885" s="17"/>
    </row>
    <row r="2886" spans="1:23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8">
        <f t="shared" si="274"/>
        <v>41948.518923611111</v>
      </c>
      <c r="T2886" s="18">
        <f t="shared" si="275"/>
        <v>41978.518923611111</v>
      </c>
      <c r="U2886" s="18">
        <v>41948.518923611111</v>
      </c>
      <c r="V2886" s="16">
        <v>2014</v>
      </c>
      <c r="W2886" s="17"/>
    </row>
    <row r="2887" spans="1:23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8">
        <f t="shared" si="274"/>
        <v>42046.868067129624</v>
      </c>
      <c r="T2887" s="18">
        <f t="shared" si="275"/>
        <v>42076.82640046296</v>
      </c>
      <c r="U2887" s="18">
        <v>42046.868067129624</v>
      </c>
      <c r="V2887" s="16">
        <v>2015</v>
      </c>
      <c r="W2887" s="17"/>
    </row>
    <row r="2888" spans="1:23" ht="28.8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8">
        <f t="shared" si="274"/>
        <v>42261.424583333333</v>
      </c>
      <c r="T2888" s="18">
        <f t="shared" si="275"/>
        <v>42265.957638888889</v>
      </c>
      <c r="U2888" s="18">
        <v>42261.424583333333</v>
      </c>
      <c r="V2888" s="16">
        <v>2015</v>
      </c>
      <c r="W2888" s="17"/>
    </row>
    <row r="2889" spans="1:23" ht="28.8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8">
        <f t="shared" si="274"/>
        <v>41985.219027777777</v>
      </c>
      <c r="T2889" s="18">
        <f t="shared" si="275"/>
        <v>42015.219027777777</v>
      </c>
      <c r="U2889" s="18">
        <v>41985.219027777777</v>
      </c>
      <c r="V2889" s="16">
        <v>2014</v>
      </c>
      <c r="W2889" s="17"/>
    </row>
    <row r="2890" spans="1:23" ht="28.8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8">
        <f t="shared" si="274"/>
        <v>41922.326851851853</v>
      </c>
      <c r="T2890" s="18">
        <f t="shared" si="275"/>
        <v>41929.999305555553</v>
      </c>
      <c r="U2890" s="18">
        <v>41922.326851851853</v>
      </c>
      <c r="V2890" s="16">
        <v>2014</v>
      </c>
      <c r="W2890" s="17"/>
    </row>
    <row r="2891" spans="1:23" ht="28.8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8">
        <f t="shared" si="274"/>
        <v>41850.654918981476</v>
      </c>
      <c r="T2891" s="18">
        <f t="shared" si="275"/>
        <v>41880.654918981476</v>
      </c>
      <c r="U2891" s="18">
        <v>41850.654918981476</v>
      </c>
      <c r="V2891" s="16">
        <v>2014</v>
      </c>
      <c r="W2891" s="17"/>
    </row>
    <row r="2892" spans="1:23" ht="28.8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8">
        <f t="shared" si="274"/>
        <v>41831.534629629627</v>
      </c>
      <c r="T2892" s="18">
        <f t="shared" si="275"/>
        <v>41859.916666666664</v>
      </c>
      <c r="U2892" s="18">
        <v>41831.534629629627</v>
      </c>
      <c r="V2892" s="16">
        <v>2014</v>
      </c>
      <c r="W2892" s="17"/>
    </row>
    <row r="2893" spans="1:23" ht="28.8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8">
        <f t="shared" si="274"/>
        <v>42415.675092592595</v>
      </c>
      <c r="T2893" s="18">
        <f t="shared" si="275"/>
        <v>42475.633425925924</v>
      </c>
      <c r="U2893" s="18">
        <v>42415.675092592595</v>
      </c>
      <c r="V2893" s="16">
        <v>2016</v>
      </c>
      <c r="W2893" s="17"/>
    </row>
    <row r="2894" spans="1:23" ht="28.8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8">
        <f t="shared" si="274"/>
        <v>41869.505833333329</v>
      </c>
      <c r="T2894" s="18">
        <f t="shared" si="275"/>
        <v>41876.666666666664</v>
      </c>
      <c r="U2894" s="18">
        <v>41869.505833333329</v>
      </c>
      <c r="V2894" s="16">
        <v>2014</v>
      </c>
      <c r="W2894" s="17"/>
    </row>
    <row r="2895" spans="1:23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8">
        <f t="shared" si="274"/>
        <v>41953.564756944441</v>
      </c>
      <c r="T2895" s="18">
        <f t="shared" si="275"/>
        <v>42012.874999999993</v>
      </c>
      <c r="U2895" s="18">
        <v>41953.564756944441</v>
      </c>
      <c r="V2895" s="16">
        <v>2014</v>
      </c>
      <c r="W2895" s="17"/>
    </row>
    <row r="2896" spans="1:23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8">
        <f t="shared" si="274"/>
        <v>42037.777951388889</v>
      </c>
      <c r="T2896" s="18">
        <f t="shared" si="275"/>
        <v>42097.736284722218</v>
      </c>
      <c r="U2896" s="18">
        <v>42037.777951388889</v>
      </c>
      <c r="V2896" s="16">
        <v>2015</v>
      </c>
      <c r="W2896" s="17"/>
    </row>
    <row r="2897" spans="1:23" ht="28.8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8">
        <f t="shared" si="274"/>
        <v>41811.347129629627</v>
      </c>
      <c r="T2897" s="18">
        <f t="shared" si="275"/>
        <v>41812.666666666664</v>
      </c>
      <c r="U2897" s="18">
        <v>41811.347129629627</v>
      </c>
      <c r="V2897" s="16">
        <v>2014</v>
      </c>
      <c r="W2897" s="17"/>
    </row>
    <row r="2898" spans="1:23" ht="28.8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8">
        <f t="shared" si="274"/>
        <v>42701.700474537036</v>
      </c>
      <c r="T2898" s="18">
        <f t="shared" si="275"/>
        <v>42716.041666666664</v>
      </c>
      <c r="U2898" s="18">
        <v>42701.700474537036</v>
      </c>
      <c r="V2898" s="16">
        <v>2016</v>
      </c>
      <c r="W2898" s="17"/>
    </row>
    <row r="2899" spans="1:23" ht="28.8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8">
        <f t="shared" si="274"/>
        <v>42258.438171296293</v>
      </c>
      <c r="T2899" s="18">
        <f t="shared" si="275"/>
        <v>42288.436863425923</v>
      </c>
      <c r="U2899" s="18">
        <v>42258.438171296293</v>
      </c>
      <c r="V2899" s="16">
        <v>2015</v>
      </c>
      <c r="W2899" s="17"/>
    </row>
    <row r="2900" spans="1:23" ht="28.8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8">
        <f t="shared" si="274"/>
        <v>42278.456631944442</v>
      </c>
      <c r="T2900" s="18">
        <f t="shared" si="275"/>
        <v>42308.456631944442</v>
      </c>
      <c r="U2900" s="18">
        <v>42278.456631944442</v>
      </c>
      <c r="V2900" s="16">
        <v>2015</v>
      </c>
      <c r="W2900" s="17"/>
    </row>
    <row r="2901" spans="1:23" ht="28.8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8">
        <f t="shared" si="274"/>
        <v>42514.869884259257</v>
      </c>
      <c r="T2901" s="18">
        <f t="shared" si="275"/>
        <v>42574.869884259257</v>
      </c>
      <c r="U2901" s="18">
        <v>42514.869884259257</v>
      </c>
      <c r="V2901" s="16">
        <v>2016</v>
      </c>
      <c r="W2901" s="17"/>
    </row>
    <row r="2902" spans="1:23" ht="28.8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8">
        <f t="shared" si="274"/>
        <v>41830.025833333333</v>
      </c>
      <c r="T2902" s="18">
        <f t="shared" si="275"/>
        <v>41860.025833333333</v>
      </c>
      <c r="U2902" s="18">
        <v>41830.025833333333</v>
      </c>
      <c r="V2902" s="16">
        <v>2014</v>
      </c>
      <c r="W2902" s="17"/>
    </row>
    <row r="2903" spans="1:23" ht="28.8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8">
        <f t="shared" si="274"/>
        <v>41982.696053240739</v>
      </c>
      <c r="T2903" s="18">
        <f t="shared" si="275"/>
        <v>42042.696053240739</v>
      </c>
      <c r="U2903" s="18">
        <v>41982.696053240739</v>
      </c>
      <c r="V2903" s="16">
        <v>2014</v>
      </c>
      <c r="W2903" s="17"/>
    </row>
    <row r="2904" spans="1:23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8">
        <f t="shared" si="274"/>
        <v>42210.231435185182</v>
      </c>
      <c r="T2904" s="18">
        <f t="shared" si="275"/>
        <v>42240.231435185182</v>
      </c>
      <c r="U2904" s="18">
        <v>42210.231435185182</v>
      </c>
      <c r="V2904" s="16">
        <v>2015</v>
      </c>
      <c r="W2904" s="17"/>
    </row>
    <row r="2905" spans="1:23" ht="28.8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8">
        <f t="shared" si="274"/>
        <v>42195.95854166666</v>
      </c>
      <c r="T2905" s="18">
        <f t="shared" si="275"/>
        <v>42255.95854166666</v>
      </c>
      <c r="U2905" s="18">
        <v>42195.95854166666</v>
      </c>
      <c r="V2905" s="16">
        <v>2015</v>
      </c>
      <c r="W2905" s="17"/>
    </row>
    <row r="2906" spans="1:23" ht="28.8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8">
        <f t="shared" si="274"/>
        <v>41940.759618055556</v>
      </c>
      <c r="T2906" s="18">
        <f t="shared" si="275"/>
        <v>41952.291666666664</v>
      </c>
      <c r="U2906" s="18">
        <v>41940.759618055556</v>
      </c>
      <c r="V2906" s="16">
        <v>2014</v>
      </c>
      <c r="W2906" s="17"/>
    </row>
    <row r="2907" spans="1:23" ht="28.8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8">
        <f t="shared" si="274"/>
        <v>42605.848530092589</v>
      </c>
      <c r="T2907" s="18">
        <f t="shared" si="275"/>
        <v>42619.848530092589</v>
      </c>
      <c r="U2907" s="18">
        <v>42605.848530092589</v>
      </c>
      <c r="V2907" s="16">
        <v>2016</v>
      </c>
      <c r="W2907" s="17"/>
    </row>
    <row r="2908" spans="1:23" ht="28.8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8">
        <f t="shared" si="274"/>
        <v>42199.440578703703</v>
      </c>
      <c r="T2908" s="18">
        <f t="shared" si="275"/>
        <v>42216.833333333336</v>
      </c>
      <c r="U2908" s="18">
        <v>42199.440578703703</v>
      </c>
      <c r="V2908" s="16">
        <v>2015</v>
      </c>
      <c r="W2908" s="17"/>
    </row>
    <row r="2909" spans="1:23" ht="28.8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8">
        <f t="shared" si="274"/>
        <v>42444.669409722213</v>
      </c>
      <c r="T2909" s="18">
        <f t="shared" si="275"/>
        <v>42504.669409722213</v>
      </c>
      <c r="U2909" s="18">
        <v>42444.669409722213</v>
      </c>
      <c r="V2909" s="16">
        <v>2016</v>
      </c>
      <c r="W2909" s="17"/>
    </row>
    <row r="2910" spans="1:23" ht="28.8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8">
        <f t="shared" si="274"/>
        <v>42499.523368055547</v>
      </c>
      <c r="T2910" s="18">
        <f t="shared" si="275"/>
        <v>42529.523368055547</v>
      </c>
      <c r="U2910" s="18">
        <v>42499.523368055547</v>
      </c>
      <c r="V2910" s="16">
        <v>2016</v>
      </c>
      <c r="W2910" s="17"/>
    </row>
    <row r="2911" spans="1:23" ht="28.8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8">
        <f t="shared" si="274"/>
        <v>41929.057881944442</v>
      </c>
      <c r="T2911" s="18">
        <f t="shared" si="275"/>
        <v>41968.615277777775</v>
      </c>
      <c r="U2911" s="18">
        <v>41929.057881944442</v>
      </c>
      <c r="V2911" s="16">
        <v>2014</v>
      </c>
      <c r="W2911" s="17"/>
    </row>
    <row r="2912" spans="1:23" ht="28.8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8">
        <f t="shared" si="274"/>
        <v>42107.632951388885</v>
      </c>
      <c r="T2912" s="18">
        <f t="shared" si="275"/>
        <v>42167.632951388885</v>
      </c>
      <c r="U2912" s="18">
        <v>42107.632951388885</v>
      </c>
      <c r="V2912" s="16">
        <v>2015</v>
      </c>
      <c r="W2912" s="17"/>
    </row>
    <row r="2913" spans="1:23" ht="28.8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8">
        <f t="shared" si="274"/>
        <v>42142.560486111113</v>
      </c>
      <c r="T2913" s="18">
        <f t="shared" si="275"/>
        <v>42182.560486111113</v>
      </c>
      <c r="U2913" s="18">
        <v>42142.560486111113</v>
      </c>
      <c r="V2913" s="16">
        <v>2015</v>
      </c>
      <c r="W2913" s="17"/>
    </row>
    <row r="2914" spans="1:23" ht="28.8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8">
        <f t="shared" si="274"/>
        <v>42353.923310185179</v>
      </c>
      <c r="T2914" s="18">
        <f t="shared" si="275"/>
        <v>42383.923310185179</v>
      </c>
      <c r="U2914" s="18">
        <v>42353.923310185179</v>
      </c>
      <c r="V2914" s="16">
        <v>2015</v>
      </c>
      <c r="W2914" s="17"/>
    </row>
    <row r="2915" spans="1:23" ht="28.8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8">
        <f t="shared" si="274"/>
        <v>41828.714571759258</v>
      </c>
      <c r="T2915" s="18">
        <f t="shared" si="275"/>
        <v>41888.714571759258</v>
      </c>
      <c r="U2915" s="18">
        <v>41828.714571759258</v>
      </c>
      <c r="V2915" s="16">
        <v>2014</v>
      </c>
      <c r="W2915" s="17"/>
    </row>
    <row r="2916" spans="1:23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8">
        <f t="shared" si="274"/>
        <v>42017.699004629627</v>
      </c>
      <c r="T2916" s="18">
        <f t="shared" si="275"/>
        <v>42077.657337962963</v>
      </c>
      <c r="U2916" s="18">
        <v>42017.699004629627</v>
      </c>
      <c r="V2916" s="16">
        <v>2015</v>
      </c>
      <c r="W2916" s="17"/>
    </row>
    <row r="2917" spans="1:23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8">
        <f t="shared" si="274"/>
        <v>42415.189699074072</v>
      </c>
      <c r="T2917" s="18">
        <f t="shared" si="275"/>
        <v>42445.1480324074</v>
      </c>
      <c r="U2917" s="18">
        <v>42415.189699074072</v>
      </c>
      <c r="V2917" s="16">
        <v>2016</v>
      </c>
      <c r="W2917" s="17"/>
    </row>
    <row r="2918" spans="1:23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8">
        <f t="shared" si="274"/>
        <v>41755.268391203703</v>
      </c>
      <c r="T2918" s="18">
        <f t="shared" si="275"/>
        <v>41778.268391203703</v>
      </c>
      <c r="U2918" s="18">
        <v>41755.268391203703</v>
      </c>
      <c r="V2918" s="16">
        <v>2014</v>
      </c>
      <c r="W2918" s="17"/>
    </row>
    <row r="2919" spans="1:23" ht="28.8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8">
        <f t="shared" si="274"/>
        <v>42245.026006944441</v>
      </c>
      <c r="T2919" s="18">
        <f t="shared" si="275"/>
        <v>42263.026006944441</v>
      </c>
      <c r="U2919" s="18">
        <v>42245.026006944441</v>
      </c>
      <c r="V2919" s="16">
        <v>2015</v>
      </c>
      <c r="W2919" s="17"/>
    </row>
    <row r="2920" spans="1:23" ht="28.8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8">
        <f t="shared" si="274"/>
        <v>42278.421377314815</v>
      </c>
      <c r="T2920" s="18">
        <f t="shared" si="275"/>
        <v>42306.421377314815</v>
      </c>
      <c r="U2920" s="18">
        <v>42278.421377314815</v>
      </c>
      <c r="V2920" s="16">
        <v>2015</v>
      </c>
      <c r="W2920" s="17"/>
    </row>
    <row r="2921" spans="1:23" ht="28.8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8">
        <f t="shared" si="274"/>
        <v>41826.411215277774</v>
      </c>
      <c r="T2921" s="18">
        <f t="shared" si="275"/>
        <v>41856.411215277774</v>
      </c>
      <c r="U2921" s="18">
        <v>41826.411215277774</v>
      </c>
      <c r="V2921" s="16">
        <v>2014</v>
      </c>
      <c r="W2921" s="17"/>
    </row>
    <row r="2922" spans="1:23" ht="28.8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8">
        <f t="shared" si="274"/>
        <v>42058.584143518521</v>
      </c>
      <c r="T2922" s="18">
        <f t="shared" si="275"/>
        <v>42088.54247685185</v>
      </c>
      <c r="U2922" s="18">
        <v>42058.584143518521</v>
      </c>
      <c r="V2922" s="16">
        <v>2015</v>
      </c>
      <c r="W2922" s="17"/>
    </row>
    <row r="2923" spans="1:23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8">
        <f t="shared" si="274"/>
        <v>41877.678287037037</v>
      </c>
      <c r="T2923" s="18">
        <f t="shared" si="275"/>
        <v>41907.678287037037</v>
      </c>
      <c r="U2923" s="18">
        <v>41877.678287037037</v>
      </c>
      <c r="V2923" s="16">
        <v>2014</v>
      </c>
      <c r="W2923" s="17"/>
    </row>
    <row r="2924" spans="1:23" ht="28.8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8">
        <f t="shared" si="274"/>
        <v>42097.665821759256</v>
      </c>
      <c r="T2924" s="18">
        <f t="shared" si="275"/>
        <v>42142.665821759256</v>
      </c>
      <c r="U2924" s="18">
        <v>42097.665821759256</v>
      </c>
      <c r="V2924" s="16">
        <v>2015</v>
      </c>
      <c r="W2924" s="17"/>
    </row>
    <row r="2925" spans="1:23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8">
        <f t="shared" si="274"/>
        <v>42012.944201388884</v>
      </c>
      <c r="T2925" s="18">
        <f t="shared" si="275"/>
        <v>42027.916666666664</v>
      </c>
      <c r="U2925" s="18">
        <v>42012.944201388884</v>
      </c>
      <c r="V2925" s="16">
        <v>2015</v>
      </c>
      <c r="W2925" s="17"/>
    </row>
    <row r="2926" spans="1:23" ht="28.8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8">
        <f t="shared" si="274"/>
        <v>42103.348495370366</v>
      </c>
      <c r="T2926" s="18">
        <f t="shared" si="275"/>
        <v>42132.957638888889</v>
      </c>
      <c r="U2926" s="18">
        <v>42103.348495370366</v>
      </c>
      <c r="V2926" s="16">
        <v>2015</v>
      </c>
      <c r="W2926" s="17"/>
    </row>
    <row r="2927" spans="1:23" ht="28.8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8">
        <f t="shared" si="274"/>
        <v>41863.375787037032</v>
      </c>
      <c r="T2927" s="18">
        <f t="shared" si="275"/>
        <v>41893.375787037032</v>
      </c>
      <c r="U2927" s="18">
        <v>41863.375787037032</v>
      </c>
      <c r="V2927" s="16">
        <v>2014</v>
      </c>
      <c r="W2927" s="17"/>
    </row>
    <row r="2928" spans="1:23" ht="28.8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8">
        <f t="shared" si="274"/>
        <v>42044.557627314811</v>
      </c>
      <c r="T2928" s="18">
        <f t="shared" si="275"/>
        <v>42058.557627314811</v>
      </c>
      <c r="U2928" s="18">
        <v>42044.557627314811</v>
      </c>
      <c r="V2928" s="16">
        <v>2015</v>
      </c>
      <c r="W2928" s="17"/>
    </row>
    <row r="2929" spans="1:23" ht="28.8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8">
        <f t="shared" si="274"/>
        <v>41806.460983796293</v>
      </c>
      <c r="T2929" s="18">
        <f t="shared" si="275"/>
        <v>41835</v>
      </c>
      <c r="U2929" s="18">
        <v>41806.460983796293</v>
      </c>
      <c r="V2929" s="16">
        <v>2014</v>
      </c>
      <c r="W2929" s="17"/>
    </row>
    <row r="2930" spans="1:23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8">
        <f t="shared" si="274"/>
        <v>42403.789884259262</v>
      </c>
      <c r="T2930" s="18">
        <f t="shared" si="275"/>
        <v>42433.789884259262</v>
      </c>
      <c r="U2930" s="18">
        <v>42403.789884259262</v>
      </c>
      <c r="V2930" s="16">
        <v>2016</v>
      </c>
      <c r="W2930" s="17"/>
    </row>
    <row r="2931" spans="1:23" ht="28.8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8">
        <f t="shared" si="274"/>
        <v>41754.355995370366</v>
      </c>
      <c r="T2931" s="18">
        <f t="shared" si="275"/>
        <v>41784.355995370366</v>
      </c>
      <c r="U2931" s="18">
        <v>41754.355995370366</v>
      </c>
      <c r="V2931" s="16">
        <v>2014</v>
      </c>
      <c r="W2931" s="17"/>
    </row>
    <row r="2932" spans="1:23" ht="28.8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8">
        <f t="shared" si="274"/>
        <v>42101.375740740739</v>
      </c>
      <c r="T2932" s="18">
        <f t="shared" si="275"/>
        <v>42131.375740740739</v>
      </c>
      <c r="U2932" s="18">
        <v>42101.375740740739</v>
      </c>
      <c r="V2932" s="16">
        <v>2015</v>
      </c>
      <c r="W2932" s="17"/>
    </row>
    <row r="2933" spans="1:23" ht="28.8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8">
        <f t="shared" si="274"/>
        <v>41872.082905092589</v>
      </c>
      <c r="T2933" s="18">
        <f t="shared" si="275"/>
        <v>41897.047222222223</v>
      </c>
      <c r="U2933" s="18">
        <v>41872.082905092589</v>
      </c>
      <c r="V2933" s="16">
        <v>2014</v>
      </c>
      <c r="W2933" s="17"/>
    </row>
    <row r="2934" spans="1:23" ht="28.8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8">
        <f t="shared" si="274"/>
        <v>42024.956446759257</v>
      </c>
      <c r="T2934" s="18">
        <f t="shared" si="275"/>
        <v>42056.249999999993</v>
      </c>
      <c r="U2934" s="18">
        <v>42024.956446759257</v>
      </c>
      <c r="V2934" s="16">
        <v>2015</v>
      </c>
      <c r="W2934" s="17"/>
    </row>
    <row r="2935" spans="1:23" ht="28.8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8">
        <f t="shared" si="274"/>
        <v>42495.748298611106</v>
      </c>
      <c r="T2935" s="18">
        <f t="shared" si="275"/>
        <v>42525.748298611106</v>
      </c>
      <c r="U2935" s="18">
        <v>42495.748298611106</v>
      </c>
      <c r="V2935" s="16">
        <v>2016</v>
      </c>
      <c r="W2935" s="17"/>
    </row>
    <row r="2936" spans="1:23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8">
        <f t="shared" si="274"/>
        <v>41775.427824074075</v>
      </c>
      <c r="T2936" s="18">
        <f t="shared" si="275"/>
        <v>41805.427824074075</v>
      </c>
      <c r="U2936" s="18">
        <v>41775.427824074075</v>
      </c>
      <c r="V2936" s="16">
        <v>2014</v>
      </c>
      <c r="W2936" s="17"/>
    </row>
    <row r="2937" spans="1:23" ht="28.8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8">
        <f t="shared" si="274"/>
        <v>42553.375092592592</v>
      </c>
      <c r="T2937" s="18">
        <f t="shared" si="275"/>
        <v>42611.499999999993</v>
      </c>
      <c r="U2937" s="18">
        <v>42553.375092592592</v>
      </c>
      <c r="V2937" s="16">
        <v>2016</v>
      </c>
      <c r="W2937" s="17"/>
    </row>
    <row r="2938" spans="1:23" ht="28.8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8">
        <f t="shared" si="274"/>
        <v>41912.442395833328</v>
      </c>
      <c r="T2938" s="18">
        <f t="shared" si="275"/>
        <v>41924.999305555553</v>
      </c>
      <c r="U2938" s="18">
        <v>41912.442395833328</v>
      </c>
      <c r="V2938" s="16">
        <v>2014</v>
      </c>
      <c r="W2938" s="17"/>
    </row>
    <row r="2939" spans="1:23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8">
        <f t="shared" si="274"/>
        <v>41803.248993055553</v>
      </c>
      <c r="T2939" s="18">
        <f t="shared" si="275"/>
        <v>41833.248993055553</v>
      </c>
      <c r="U2939" s="18">
        <v>41803.248993055553</v>
      </c>
      <c r="V2939" s="16">
        <v>2014</v>
      </c>
      <c r="W2939" s="17"/>
    </row>
    <row r="2940" spans="1:23" ht="28.8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8">
        <f t="shared" si="274"/>
        <v>42004.495532407404</v>
      </c>
      <c r="T2940" s="18">
        <f t="shared" si="275"/>
        <v>42034.495532407404</v>
      </c>
      <c r="U2940" s="18">
        <v>42004.495532407404</v>
      </c>
      <c r="V2940" s="16">
        <v>2014</v>
      </c>
      <c r="W2940" s="17"/>
    </row>
    <row r="2941" spans="1:23" ht="28.8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8">
        <f t="shared" si="274"/>
        <v>41845.60083333333</v>
      </c>
      <c r="T2941" s="18">
        <f t="shared" si="275"/>
        <v>41878.833333333328</v>
      </c>
      <c r="U2941" s="18">
        <v>41845.60083333333</v>
      </c>
      <c r="V2941" s="16">
        <v>2014</v>
      </c>
      <c r="W2941" s="17"/>
    </row>
    <row r="2942" spans="1:23" ht="28.8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8">
        <f t="shared" si="274"/>
        <v>41982.565023148149</v>
      </c>
      <c r="T2942" s="18">
        <f t="shared" si="275"/>
        <v>42022.565023148149</v>
      </c>
      <c r="U2942" s="18">
        <v>41982.565023148149</v>
      </c>
      <c r="V2942" s="16">
        <v>2014</v>
      </c>
      <c r="W2942" s="17"/>
    </row>
    <row r="2943" spans="1:23" ht="28.8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8">
        <f t="shared" si="274"/>
        <v>42034.751793981479</v>
      </c>
      <c r="T2943" s="18">
        <f t="shared" si="275"/>
        <v>42064.751793981479</v>
      </c>
      <c r="U2943" s="18">
        <v>42034.751793981479</v>
      </c>
      <c r="V2943" s="16">
        <v>2015</v>
      </c>
      <c r="W2943" s="17"/>
    </row>
    <row r="2944" spans="1:23" ht="28.8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8">
        <f t="shared" si="274"/>
        <v>42334.595590277771</v>
      </c>
      <c r="T2944" s="18">
        <f t="shared" si="275"/>
        <v>42354.637499999997</v>
      </c>
      <c r="U2944" s="18">
        <v>42334.595590277771</v>
      </c>
      <c r="V2944" s="16">
        <v>2015</v>
      </c>
      <c r="W2944" s="17"/>
    </row>
    <row r="2945" spans="1:23" ht="28.8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8">
        <f t="shared" si="274"/>
        <v>42076.921064814807</v>
      </c>
      <c r="T2945" s="18">
        <f t="shared" si="275"/>
        <v>42106.921064814807</v>
      </c>
      <c r="U2945" s="18">
        <v>42076.921064814807</v>
      </c>
      <c r="V2945" s="16">
        <v>2015</v>
      </c>
      <c r="W2945" s="17"/>
    </row>
    <row r="2946" spans="1:23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E2946/D2946</f>
        <v>0.01</v>
      </c>
      <c r="P2946" s="7">
        <f t="shared" ref="P2946:P3009" si="277">E2946/L2946</f>
        <v>100</v>
      </c>
      <c r="Q2946" t="str">
        <f t="shared" ref="Q2946:Q3009" si="278">LEFT(N2946,FIND("/",N2946)-1)</f>
        <v>theater</v>
      </c>
      <c r="R2946" t="str">
        <f t="shared" ref="R2946:R3009" si="279">RIGHT(N2946,LEN(N2946)-FIND("/",N2946))</f>
        <v>spaces</v>
      </c>
      <c r="S2946" s="18">
        <f t="shared" ref="S2946:S3009" si="280">(((J2946/60)/60)/24)+DATE(1970,1,1)+(-5/24)</f>
        <v>42132.705995370365</v>
      </c>
      <c r="T2946" s="18">
        <f t="shared" ref="T2946:T3009" si="281">(((I2946/60)/60)/24)+DATE(1970,1,1)+(-5/24)</f>
        <v>42162.705995370365</v>
      </c>
      <c r="U2946" s="18">
        <v>42132.705995370365</v>
      </c>
      <c r="V2946" s="16">
        <v>2015</v>
      </c>
      <c r="W2946" s="17"/>
    </row>
    <row r="2947" spans="1:23" ht="28.8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7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8">
        <f t="shared" si="280"/>
        <v>42117.931250000001</v>
      </c>
      <c r="T2947" s="18">
        <f t="shared" si="281"/>
        <v>42147.931250000001</v>
      </c>
      <c r="U2947" s="18">
        <v>42117.931250000001</v>
      </c>
      <c r="V2947" s="16">
        <v>2015</v>
      </c>
      <c r="W2947" s="17"/>
    </row>
    <row r="2948" spans="1:23" ht="28.8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8">
        <f t="shared" si="280"/>
        <v>42567.322824074072</v>
      </c>
      <c r="T2948" s="18">
        <f t="shared" si="281"/>
        <v>42597.322824074072</v>
      </c>
      <c r="U2948" s="18">
        <v>42567.322824074072</v>
      </c>
      <c r="V2948" s="16">
        <v>2016</v>
      </c>
      <c r="W2948" s="17"/>
    </row>
    <row r="2949" spans="1:23" ht="28.8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8">
        <f t="shared" si="280"/>
        <v>42649.353784722225</v>
      </c>
      <c r="T2949" s="18">
        <f t="shared" si="281"/>
        <v>42698.507638888892</v>
      </c>
      <c r="U2949" s="18">
        <v>42649.353784722225</v>
      </c>
      <c r="V2949" s="16">
        <v>2016</v>
      </c>
      <c r="W2949" s="17"/>
    </row>
    <row r="2950" spans="1:23" ht="28.8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8">
        <f t="shared" si="280"/>
        <v>42097.440891203696</v>
      </c>
      <c r="T2950" s="18">
        <f t="shared" si="281"/>
        <v>42157.440891203696</v>
      </c>
      <c r="U2950" s="18">
        <v>42097.440891203696</v>
      </c>
      <c r="V2950" s="16">
        <v>2015</v>
      </c>
      <c r="W2950" s="17"/>
    </row>
    <row r="2951" spans="1:23" ht="28.8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8">
        <f t="shared" si="280"/>
        <v>42297.61478009259</v>
      </c>
      <c r="T2951" s="18">
        <f t="shared" si="281"/>
        <v>42327.656446759262</v>
      </c>
      <c r="U2951" s="18">
        <v>42297.61478009259</v>
      </c>
      <c r="V2951" s="16">
        <v>2015</v>
      </c>
      <c r="W2951" s="17"/>
    </row>
    <row r="2952" spans="1:23" ht="28.8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8">
        <f t="shared" si="280"/>
        <v>42362.156851851854</v>
      </c>
      <c r="T2952" s="18">
        <f t="shared" si="281"/>
        <v>42392.156851851854</v>
      </c>
      <c r="U2952" s="18">
        <v>42362.156851851854</v>
      </c>
      <c r="V2952" s="16">
        <v>2015</v>
      </c>
      <c r="W2952" s="17"/>
    </row>
    <row r="2953" spans="1:23" ht="28.8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8">
        <f t="shared" si="280"/>
        <v>41872.594594907401</v>
      </c>
      <c r="T2953" s="18">
        <f t="shared" si="281"/>
        <v>41917.594594907401</v>
      </c>
      <c r="U2953" s="18">
        <v>41872.594594907401</v>
      </c>
      <c r="V2953" s="16">
        <v>2014</v>
      </c>
      <c r="W2953" s="17"/>
    </row>
    <row r="2954" spans="1:23" ht="28.8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8">
        <f t="shared" si="280"/>
        <v>42628.481932870367</v>
      </c>
      <c r="T2954" s="18">
        <f t="shared" si="281"/>
        <v>42659.958333333336</v>
      </c>
      <c r="U2954" s="18">
        <v>42628.481932870367</v>
      </c>
      <c r="V2954" s="16">
        <v>2016</v>
      </c>
      <c r="W2954" s="17"/>
    </row>
    <row r="2955" spans="1:23" ht="28.8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8">
        <f t="shared" si="280"/>
        <v>42255.583576388883</v>
      </c>
      <c r="T2955" s="18">
        <f t="shared" si="281"/>
        <v>42285.583576388883</v>
      </c>
      <c r="U2955" s="18">
        <v>42255.583576388883</v>
      </c>
      <c r="V2955" s="16">
        <v>2015</v>
      </c>
      <c r="W2955" s="17"/>
    </row>
    <row r="2956" spans="1:23" ht="28.8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8">
        <f t="shared" si="280"/>
        <v>42790.375034722216</v>
      </c>
      <c r="T2956" s="18">
        <f t="shared" si="281"/>
        <v>42810.333368055559</v>
      </c>
      <c r="U2956" s="18">
        <v>42790.375034722216</v>
      </c>
      <c r="V2956" s="16">
        <v>2017</v>
      </c>
      <c r="W2956" s="17"/>
    </row>
    <row r="2957" spans="1:23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8">
        <f t="shared" si="280"/>
        <v>42141.532974537033</v>
      </c>
      <c r="T2957" s="18">
        <f t="shared" si="281"/>
        <v>42171.532974537033</v>
      </c>
      <c r="U2957" s="18">
        <v>42141.532974537033</v>
      </c>
      <c r="V2957" s="16">
        <v>2015</v>
      </c>
      <c r="W2957" s="17"/>
    </row>
    <row r="2958" spans="1:23" ht="28.8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8">
        <f t="shared" si="280"/>
        <v>42464.750578703701</v>
      </c>
      <c r="T2958" s="18">
        <f t="shared" si="281"/>
        <v>42494.750578703701</v>
      </c>
      <c r="U2958" s="18">
        <v>42464.750578703701</v>
      </c>
      <c r="V2958" s="16">
        <v>2016</v>
      </c>
      <c r="W2958" s="17"/>
    </row>
    <row r="2959" spans="1:23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8">
        <f t="shared" si="280"/>
        <v>42030.80291666666</v>
      </c>
      <c r="T2959" s="18">
        <f t="shared" si="281"/>
        <v>42090.761249999996</v>
      </c>
      <c r="U2959" s="18">
        <v>42030.80291666666</v>
      </c>
      <c r="V2959" s="16">
        <v>2015</v>
      </c>
      <c r="W2959" s="17"/>
    </row>
    <row r="2960" spans="1:23" ht="28.8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8">
        <f t="shared" si="280"/>
        <v>42438.570798611108</v>
      </c>
      <c r="T2960" s="18">
        <f t="shared" si="281"/>
        <v>42498.529131944444</v>
      </c>
      <c r="U2960" s="18">
        <v>42438.570798611108</v>
      </c>
      <c r="V2960" s="16">
        <v>2016</v>
      </c>
      <c r="W2960" s="17"/>
    </row>
    <row r="2961" spans="1:23" ht="28.8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8">
        <f t="shared" si="280"/>
        <v>42497.800057870372</v>
      </c>
      <c r="T2961" s="18">
        <f t="shared" si="281"/>
        <v>42527.800057870372</v>
      </c>
      <c r="U2961" s="18">
        <v>42497.800057870372</v>
      </c>
      <c r="V2961" s="16">
        <v>2016</v>
      </c>
      <c r="W2961" s="17"/>
    </row>
    <row r="2962" spans="1:23" ht="28.8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8">
        <f t="shared" si="280"/>
        <v>41863.54887731481</v>
      </c>
      <c r="T2962" s="18">
        <f t="shared" si="281"/>
        <v>41893.54887731481</v>
      </c>
      <c r="U2962" s="18">
        <v>41863.54887731481</v>
      </c>
      <c r="V2962" s="16">
        <v>2014</v>
      </c>
      <c r="W2962" s="17"/>
    </row>
    <row r="2963" spans="1:23" ht="28.8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8">
        <f t="shared" si="280"/>
        <v>42061.004155092589</v>
      </c>
      <c r="T2963" s="18">
        <f t="shared" si="281"/>
        <v>42088.958333333336</v>
      </c>
      <c r="U2963" s="18">
        <v>42061.004155092589</v>
      </c>
      <c r="V2963" s="16">
        <v>2015</v>
      </c>
      <c r="W2963" s="17"/>
    </row>
    <row r="2964" spans="1:23" ht="28.8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8">
        <f t="shared" si="280"/>
        <v>42036.035949074074</v>
      </c>
      <c r="T2964" s="18">
        <f t="shared" si="281"/>
        <v>42064.082638888889</v>
      </c>
      <c r="U2964" s="18">
        <v>42036.035949074074</v>
      </c>
      <c r="V2964" s="16">
        <v>2015</v>
      </c>
      <c r="W2964" s="17"/>
    </row>
    <row r="2965" spans="1:23" ht="28.8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8">
        <f t="shared" si="280"/>
        <v>42157.26185185185</v>
      </c>
      <c r="T2965" s="18">
        <f t="shared" si="281"/>
        <v>42187.26185185185</v>
      </c>
      <c r="U2965" s="18">
        <v>42157.26185185185</v>
      </c>
      <c r="V2965" s="16">
        <v>2015</v>
      </c>
      <c r="W2965" s="17"/>
    </row>
    <row r="2966" spans="1:23" ht="28.8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8">
        <f t="shared" si="280"/>
        <v>41827.701608796291</v>
      </c>
      <c r="T2966" s="18">
        <f t="shared" si="281"/>
        <v>41857.688888888886</v>
      </c>
      <c r="U2966" s="18">
        <v>41827.701608796291</v>
      </c>
      <c r="V2966" s="16">
        <v>2014</v>
      </c>
      <c r="W2966" s="17"/>
    </row>
    <row r="2967" spans="1:23" ht="28.8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8">
        <f t="shared" si="280"/>
        <v>42162.521215277775</v>
      </c>
      <c r="T2967" s="18">
        <f t="shared" si="281"/>
        <v>42192.521215277775</v>
      </c>
      <c r="U2967" s="18">
        <v>42162.521215277775</v>
      </c>
      <c r="V2967" s="16">
        <v>2015</v>
      </c>
      <c r="W2967" s="17"/>
    </row>
    <row r="2968" spans="1:23" ht="28.8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8">
        <f t="shared" si="280"/>
        <v>42233.530231481483</v>
      </c>
      <c r="T2968" s="18">
        <f t="shared" si="281"/>
        <v>42263.530231481483</v>
      </c>
      <c r="U2968" s="18">
        <v>42233.530231481483</v>
      </c>
      <c r="V2968" s="16">
        <v>2015</v>
      </c>
      <c r="W2968" s="17"/>
    </row>
    <row r="2969" spans="1:23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8">
        <f t="shared" si="280"/>
        <v>42041.989490740736</v>
      </c>
      <c r="T2969" s="18">
        <f t="shared" si="281"/>
        <v>42071.947824074072</v>
      </c>
      <c r="U2969" s="18">
        <v>42041.989490740736</v>
      </c>
      <c r="V2969" s="16">
        <v>2015</v>
      </c>
      <c r="W2969" s="17"/>
    </row>
    <row r="2970" spans="1:23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8">
        <f t="shared" si="280"/>
        <v>42585.315509259257</v>
      </c>
      <c r="T2970" s="18">
        <f t="shared" si="281"/>
        <v>42598.957638888889</v>
      </c>
      <c r="U2970" s="18">
        <v>42585.315509259257</v>
      </c>
      <c r="V2970" s="16">
        <v>2016</v>
      </c>
      <c r="W2970" s="17"/>
    </row>
    <row r="2971" spans="1:23" ht="28.8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8">
        <f t="shared" si="280"/>
        <v>42097.578159722216</v>
      </c>
      <c r="T2971" s="18">
        <f t="shared" si="281"/>
        <v>42127.743750000001</v>
      </c>
      <c r="U2971" s="18">
        <v>42097.578159722216</v>
      </c>
      <c r="V2971" s="16">
        <v>2015</v>
      </c>
      <c r="W2971" s="17"/>
    </row>
    <row r="2972" spans="1:23" ht="28.8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8">
        <f t="shared" si="280"/>
        <v>41808.461238425924</v>
      </c>
      <c r="T2972" s="18">
        <f t="shared" si="281"/>
        <v>41838.461238425924</v>
      </c>
      <c r="U2972" s="18">
        <v>41808.461238425924</v>
      </c>
      <c r="V2972" s="16">
        <v>2014</v>
      </c>
      <c r="W2972" s="17"/>
    </row>
    <row r="2973" spans="1:23" ht="28.8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8">
        <f t="shared" si="280"/>
        <v>41852.449976851851</v>
      </c>
      <c r="T2973" s="18">
        <f t="shared" si="281"/>
        <v>41882.449976851851</v>
      </c>
      <c r="U2973" s="18">
        <v>41852.449976851851</v>
      </c>
      <c r="V2973" s="16">
        <v>2014</v>
      </c>
      <c r="W2973" s="17"/>
    </row>
    <row r="2974" spans="1:23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8">
        <f t="shared" si="280"/>
        <v>42693.90185185185</v>
      </c>
      <c r="T2974" s="18">
        <f t="shared" si="281"/>
        <v>42708.833333333336</v>
      </c>
      <c r="U2974" s="18">
        <v>42693.90185185185</v>
      </c>
      <c r="V2974" s="16">
        <v>2016</v>
      </c>
      <c r="W2974" s="17"/>
    </row>
    <row r="2975" spans="1:23" ht="28.8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8">
        <f t="shared" si="280"/>
        <v>42341.610046296293</v>
      </c>
      <c r="T2975" s="18">
        <f t="shared" si="281"/>
        <v>42369.958333333336</v>
      </c>
      <c r="U2975" s="18">
        <v>42341.610046296293</v>
      </c>
      <c r="V2975" s="16">
        <v>2015</v>
      </c>
      <c r="W2975" s="17"/>
    </row>
    <row r="2976" spans="1:23" ht="28.8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8">
        <f t="shared" si="280"/>
        <v>41879.852673611109</v>
      </c>
      <c r="T2976" s="18">
        <f t="shared" si="281"/>
        <v>41907.857638888883</v>
      </c>
      <c r="U2976" s="18">
        <v>41879.852673611109</v>
      </c>
      <c r="V2976" s="16">
        <v>2014</v>
      </c>
      <c r="W2976" s="17"/>
    </row>
    <row r="2977" spans="1:23" ht="28.8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8">
        <f t="shared" si="280"/>
        <v>41941.475532407407</v>
      </c>
      <c r="T2977" s="18">
        <f t="shared" si="281"/>
        <v>41969.916666666664</v>
      </c>
      <c r="U2977" s="18">
        <v>41941.475532407407</v>
      </c>
      <c r="V2977" s="16">
        <v>2014</v>
      </c>
      <c r="W2977" s="17"/>
    </row>
    <row r="2978" spans="1:23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8">
        <f t="shared" si="280"/>
        <v>42425.522337962961</v>
      </c>
      <c r="T2978" s="18">
        <f t="shared" si="281"/>
        <v>42442.291666666664</v>
      </c>
      <c r="U2978" s="18">
        <v>42425.522337962961</v>
      </c>
      <c r="V2978" s="16">
        <v>2016</v>
      </c>
      <c r="W2978" s="17"/>
    </row>
    <row r="2979" spans="1:23" ht="28.8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8">
        <f t="shared" si="280"/>
        <v>42026.672847222224</v>
      </c>
      <c r="T2979" s="18">
        <f t="shared" si="281"/>
        <v>42085.884722222218</v>
      </c>
      <c r="U2979" s="18">
        <v>42026.672847222224</v>
      </c>
      <c r="V2979" s="16">
        <v>2015</v>
      </c>
      <c r="W2979" s="17"/>
    </row>
    <row r="2980" spans="1:23" ht="28.8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8">
        <f t="shared" si="280"/>
        <v>41922.432256944441</v>
      </c>
      <c r="T2980" s="18">
        <f t="shared" si="281"/>
        <v>41932.040972222218</v>
      </c>
      <c r="U2980" s="18">
        <v>41922.432256944441</v>
      </c>
      <c r="V2980" s="16">
        <v>2014</v>
      </c>
      <c r="W2980" s="17"/>
    </row>
    <row r="2981" spans="1:23" ht="28.8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8">
        <f t="shared" si="280"/>
        <v>41993.616006944438</v>
      </c>
      <c r="T2981" s="18">
        <f t="shared" si="281"/>
        <v>42010.041666666664</v>
      </c>
      <c r="U2981" s="18">
        <v>41993.616006944438</v>
      </c>
      <c r="V2981" s="16">
        <v>2014</v>
      </c>
      <c r="W2981" s="17"/>
    </row>
    <row r="2982" spans="1:23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8">
        <f t="shared" si="280"/>
        <v>42219.70752314815</v>
      </c>
      <c r="T2982" s="18">
        <f t="shared" si="281"/>
        <v>42239.874999999993</v>
      </c>
      <c r="U2982" s="18">
        <v>42219.70752314815</v>
      </c>
      <c r="V2982" s="16">
        <v>2015</v>
      </c>
      <c r="W2982" s="17"/>
    </row>
    <row r="2983" spans="1:23" ht="28.8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8">
        <f t="shared" si="280"/>
        <v>42225.351342592585</v>
      </c>
      <c r="T2983" s="18">
        <f t="shared" si="281"/>
        <v>42270.351342592585</v>
      </c>
      <c r="U2983" s="18">
        <v>42225.351342592585</v>
      </c>
      <c r="V2983" s="16">
        <v>2015</v>
      </c>
      <c r="W2983" s="17"/>
    </row>
    <row r="2984" spans="1:23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8">
        <f t="shared" si="280"/>
        <v>42381.478506944441</v>
      </c>
      <c r="T2984" s="18">
        <f t="shared" si="281"/>
        <v>42411.478506944441</v>
      </c>
      <c r="U2984" s="18">
        <v>42381.478506944441</v>
      </c>
      <c r="V2984" s="16">
        <v>2016</v>
      </c>
      <c r="W2984" s="17"/>
    </row>
    <row r="2985" spans="1:23" ht="28.8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8">
        <f t="shared" si="280"/>
        <v>41894.424027777779</v>
      </c>
      <c r="T2985" s="18">
        <f t="shared" si="281"/>
        <v>41954.465694444443</v>
      </c>
      <c r="U2985" s="18">
        <v>41894.424027777779</v>
      </c>
      <c r="V2985" s="16">
        <v>2014</v>
      </c>
      <c r="W2985" s="17"/>
    </row>
    <row r="2986" spans="1:23" ht="28.8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8">
        <f t="shared" si="280"/>
        <v>42576.070381944439</v>
      </c>
      <c r="T2986" s="18">
        <f t="shared" si="281"/>
        <v>42606.070381944439</v>
      </c>
      <c r="U2986" s="18">
        <v>42576.070381944439</v>
      </c>
      <c r="V2986" s="16">
        <v>2016</v>
      </c>
      <c r="W2986" s="17"/>
    </row>
    <row r="2987" spans="1:23" ht="28.8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8">
        <f t="shared" si="280"/>
        <v>42654.765370370362</v>
      </c>
      <c r="T2987" s="18">
        <f t="shared" si="281"/>
        <v>42673.958333333336</v>
      </c>
      <c r="U2987" s="18">
        <v>42654.765370370362</v>
      </c>
      <c r="V2987" s="16">
        <v>2016</v>
      </c>
      <c r="W2987" s="17"/>
    </row>
    <row r="2988" spans="1:23" ht="28.8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8">
        <f t="shared" si="280"/>
        <v>42431.29173611111</v>
      </c>
      <c r="T2988" s="18">
        <f t="shared" si="281"/>
        <v>42491.250069444439</v>
      </c>
      <c r="U2988" s="18">
        <v>42431.29173611111</v>
      </c>
      <c r="V2988" s="16">
        <v>2016</v>
      </c>
      <c r="W2988" s="17"/>
    </row>
    <row r="2989" spans="1:23" ht="28.8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8">
        <f t="shared" si="280"/>
        <v>42627.098969907405</v>
      </c>
      <c r="T2989" s="18">
        <f t="shared" si="281"/>
        <v>42655.791666666664</v>
      </c>
      <c r="U2989" s="18">
        <v>42627.098969907405</v>
      </c>
      <c r="V2989" s="16">
        <v>2016</v>
      </c>
      <c r="W2989" s="17"/>
    </row>
    <row r="2990" spans="1:23" ht="28.8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8">
        <f t="shared" si="280"/>
        <v>42511.153715277782</v>
      </c>
      <c r="T2990" s="18">
        <f t="shared" si="281"/>
        <v>42541.153715277782</v>
      </c>
      <c r="U2990" s="18">
        <v>42511.153715277782</v>
      </c>
      <c r="V2990" s="16">
        <v>2016</v>
      </c>
      <c r="W2990" s="17"/>
    </row>
    <row r="2991" spans="1:23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8">
        <f t="shared" si="280"/>
        <v>42336.812060185184</v>
      </c>
      <c r="T2991" s="18">
        <f t="shared" si="281"/>
        <v>42358.999305555553</v>
      </c>
      <c r="U2991" s="18">
        <v>42336.812060185184</v>
      </c>
      <c r="V2991" s="16">
        <v>2015</v>
      </c>
      <c r="W2991" s="17"/>
    </row>
    <row r="2992" spans="1:23" ht="28.8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8">
        <f t="shared" si="280"/>
        <v>42341.365972222215</v>
      </c>
      <c r="T2992" s="18">
        <f t="shared" si="281"/>
        <v>42376.365972222215</v>
      </c>
      <c r="U2992" s="18">
        <v>42341.365972222215</v>
      </c>
      <c r="V2992" s="16">
        <v>2015</v>
      </c>
      <c r="W2992" s="17"/>
    </row>
    <row r="2993" spans="1:23" ht="28.8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8">
        <f t="shared" si="280"/>
        <v>42740.628819444442</v>
      </c>
      <c r="T2993" s="18">
        <f t="shared" si="281"/>
        <v>42762.628819444442</v>
      </c>
      <c r="U2993" s="18">
        <v>42740.628819444442</v>
      </c>
      <c r="V2993" s="16">
        <v>2017</v>
      </c>
      <c r="W2993" s="17"/>
    </row>
    <row r="2994" spans="1:23" ht="28.8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8">
        <f t="shared" si="280"/>
        <v>42622.559143518512</v>
      </c>
      <c r="T2994" s="18">
        <f t="shared" si="281"/>
        <v>42652.559143518512</v>
      </c>
      <c r="U2994" s="18">
        <v>42622.559143518512</v>
      </c>
      <c r="V2994" s="16">
        <v>2016</v>
      </c>
      <c r="W2994" s="17"/>
    </row>
    <row r="2995" spans="1:23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8">
        <f t="shared" si="280"/>
        <v>42390.63040509259</v>
      </c>
      <c r="T2995" s="18">
        <f t="shared" si="281"/>
        <v>42420.63040509259</v>
      </c>
      <c r="U2995" s="18">
        <v>42390.63040509259</v>
      </c>
      <c r="V2995" s="16">
        <v>2016</v>
      </c>
      <c r="W2995" s="17"/>
    </row>
    <row r="2996" spans="1:23" ht="28.8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8">
        <f t="shared" si="280"/>
        <v>41885.270509259259</v>
      </c>
      <c r="T2996" s="18">
        <f t="shared" si="281"/>
        <v>41915.270509259259</v>
      </c>
      <c r="U2996" s="18">
        <v>41885.270509259259</v>
      </c>
      <c r="V2996" s="16">
        <v>2014</v>
      </c>
      <c r="W2996" s="17"/>
    </row>
    <row r="2997" spans="1:23" ht="28.8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8">
        <f t="shared" si="280"/>
        <v>42724.456840277773</v>
      </c>
      <c r="T2997" s="18">
        <f t="shared" si="281"/>
        <v>42754.456840277773</v>
      </c>
      <c r="U2997" s="18">
        <v>42724.456840277773</v>
      </c>
      <c r="V2997" s="16">
        <v>2016</v>
      </c>
      <c r="W2997" s="17"/>
    </row>
    <row r="2998" spans="1:23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8">
        <f t="shared" si="280"/>
        <v>42090.70416666667</v>
      </c>
      <c r="T2998" s="18">
        <f t="shared" si="281"/>
        <v>42150.70416666667</v>
      </c>
      <c r="U2998" s="18">
        <v>42090.70416666667</v>
      </c>
      <c r="V2998" s="16">
        <v>2015</v>
      </c>
      <c r="W2998" s="17"/>
    </row>
    <row r="2999" spans="1:23" ht="28.8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8">
        <f t="shared" si="280"/>
        <v>42775.525381944441</v>
      </c>
      <c r="T2999" s="18">
        <f t="shared" si="281"/>
        <v>42792.999305555553</v>
      </c>
      <c r="U2999" s="18">
        <v>42775.525381944441</v>
      </c>
      <c r="V2999" s="16">
        <v>2017</v>
      </c>
      <c r="W2999" s="17"/>
    </row>
    <row r="3000" spans="1:23" ht="28.8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8">
        <f t="shared" si="280"/>
        <v>41777.985289351847</v>
      </c>
      <c r="T3000" s="18">
        <f t="shared" si="281"/>
        <v>41805.975694444445</v>
      </c>
      <c r="U3000" s="18">
        <v>41777.985289351847</v>
      </c>
      <c r="V3000" s="16">
        <v>2014</v>
      </c>
      <c r="W3000" s="17"/>
    </row>
    <row r="3001" spans="1:23" ht="28.8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8">
        <f t="shared" si="280"/>
        <v>42780.531944444439</v>
      </c>
      <c r="T3001" s="18">
        <f t="shared" si="281"/>
        <v>42794.874999999993</v>
      </c>
      <c r="U3001" s="18">
        <v>42780.531944444439</v>
      </c>
      <c r="V3001" s="16">
        <v>2017</v>
      </c>
      <c r="W3001" s="17"/>
    </row>
    <row r="3002" spans="1:23" ht="28.8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8">
        <f t="shared" si="280"/>
        <v>42752.61886574074</v>
      </c>
      <c r="T3002" s="18">
        <f t="shared" si="281"/>
        <v>42766.541666666664</v>
      </c>
      <c r="U3002" s="18">
        <v>42752.61886574074</v>
      </c>
      <c r="V3002" s="16">
        <v>2017</v>
      </c>
      <c r="W3002" s="17"/>
    </row>
    <row r="3003" spans="1:23" ht="28.8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8">
        <f t="shared" si="280"/>
        <v>42534.687291666669</v>
      </c>
      <c r="T3003" s="18">
        <f t="shared" si="281"/>
        <v>42564.687291666669</v>
      </c>
      <c r="U3003" s="18">
        <v>42534.687291666669</v>
      </c>
      <c r="V3003" s="16">
        <v>2016</v>
      </c>
      <c r="W3003" s="17"/>
    </row>
    <row r="3004" spans="1:23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8">
        <f t="shared" si="280"/>
        <v>41239.627916666665</v>
      </c>
      <c r="T3004" s="18">
        <f t="shared" si="281"/>
        <v>41269.627916666665</v>
      </c>
      <c r="U3004" s="18">
        <v>41239.627916666665</v>
      </c>
      <c r="V3004" s="16">
        <v>2012</v>
      </c>
      <c r="W3004" s="17"/>
    </row>
    <row r="3005" spans="1:23" ht="28.8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8">
        <f t="shared" si="280"/>
        <v>42398.640925925924</v>
      </c>
      <c r="T3005" s="18">
        <f t="shared" si="281"/>
        <v>42430.040972222218</v>
      </c>
      <c r="U3005" s="18">
        <v>42398.640925925924</v>
      </c>
      <c r="V3005" s="16">
        <v>2016</v>
      </c>
      <c r="W3005" s="17"/>
    </row>
    <row r="3006" spans="1:23" ht="28.8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8">
        <f t="shared" si="280"/>
        <v>41928.672731481478</v>
      </c>
      <c r="T3006" s="18">
        <f t="shared" si="281"/>
        <v>41958.714398148142</v>
      </c>
      <c r="U3006" s="18">
        <v>41928.672731481478</v>
      </c>
      <c r="V3006" s="16">
        <v>2014</v>
      </c>
      <c r="W3006" s="17"/>
    </row>
    <row r="3007" spans="1:23" ht="28.8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8">
        <f t="shared" si="280"/>
        <v>41888.466493055552</v>
      </c>
      <c r="T3007" s="18">
        <f t="shared" si="281"/>
        <v>41918.466493055552</v>
      </c>
      <c r="U3007" s="18">
        <v>41888.466493055552</v>
      </c>
      <c r="V3007" s="16">
        <v>2014</v>
      </c>
      <c r="W3007" s="17"/>
    </row>
    <row r="3008" spans="1:23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8">
        <f t="shared" si="280"/>
        <v>41957.548506944448</v>
      </c>
      <c r="T3008" s="18">
        <f t="shared" si="281"/>
        <v>41987.548506944448</v>
      </c>
      <c r="U3008" s="18">
        <v>41957.548506944448</v>
      </c>
      <c r="V3008" s="16">
        <v>2014</v>
      </c>
      <c r="W3008" s="17"/>
    </row>
    <row r="3009" spans="1:23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8">
        <f t="shared" si="280"/>
        <v>42098.007905092592</v>
      </c>
      <c r="T3009" s="18">
        <f t="shared" si="281"/>
        <v>42119.007905092592</v>
      </c>
      <c r="U3009" s="18">
        <v>42098.007905092592</v>
      </c>
      <c r="V3009" s="16">
        <v>2015</v>
      </c>
      <c r="W3009" s="17"/>
    </row>
    <row r="3010" spans="1:23" ht="28.8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E3010/D3010</f>
        <v>1.0116666666666667</v>
      </c>
      <c r="P3010" s="7">
        <f t="shared" ref="P3010:P3073" si="283">E3010/L3010</f>
        <v>116.73076923076923</v>
      </c>
      <c r="Q3010" t="str">
        <f t="shared" ref="Q3010:Q3073" si="284">LEFT(N3010,FIND("/",N3010)-1)</f>
        <v>theater</v>
      </c>
      <c r="R3010" t="str">
        <f t="shared" ref="R3010:R3073" si="285">RIGHT(N3010,LEN(N3010)-FIND("/",N3010))</f>
        <v>spaces</v>
      </c>
      <c r="S3010" s="18">
        <f t="shared" ref="S3010:S3073" si="286">(((J3010/60)/60)/24)+DATE(1970,1,1)+(-5/24)</f>
        <v>42360.003692129627</v>
      </c>
      <c r="T3010" s="18">
        <f t="shared" ref="T3010:T3073" si="287">(((I3010/60)/60)/24)+DATE(1970,1,1)+(-5/24)</f>
        <v>42390.003692129627</v>
      </c>
      <c r="U3010" s="18">
        <v>42360.003692129627</v>
      </c>
      <c r="V3010" s="16">
        <v>2015</v>
      </c>
      <c r="W3010" s="17"/>
    </row>
    <row r="3011" spans="1:23" ht="28.8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1.19756</v>
      </c>
      <c r="P3011" s="7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8">
        <f t="shared" si="286"/>
        <v>41939.361574074072</v>
      </c>
      <c r="T3011" s="18">
        <f t="shared" si="287"/>
        <v>41969.403240740743</v>
      </c>
      <c r="U3011" s="18">
        <v>41939.361574074072</v>
      </c>
      <c r="V3011" s="16">
        <v>2014</v>
      </c>
      <c r="W3011" s="17"/>
    </row>
    <row r="3012" spans="1:23" ht="28.8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8">
        <f t="shared" si="286"/>
        <v>41996.624062499999</v>
      </c>
      <c r="T3012" s="18">
        <f t="shared" si="287"/>
        <v>42056.624062499999</v>
      </c>
      <c r="U3012" s="18">
        <v>41996.624062499999</v>
      </c>
      <c r="V3012" s="16">
        <v>2014</v>
      </c>
      <c r="W3012" s="17"/>
    </row>
    <row r="3013" spans="1:23" ht="28.8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8">
        <f t="shared" si="286"/>
        <v>42334.260601851849</v>
      </c>
      <c r="T3013" s="18">
        <f t="shared" si="287"/>
        <v>42361.749305555553</v>
      </c>
      <c r="U3013" s="18">
        <v>42334.260601851849</v>
      </c>
      <c r="V3013" s="16">
        <v>2015</v>
      </c>
      <c r="W3013" s="17"/>
    </row>
    <row r="3014" spans="1:23" ht="28.8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8">
        <f t="shared" si="286"/>
        <v>42024.494560185187</v>
      </c>
      <c r="T3014" s="18">
        <f t="shared" si="287"/>
        <v>42045.494560185187</v>
      </c>
      <c r="U3014" s="18">
        <v>42024.494560185187</v>
      </c>
      <c r="V3014" s="16">
        <v>2015</v>
      </c>
      <c r="W3014" s="17"/>
    </row>
    <row r="3015" spans="1:23" ht="28.8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8">
        <f t="shared" si="286"/>
        <v>42146.627881944441</v>
      </c>
      <c r="T3015" s="18">
        <f t="shared" si="287"/>
        <v>42176.627881944441</v>
      </c>
      <c r="U3015" s="18">
        <v>42146.627881944441</v>
      </c>
      <c r="V3015" s="16">
        <v>2015</v>
      </c>
      <c r="W3015" s="17"/>
    </row>
    <row r="3016" spans="1:23" ht="28.8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8">
        <f t="shared" si="286"/>
        <v>41919.915277777778</v>
      </c>
      <c r="T3016" s="18">
        <f t="shared" si="287"/>
        <v>41948</v>
      </c>
      <c r="U3016" s="18">
        <v>41919.915277777778</v>
      </c>
      <c r="V3016" s="16">
        <v>2014</v>
      </c>
      <c r="W3016" s="17"/>
    </row>
    <row r="3017" spans="1:23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8">
        <f t="shared" si="286"/>
        <v>41785.518958333334</v>
      </c>
      <c r="T3017" s="18">
        <f t="shared" si="287"/>
        <v>41800.958333333328</v>
      </c>
      <c r="U3017" s="18">
        <v>41785.518958333334</v>
      </c>
      <c r="V3017" s="16">
        <v>2014</v>
      </c>
      <c r="W3017" s="17"/>
    </row>
    <row r="3018" spans="1:23" ht="28.8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8">
        <f t="shared" si="286"/>
        <v>41778.339722222219</v>
      </c>
      <c r="T3018" s="18">
        <f t="shared" si="287"/>
        <v>41838.339722222219</v>
      </c>
      <c r="U3018" s="18">
        <v>41778.339722222219</v>
      </c>
      <c r="V3018" s="16">
        <v>2014</v>
      </c>
      <c r="W3018" s="17"/>
    </row>
    <row r="3019" spans="1:23" ht="28.8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8">
        <f t="shared" si="286"/>
        <v>41841.641701388886</v>
      </c>
      <c r="T3019" s="18">
        <f t="shared" si="287"/>
        <v>41871.641701388886</v>
      </c>
      <c r="U3019" s="18">
        <v>41841.641701388886</v>
      </c>
      <c r="V3019" s="16">
        <v>2014</v>
      </c>
      <c r="W3019" s="17"/>
    </row>
    <row r="3020" spans="1:23" ht="28.8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8">
        <f t="shared" si="286"/>
        <v>42163.090000000004</v>
      </c>
      <c r="T3020" s="18">
        <f t="shared" si="287"/>
        <v>42205.708333333336</v>
      </c>
      <c r="U3020" s="18">
        <v>42163.090000000004</v>
      </c>
      <c r="V3020" s="16">
        <v>2015</v>
      </c>
      <c r="W3020" s="17"/>
    </row>
    <row r="3021" spans="1:23" ht="28.8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8">
        <f t="shared" si="286"/>
        <v>41758.625231481477</v>
      </c>
      <c r="T3021" s="18">
        <f t="shared" si="287"/>
        <v>41785.916666666664</v>
      </c>
      <c r="U3021" s="18">
        <v>41758.625231481477</v>
      </c>
      <c r="V3021" s="16">
        <v>2014</v>
      </c>
      <c r="W3021" s="17"/>
    </row>
    <row r="3022" spans="1:23" ht="28.8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8">
        <f t="shared" si="286"/>
        <v>42170.638113425921</v>
      </c>
      <c r="T3022" s="18">
        <f t="shared" si="287"/>
        <v>42230.638113425921</v>
      </c>
      <c r="U3022" s="18">
        <v>42170.638113425921</v>
      </c>
      <c r="V3022" s="16">
        <v>2015</v>
      </c>
      <c r="W3022" s="17"/>
    </row>
    <row r="3023" spans="1:23" ht="28.8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8">
        <f t="shared" si="286"/>
        <v>42660.410520833328</v>
      </c>
      <c r="T3023" s="18">
        <f t="shared" si="287"/>
        <v>42696.040972222218</v>
      </c>
      <c r="U3023" s="18">
        <v>42660.410520833328</v>
      </c>
      <c r="V3023" s="16">
        <v>2016</v>
      </c>
      <c r="W3023" s="17"/>
    </row>
    <row r="3024" spans="1:23" ht="28.8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8">
        <f t="shared" si="286"/>
        <v>42564.745474537034</v>
      </c>
      <c r="T3024" s="18">
        <f t="shared" si="287"/>
        <v>42609.745474537034</v>
      </c>
      <c r="U3024" s="18">
        <v>42564.745474537034</v>
      </c>
      <c r="V3024" s="16">
        <v>2016</v>
      </c>
      <c r="W3024" s="17"/>
    </row>
    <row r="3025" spans="1:23" ht="28.8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8">
        <f t="shared" si="286"/>
        <v>42121.46743055556</v>
      </c>
      <c r="T3025" s="18">
        <f t="shared" si="287"/>
        <v>42166.46743055556</v>
      </c>
      <c r="U3025" s="18">
        <v>42121.46743055556</v>
      </c>
      <c r="V3025" s="16">
        <v>2015</v>
      </c>
      <c r="W3025" s="17"/>
    </row>
    <row r="3026" spans="1:23" ht="28.8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8">
        <f t="shared" si="286"/>
        <v>41158.785590277774</v>
      </c>
      <c r="T3026" s="18">
        <f t="shared" si="287"/>
        <v>41188.785590277774</v>
      </c>
      <c r="U3026" s="18">
        <v>41158.785590277774</v>
      </c>
      <c r="V3026" s="16">
        <v>2012</v>
      </c>
      <c r="W3026" s="17"/>
    </row>
    <row r="3027" spans="1:23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8">
        <f t="shared" si="286"/>
        <v>41761.301076388889</v>
      </c>
      <c r="T3027" s="18">
        <f t="shared" si="287"/>
        <v>41789.458333333328</v>
      </c>
      <c r="U3027" s="18">
        <v>41761.301076388889</v>
      </c>
      <c r="V3027" s="16">
        <v>2014</v>
      </c>
      <c r="W3027" s="17"/>
    </row>
    <row r="3028" spans="1:23" ht="28.8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8">
        <f t="shared" si="286"/>
        <v>42783.251064814809</v>
      </c>
      <c r="T3028" s="18">
        <f t="shared" si="287"/>
        <v>42797.251064814809</v>
      </c>
      <c r="U3028" s="18">
        <v>42783.251064814809</v>
      </c>
      <c r="V3028" s="16">
        <v>2017</v>
      </c>
      <c r="W3028" s="17"/>
    </row>
    <row r="3029" spans="1:23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8">
        <f t="shared" si="286"/>
        <v>42053.49596064815</v>
      </c>
      <c r="T3029" s="18">
        <f t="shared" si="287"/>
        <v>42083.454293981478</v>
      </c>
      <c r="U3029" s="18">
        <v>42053.49596064815</v>
      </c>
      <c r="V3029" s="16">
        <v>2015</v>
      </c>
      <c r="W3029" s="17"/>
    </row>
    <row r="3030" spans="1:23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8">
        <f t="shared" si="286"/>
        <v>42567.055844907409</v>
      </c>
      <c r="T3030" s="18">
        <f t="shared" si="287"/>
        <v>42597.055844907409</v>
      </c>
      <c r="U3030" s="18">
        <v>42567.055844907409</v>
      </c>
      <c r="V3030" s="16">
        <v>2016</v>
      </c>
      <c r="W3030" s="17"/>
    </row>
    <row r="3031" spans="1:23" ht="28.8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8">
        <f t="shared" si="286"/>
        <v>41932.500543981478</v>
      </c>
      <c r="T3031" s="18">
        <f t="shared" si="287"/>
        <v>41960.982638888883</v>
      </c>
      <c r="U3031" s="18">
        <v>41932.500543981478</v>
      </c>
      <c r="V3031" s="16">
        <v>2014</v>
      </c>
      <c r="W3031" s="17"/>
    </row>
    <row r="3032" spans="1:23" ht="28.8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8">
        <f t="shared" si="286"/>
        <v>42233.5390162037</v>
      </c>
      <c r="T3032" s="18">
        <f t="shared" si="287"/>
        <v>42263.5390162037</v>
      </c>
      <c r="U3032" s="18">
        <v>42233.5390162037</v>
      </c>
      <c r="V3032" s="16">
        <v>2015</v>
      </c>
      <c r="W3032" s="17"/>
    </row>
    <row r="3033" spans="1:23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8">
        <f t="shared" si="286"/>
        <v>42597.674155092587</v>
      </c>
      <c r="T3033" s="18">
        <f t="shared" si="287"/>
        <v>42657.674155092587</v>
      </c>
      <c r="U3033" s="18">
        <v>42597.674155092587</v>
      </c>
      <c r="V3033" s="16">
        <v>2016</v>
      </c>
      <c r="W3033" s="17"/>
    </row>
    <row r="3034" spans="1:23" ht="28.8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8">
        <f t="shared" si="286"/>
        <v>42227.836331018516</v>
      </c>
      <c r="T3034" s="18">
        <f t="shared" si="287"/>
        <v>42257.836331018516</v>
      </c>
      <c r="U3034" s="18">
        <v>42227.836331018516</v>
      </c>
      <c r="V3034" s="16">
        <v>2015</v>
      </c>
      <c r="W3034" s="17"/>
    </row>
    <row r="3035" spans="1:23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8">
        <f t="shared" si="286"/>
        <v>42569.901909722219</v>
      </c>
      <c r="T3035" s="18">
        <f t="shared" si="287"/>
        <v>42599.901909722219</v>
      </c>
      <c r="U3035" s="18">
        <v>42569.901909722219</v>
      </c>
      <c r="V3035" s="16">
        <v>2016</v>
      </c>
      <c r="W3035" s="17"/>
    </row>
    <row r="3036" spans="1:23" ht="43.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8">
        <f t="shared" si="286"/>
        <v>42644.327025462961</v>
      </c>
      <c r="T3036" s="18">
        <f t="shared" si="287"/>
        <v>42674.957638888889</v>
      </c>
      <c r="U3036" s="18">
        <v>42644.327025462961</v>
      </c>
      <c r="V3036" s="16">
        <v>2016</v>
      </c>
      <c r="W3036" s="17"/>
    </row>
    <row r="3037" spans="1:23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8">
        <f t="shared" si="286"/>
        <v>41368.351956018516</v>
      </c>
      <c r="T3037" s="18">
        <f t="shared" si="287"/>
        <v>41398.351956018516</v>
      </c>
      <c r="U3037" s="18">
        <v>41368.351956018516</v>
      </c>
      <c r="V3037" s="16">
        <v>2013</v>
      </c>
      <c r="W3037" s="17"/>
    </row>
    <row r="3038" spans="1:23" ht="28.8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8">
        <f t="shared" si="286"/>
        <v>41466.576898148145</v>
      </c>
      <c r="T3038" s="18">
        <f t="shared" si="287"/>
        <v>41502.290972222218</v>
      </c>
      <c r="U3038" s="18">
        <v>41466.576898148145</v>
      </c>
      <c r="V3038" s="16">
        <v>2013</v>
      </c>
      <c r="W3038" s="17"/>
    </row>
    <row r="3039" spans="1:23" ht="28.8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8">
        <f t="shared" si="286"/>
        <v>40378.684872685182</v>
      </c>
      <c r="T3039" s="18">
        <f t="shared" si="287"/>
        <v>40452.999305555553</v>
      </c>
      <c r="U3039" s="18">
        <v>40378.684872685182</v>
      </c>
      <c r="V3039" s="16">
        <v>2010</v>
      </c>
      <c r="W3039" s="17"/>
    </row>
    <row r="3040" spans="1:23" ht="28.8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8">
        <f t="shared" si="286"/>
        <v>42373.043946759259</v>
      </c>
      <c r="T3040" s="18">
        <f t="shared" si="287"/>
        <v>42433.043946759259</v>
      </c>
      <c r="U3040" s="18">
        <v>42373.043946759259</v>
      </c>
      <c r="V3040" s="16">
        <v>2016</v>
      </c>
      <c r="W3040" s="17"/>
    </row>
    <row r="3041" spans="1:23" ht="28.8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8">
        <f t="shared" si="286"/>
        <v>41610.586087962962</v>
      </c>
      <c r="T3041" s="18">
        <f t="shared" si="287"/>
        <v>41637.124305555553</v>
      </c>
      <c r="U3041" s="18">
        <v>41610.586087962962</v>
      </c>
      <c r="V3041" s="16">
        <v>2013</v>
      </c>
      <c r="W3041" s="17"/>
    </row>
    <row r="3042" spans="1:23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8">
        <f t="shared" si="286"/>
        <v>42177.583576388883</v>
      </c>
      <c r="T3042" s="18">
        <f t="shared" si="287"/>
        <v>42181.749999999993</v>
      </c>
      <c r="U3042" s="18">
        <v>42177.583576388883</v>
      </c>
      <c r="V3042" s="16">
        <v>2015</v>
      </c>
      <c r="W3042" s="17"/>
    </row>
    <row r="3043" spans="1:23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8">
        <f t="shared" si="286"/>
        <v>42359.660277777781</v>
      </c>
      <c r="T3043" s="18">
        <f t="shared" si="287"/>
        <v>42389.660277777781</v>
      </c>
      <c r="U3043" s="18">
        <v>42359.660277777781</v>
      </c>
      <c r="V3043" s="16">
        <v>2015</v>
      </c>
      <c r="W3043" s="17"/>
    </row>
    <row r="3044" spans="1:23" ht="28.8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8">
        <f t="shared" si="286"/>
        <v>42253.479710648149</v>
      </c>
      <c r="T3044" s="18">
        <f t="shared" si="287"/>
        <v>42283.479710648149</v>
      </c>
      <c r="U3044" s="18">
        <v>42253.479710648149</v>
      </c>
      <c r="V3044" s="16">
        <v>2015</v>
      </c>
      <c r="W3044" s="17"/>
    </row>
    <row r="3045" spans="1:23" ht="28.8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8">
        <f t="shared" si="286"/>
        <v>42082.862256944441</v>
      </c>
      <c r="T3045" s="18">
        <f t="shared" si="287"/>
        <v>42109.909722222219</v>
      </c>
      <c r="U3045" s="18">
        <v>42082.862256944441</v>
      </c>
      <c r="V3045" s="16">
        <v>2015</v>
      </c>
      <c r="W3045" s="17"/>
    </row>
    <row r="3046" spans="1:23" ht="28.8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8">
        <f t="shared" si="286"/>
        <v>42387.518495370365</v>
      </c>
      <c r="T3046" s="18">
        <f t="shared" si="287"/>
        <v>42402.518495370365</v>
      </c>
      <c r="U3046" s="18">
        <v>42387.518495370365</v>
      </c>
      <c r="V3046" s="16">
        <v>2016</v>
      </c>
      <c r="W3046" s="17"/>
    </row>
    <row r="3047" spans="1:23" ht="28.8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8">
        <f t="shared" si="286"/>
        <v>41842.947395833333</v>
      </c>
      <c r="T3047" s="18">
        <f t="shared" si="287"/>
        <v>41872.947395833333</v>
      </c>
      <c r="U3047" s="18">
        <v>41842.947395833333</v>
      </c>
      <c r="V3047" s="16">
        <v>2014</v>
      </c>
      <c r="W3047" s="17"/>
    </row>
    <row r="3048" spans="1:23" ht="28.8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8">
        <f t="shared" si="286"/>
        <v>41862.59474537037</v>
      </c>
      <c r="T3048" s="18">
        <f t="shared" si="287"/>
        <v>41891.994444444441</v>
      </c>
      <c r="U3048" s="18">
        <v>41862.59474537037</v>
      </c>
      <c r="V3048" s="16">
        <v>2014</v>
      </c>
      <c r="W3048" s="17"/>
    </row>
    <row r="3049" spans="1:23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8">
        <f t="shared" si="286"/>
        <v>42443.780717592592</v>
      </c>
      <c r="T3049" s="18">
        <f t="shared" si="287"/>
        <v>42487.344444444439</v>
      </c>
      <c r="U3049" s="18">
        <v>42443.780717592592</v>
      </c>
      <c r="V3049" s="16">
        <v>2016</v>
      </c>
      <c r="W3049" s="17"/>
    </row>
    <row r="3050" spans="1:23" ht="28.8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8">
        <f t="shared" si="286"/>
        <v>41975.692847222213</v>
      </c>
      <c r="T3050" s="18">
        <f t="shared" si="287"/>
        <v>42004.681944444441</v>
      </c>
      <c r="U3050" s="18">
        <v>41975.692847222213</v>
      </c>
      <c r="V3050" s="16">
        <v>2014</v>
      </c>
      <c r="W3050" s="17"/>
    </row>
    <row r="3051" spans="1:23" ht="28.8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8">
        <f t="shared" si="286"/>
        <v>42138.806192129625</v>
      </c>
      <c r="T3051" s="18">
        <f t="shared" si="287"/>
        <v>42168.806192129625</v>
      </c>
      <c r="U3051" s="18">
        <v>42138.806192129625</v>
      </c>
      <c r="V3051" s="16">
        <v>2015</v>
      </c>
      <c r="W3051" s="17"/>
    </row>
    <row r="3052" spans="1:23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8">
        <f t="shared" si="286"/>
        <v>42464.960185185184</v>
      </c>
      <c r="T3052" s="18">
        <f t="shared" si="287"/>
        <v>42494.960185185184</v>
      </c>
      <c r="U3052" s="18">
        <v>42464.960185185184</v>
      </c>
      <c r="V3052" s="16">
        <v>2016</v>
      </c>
      <c r="W3052" s="17"/>
    </row>
    <row r="3053" spans="1:23" ht="28.8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8">
        <f t="shared" si="286"/>
        <v>42744.207696759251</v>
      </c>
      <c r="T3053" s="18">
        <f t="shared" si="287"/>
        <v>42774.207696759251</v>
      </c>
      <c r="U3053" s="18">
        <v>42744.207696759251</v>
      </c>
      <c r="V3053" s="16">
        <v>2017</v>
      </c>
      <c r="W3053" s="17"/>
    </row>
    <row r="3054" spans="1:23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8">
        <f t="shared" si="286"/>
        <v>42122.461736111109</v>
      </c>
      <c r="T3054" s="18">
        <f t="shared" si="287"/>
        <v>42152.457638888889</v>
      </c>
      <c r="U3054" s="18">
        <v>42122.461736111109</v>
      </c>
      <c r="V3054" s="16">
        <v>2015</v>
      </c>
      <c r="W3054" s="17"/>
    </row>
    <row r="3055" spans="1:23" ht="28.8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8">
        <f t="shared" si="286"/>
        <v>41862.553391203699</v>
      </c>
      <c r="T3055" s="18">
        <f t="shared" si="287"/>
        <v>41913.957638888889</v>
      </c>
      <c r="U3055" s="18">
        <v>41862.553391203699</v>
      </c>
      <c r="V3055" s="16">
        <v>2014</v>
      </c>
      <c r="W3055" s="17"/>
    </row>
    <row r="3056" spans="1:23" ht="28.8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8">
        <f t="shared" si="286"/>
        <v>42027.624467592592</v>
      </c>
      <c r="T3056" s="18">
        <f t="shared" si="287"/>
        <v>42064.836111111108</v>
      </c>
      <c r="U3056" s="18">
        <v>42027.624467592592</v>
      </c>
      <c r="V3056" s="16">
        <v>2015</v>
      </c>
      <c r="W3056" s="17"/>
    </row>
    <row r="3057" spans="1:23" ht="28.8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8">
        <f t="shared" si="286"/>
        <v>41953.749884259254</v>
      </c>
      <c r="T3057" s="18">
        <f t="shared" si="287"/>
        <v>42013.749884259254</v>
      </c>
      <c r="U3057" s="18">
        <v>41953.749884259254</v>
      </c>
      <c r="V3057" s="16">
        <v>2014</v>
      </c>
      <c r="W3057" s="17"/>
    </row>
    <row r="3058" spans="1:23" ht="28.8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8">
        <f t="shared" si="286"/>
        <v>41851.428055555552</v>
      </c>
      <c r="T3058" s="18">
        <f t="shared" si="287"/>
        <v>41911.428055555552</v>
      </c>
      <c r="U3058" s="18">
        <v>41851.428055555552</v>
      </c>
      <c r="V3058" s="16">
        <v>2014</v>
      </c>
      <c r="W3058" s="17"/>
    </row>
    <row r="3059" spans="1:23" ht="28.8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8">
        <f t="shared" si="286"/>
        <v>42433.442256944443</v>
      </c>
      <c r="T3059" s="18">
        <f t="shared" si="287"/>
        <v>42463.400590277779</v>
      </c>
      <c r="U3059" s="18">
        <v>42433.442256944443</v>
      </c>
      <c r="V3059" s="16">
        <v>2016</v>
      </c>
      <c r="W3059" s="17"/>
    </row>
    <row r="3060" spans="1:23" ht="28.8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8">
        <f t="shared" si="286"/>
        <v>42460.165972222218</v>
      </c>
      <c r="T3060" s="18">
        <f t="shared" si="287"/>
        <v>42510.165972222218</v>
      </c>
      <c r="U3060" s="18">
        <v>42460.165972222218</v>
      </c>
      <c r="V3060" s="16">
        <v>2016</v>
      </c>
      <c r="W3060" s="17"/>
    </row>
    <row r="3061" spans="1:23" ht="28.8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8">
        <f t="shared" si="286"/>
        <v>41829.727384259255</v>
      </c>
      <c r="T3061" s="18">
        <f t="shared" si="287"/>
        <v>41859.727384259255</v>
      </c>
      <c r="U3061" s="18">
        <v>41829.727384259255</v>
      </c>
      <c r="V3061" s="16">
        <v>2014</v>
      </c>
      <c r="W3061" s="17"/>
    </row>
    <row r="3062" spans="1:23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8">
        <f t="shared" si="286"/>
        <v>42245.066365740735</v>
      </c>
      <c r="T3062" s="18">
        <f t="shared" si="287"/>
        <v>42275.066365740735</v>
      </c>
      <c r="U3062" s="18">
        <v>42245.066365740735</v>
      </c>
      <c r="V3062" s="16">
        <v>2015</v>
      </c>
      <c r="W3062" s="17"/>
    </row>
    <row r="3063" spans="1:23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8">
        <f t="shared" si="286"/>
        <v>41834.575787037036</v>
      </c>
      <c r="T3063" s="18">
        <f t="shared" si="287"/>
        <v>41864.575787037036</v>
      </c>
      <c r="U3063" s="18">
        <v>41834.575787037036</v>
      </c>
      <c r="V3063" s="16">
        <v>2014</v>
      </c>
      <c r="W3063" s="17"/>
    </row>
    <row r="3064" spans="1:23" ht="28.8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8">
        <f t="shared" si="286"/>
        <v>42248.3274537037</v>
      </c>
      <c r="T3064" s="18">
        <f t="shared" si="287"/>
        <v>42277.541666666664</v>
      </c>
      <c r="U3064" s="18">
        <v>42248.3274537037</v>
      </c>
      <c r="V3064" s="16">
        <v>2015</v>
      </c>
      <c r="W3064" s="17"/>
    </row>
    <row r="3065" spans="1:23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8">
        <f t="shared" si="286"/>
        <v>42630.714560185181</v>
      </c>
      <c r="T3065" s="18">
        <f t="shared" si="287"/>
        <v>42665.714560185181</v>
      </c>
      <c r="U3065" s="18">
        <v>42630.714560185181</v>
      </c>
      <c r="V3065" s="16">
        <v>2016</v>
      </c>
      <c r="W3065" s="17"/>
    </row>
    <row r="3066" spans="1:23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8">
        <f t="shared" si="286"/>
        <v>42298.9218287037</v>
      </c>
      <c r="T3066" s="18">
        <f t="shared" si="287"/>
        <v>42330.082638888889</v>
      </c>
      <c r="U3066" s="18">
        <v>42298.9218287037</v>
      </c>
      <c r="V3066" s="16">
        <v>2015</v>
      </c>
      <c r="W3066" s="17"/>
    </row>
    <row r="3067" spans="1:23" ht="28.8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8">
        <f t="shared" si="286"/>
        <v>41824.846898148149</v>
      </c>
      <c r="T3067" s="18">
        <f t="shared" si="287"/>
        <v>41849.846898148149</v>
      </c>
      <c r="U3067" s="18">
        <v>41824.846898148149</v>
      </c>
      <c r="V3067" s="16">
        <v>2014</v>
      </c>
      <c r="W3067" s="17"/>
    </row>
    <row r="3068" spans="1:23" ht="28.8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8">
        <f t="shared" si="286"/>
        <v>42531.020104166666</v>
      </c>
      <c r="T3068" s="18">
        <f t="shared" si="287"/>
        <v>42561.020104166666</v>
      </c>
      <c r="U3068" s="18">
        <v>42531.020104166666</v>
      </c>
      <c r="V3068" s="16">
        <v>2016</v>
      </c>
      <c r="W3068" s="17"/>
    </row>
    <row r="3069" spans="1:23" ht="28.8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8">
        <f t="shared" si="286"/>
        <v>42226.730081018519</v>
      </c>
      <c r="T3069" s="18">
        <f t="shared" si="287"/>
        <v>42256.730081018519</v>
      </c>
      <c r="U3069" s="18">
        <v>42226.730081018519</v>
      </c>
      <c r="V3069" s="16">
        <v>2015</v>
      </c>
      <c r="W3069" s="17"/>
    </row>
    <row r="3070" spans="1:23" ht="28.8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8">
        <f t="shared" si="286"/>
        <v>42263.483240740738</v>
      </c>
      <c r="T3070" s="18">
        <f t="shared" si="287"/>
        <v>42293.483240740738</v>
      </c>
      <c r="U3070" s="18">
        <v>42263.483240740738</v>
      </c>
      <c r="V3070" s="16">
        <v>2015</v>
      </c>
      <c r="W3070" s="17"/>
    </row>
    <row r="3071" spans="1:23" ht="28.8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8">
        <f t="shared" si="286"/>
        <v>41957.625393518516</v>
      </c>
      <c r="T3071" s="18">
        <f t="shared" si="287"/>
        <v>41987.625393518516</v>
      </c>
      <c r="U3071" s="18">
        <v>41957.625393518516</v>
      </c>
      <c r="V3071" s="16">
        <v>2014</v>
      </c>
      <c r="W3071" s="17"/>
    </row>
    <row r="3072" spans="1:23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8">
        <f t="shared" si="286"/>
        <v>42690.525104166663</v>
      </c>
      <c r="T3072" s="18">
        <f t="shared" si="287"/>
        <v>42711.525104166663</v>
      </c>
      <c r="U3072" s="18">
        <v>42690.525104166663</v>
      </c>
      <c r="V3072" s="16">
        <v>2016</v>
      </c>
      <c r="W3072" s="17"/>
    </row>
    <row r="3073" spans="1:23" ht="28.8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8">
        <f t="shared" si="286"/>
        <v>42097.524085648147</v>
      </c>
      <c r="T3073" s="18">
        <f t="shared" si="287"/>
        <v>42115.040972222218</v>
      </c>
      <c r="U3073" s="18">
        <v>42097.524085648147</v>
      </c>
      <c r="V3073" s="16">
        <v>2015</v>
      </c>
      <c r="W3073" s="17"/>
    </row>
    <row r="3074" spans="1:23" ht="28.8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E3074/D3074</f>
        <v>1.6666666666666666E-4</v>
      </c>
      <c r="P3074" s="7">
        <f t="shared" ref="P3074:P3137" si="289">E3074/L3074</f>
        <v>1</v>
      </c>
      <c r="Q3074" t="str">
        <f t="shared" ref="Q3074:Q3137" si="290">LEFT(N3074,FIND("/",N3074)-1)</f>
        <v>theater</v>
      </c>
      <c r="R3074" t="str">
        <f t="shared" ref="R3074:R3137" si="291">RIGHT(N3074,LEN(N3074)-FIND("/",N3074))</f>
        <v>spaces</v>
      </c>
      <c r="S3074" s="18">
        <f t="shared" ref="S3074:S3137" si="292">(((J3074/60)/60)/24)+DATE(1970,1,1)+(-5/24)</f>
        <v>42658.482199074067</v>
      </c>
      <c r="T3074" s="18">
        <f t="shared" ref="T3074:T3137" si="293">(((I3074/60)/60)/24)+DATE(1970,1,1)+(-5/24)</f>
        <v>42672.865277777775</v>
      </c>
      <c r="U3074" s="18">
        <v>42658.482199074067</v>
      </c>
      <c r="V3074" s="16">
        <v>2016</v>
      </c>
      <c r="W3074" s="17"/>
    </row>
    <row r="3075" spans="1:23" ht="28.8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2.3035714285714285E-4</v>
      </c>
      <c r="P3075" s="7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8">
        <f t="shared" si="292"/>
        <v>42111.475694444445</v>
      </c>
      <c r="T3075" s="18">
        <f t="shared" si="293"/>
        <v>42169.59652777778</v>
      </c>
      <c r="U3075" s="18">
        <v>42111.475694444445</v>
      </c>
      <c r="V3075" s="16">
        <v>2015</v>
      </c>
      <c r="W3075" s="17"/>
    </row>
    <row r="3076" spans="1:23" ht="43.2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8">
        <f t="shared" si="292"/>
        <v>42409.362951388881</v>
      </c>
      <c r="T3076" s="18">
        <f t="shared" si="293"/>
        <v>42439.362951388881</v>
      </c>
      <c r="U3076" s="18">
        <v>42409.362951388881</v>
      </c>
      <c r="V3076" s="16">
        <v>2016</v>
      </c>
      <c r="W3076" s="17"/>
    </row>
    <row r="3077" spans="1:23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8">
        <f t="shared" si="292"/>
        <v>42550.893981481473</v>
      </c>
      <c r="T3077" s="18">
        <f t="shared" si="293"/>
        <v>42600.893981481473</v>
      </c>
      <c r="U3077" s="18">
        <v>42550.893981481473</v>
      </c>
      <c r="V3077" s="16">
        <v>2016</v>
      </c>
      <c r="W3077" s="17"/>
    </row>
    <row r="3078" spans="1:23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8">
        <f t="shared" si="292"/>
        <v>42226.443553240737</v>
      </c>
      <c r="T3078" s="18">
        <f t="shared" si="293"/>
        <v>42286.443553240737</v>
      </c>
      <c r="U3078" s="18">
        <v>42226.443553240737</v>
      </c>
      <c r="V3078" s="16">
        <v>2015</v>
      </c>
      <c r="W3078" s="17"/>
    </row>
    <row r="3079" spans="1:23" ht="28.8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8">
        <f t="shared" si="292"/>
        <v>42766.74858796296</v>
      </c>
      <c r="T3079" s="18">
        <f t="shared" si="293"/>
        <v>42796.74858796296</v>
      </c>
      <c r="U3079" s="18">
        <v>42766.74858796296</v>
      </c>
      <c r="V3079" s="16">
        <v>2017</v>
      </c>
      <c r="W3079" s="17"/>
    </row>
    <row r="3080" spans="1:23" ht="28.8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8">
        <f t="shared" si="292"/>
        <v>42030.930497685178</v>
      </c>
      <c r="T3080" s="18">
        <f t="shared" si="293"/>
        <v>42060.930497685178</v>
      </c>
      <c r="U3080" s="18">
        <v>42030.930497685178</v>
      </c>
      <c r="V3080" s="16">
        <v>2015</v>
      </c>
      <c r="W3080" s="17"/>
    </row>
    <row r="3081" spans="1:23" ht="28.8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8">
        <f t="shared" si="292"/>
        <v>42055.50503472222</v>
      </c>
      <c r="T3081" s="18">
        <f t="shared" si="293"/>
        <v>42085.463368055549</v>
      </c>
      <c r="U3081" s="18">
        <v>42055.50503472222</v>
      </c>
      <c r="V3081" s="16">
        <v>2015</v>
      </c>
      <c r="W3081" s="17"/>
    </row>
    <row r="3082" spans="1:23" ht="28.8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8">
        <f t="shared" si="292"/>
        <v>41939.8199537037</v>
      </c>
      <c r="T3082" s="18">
        <f t="shared" si="293"/>
        <v>41999.861620370364</v>
      </c>
      <c r="U3082" s="18">
        <v>41939.8199537037</v>
      </c>
      <c r="V3082" s="16">
        <v>2014</v>
      </c>
      <c r="W3082" s="17"/>
    </row>
    <row r="3083" spans="1:23" ht="28.8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8">
        <f t="shared" si="292"/>
        <v>42236.973275462959</v>
      </c>
      <c r="T3083" s="18">
        <f t="shared" si="293"/>
        <v>42266.973275462959</v>
      </c>
      <c r="U3083" s="18">
        <v>42236.973275462959</v>
      </c>
      <c r="V3083" s="16">
        <v>2015</v>
      </c>
      <c r="W3083" s="17"/>
    </row>
    <row r="3084" spans="1:23" ht="28.8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8">
        <f t="shared" si="292"/>
        <v>42293.714652777773</v>
      </c>
      <c r="T3084" s="18">
        <f t="shared" si="293"/>
        <v>42323.756319444445</v>
      </c>
      <c r="U3084" s="18">
        <v>42293.714652777773</v>
      </c>
      <c r="V3084" s="16">
        <v>2015</v>
      </c>
      <c r="W3084" s="17"/>
    </row>
    <row r="3085" spans="1:23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8">
        <f t="shared" si="292"/>
        <v>41853.355069444442</v>
      </c>
      <c r="T3085" s="18">
        <f t="shared" si="293"/>
        <v>41883</v>
      </c>
      <c r="U3085" s="18">
        <v>41853.355069444442</v>
      </c>
      <c r="V3085" s="16">
        <v>2014</v>
      </c>
      <c r="W3085" s="17"/>
    </row>
    <row r="3086" spans="1:23" ht="28.8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8">
        <f t="shared" si="292"/>
        <v>42100.515405092585</v>
      </c>
      <c r="T3086" s="18">
        <f t="shared" si="293"/>
        <v>42129.574999999997</v>
      </c>
      <c r="U3086" s="18">
        <v>42100.515405092585</v>
      </c>
      <c r="V3086" s="16">
        <v>2015</v>
      </c>
      <c r="W3086" s="17"/>
    </row>
    <row r="3087" spans="1:23" ht="28.8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8">
        <f t="shared" si="292"/>
        <v>42246.675451388881</v>
      </c>
      <c r="T3087" s="18">
        <f t="shared" si="293"/>
        <v>42276.675451388881</v>
      </c>
      <c r="U3087" s="18">
        <v>42246.675451388881</v>
      </c>
      <c r="V3087" s="16">
        <v>2015</v>
      </c>
      <c r="W3087" s="17"/>
    </row>
    <row r="3088" spans="1:23" ht="28.8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8">
        <f t="shared" si="292"/>
        <v>42173.462488425925</v>
      </c>
      <c r="T3088" s="18">
        <f t="shared" si="293"/>
        <v>42233.462488425925</v>
      </c>
      <c r="U3088" s="18">
        <v>42173.462488425925</v>
      </c>
      <c r="V3088" s="16">
        <v>2015</v>
      </c>
      <c r="W3088" s="17"/>
    </row>
    <row r="3089" spans="1:23" ht="28.8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8">
        <f t="shared" si="292"/>
        <v>42664.942013888889</v>
      </c>
      <c r="T3089" s="18">
        <f t="shared" si="293"/>
        <v>42724.983680555553</v>
      </c>
      <c r="U3089" s="18">
        <v>42664.942013888889</v>
      </c>
      <c r="V3089" s="16">
        <v>2016</v>
      </c>
      <c r="W3089" s="17"/>
    </row>
    <row r="3090" spans="1:23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8">
        <f t="shared" si="292"/>
        <v>41981.363969907405</v>
      </c>
      <c r="T3090" s="18">
        <f t="shared" si="293"/>
        <v>42012.361805555549</v>
      </c>
      <c r="U3090" s="18">
        <v>41981.363969907405</v>
      </c>
      <c r="V3090" s="16">
        <v>2014</v>
      </c>
      <c r="W3090" s="17"/>
    </row>
    <row r="3091" spans="1:23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8">
        <f t="shared" si="292"/>
        <v>42528.334293981483</v>
      </c>
      <c r="T3091" s="18">
        <f t="shared" si="293"/>
        <v>42559.874305555553</v>
      </c>
      <c r="U3091" s="18">
        <v>42528.334293981483</v>
      </c>
      <c r="V3091" s="16">
        <v>2016</v>
      </c>
      <c r="W3091" s="17"/>
    </row>
    <row r="3092" spans="1:23" ht="28.8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8">
        <f t="shared" si="292"/>
        <v>42065.610474537032</v>
      </c>
      <c r="T3092" s="18">
        <f t="shared" si="293"/>
        <v>42125.568807870368</v>
      </c>
      <c r="U3092" s="18">
        <v>42065.610474537032</v>
      </c>
      <c r="V3092" s="16">
        <v>2015</v>
      </c>
      <c r="W3092" s="17"/>
    </row>
    <row r="3093" spans="1:23" ht="28.8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8">
        <f t="shared" si="292"/>
        <v>42566.740081018514</v>
      </c>
      <c r="T3093" s="18">
        <f t="shared" si="293"/>
        <v>42596.740081018514</v>
      </c>
      <c r="U3093" s="18">
        <v>42566.740081018514</v>
      </c>
      <c r="V3093" s="16">
        <v>2016</v>
      </c>
      <c r="W3093" s="17"/>
    </row>
    <row r="3094" spans="1:23" ht="28.8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8">
        <f t="shared" si="292"/>
        <v>42255.41101851852</v>
      </c>
      <c r="T3094" s="18">
        <f t="shared" si="293"/>
        <v>42292.708333333336</v>
      </c>
      <c r="U3094" s="18">
        <v>42255.41101851852</v>
      </c>
      <c r="V3094" s="16">
        <v>2015</v>
      </c>
      <c r="W3094" s="17"/>
    </row>
    <row r="3095" spans="1:23" ht="28.8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8">
        <f t="shared" si="292"/>
        <v>41760.700706018513</v>
      </c>
      <c r="T3095" s="18">
        <f t="shared" si="293"/>
        <v>41790.957638888889</v>
      </c>
      <c r="U3095" s="18">
        <v>41760.700706018513</v>
      </c>
      <c r="V3095" s="16">
        <v>2014</v>
      </c>
      <c r="W3095" s="17"/>
    </row>
    <row r="3096" spans="1:23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8">
        <f t="shared" si="292"/>
        <v>42207.587453703702</v>
      </c>
      <c r="T3096" s="18">
        <f t="shared" si="293"/>
        <v>42267.587453703702</v>
      </c>
      <c r="U3096" s="18">
        <v>42207.587453703702</v>
      </c>
      <c r="V3096" s="16">
        <v>2015</v>
      </c>
      <c r="W3096" s="17"/>
    </row>
    <row r="3097" spans="1:23" ht="28.8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8">
        <f t="shared" si="292"/>
        <v>42522.81689814815</v>
      </c>
      <c r="T3097" s="18">
        <f t="shared" si="293"/>
        <v>42582.81689814815</v>
      </c>
      <c r="U3097" s="18">
        <v>42522.81689814815</v>
      </c>
      <c r="V3097" s="16">
        <v>2016</v>
      </c>
      <c r="W3097" s="17"/>
    </row>
    <row r="3098" spans="1:23" ht="28.8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8">
        <f t="shared" si="292"/>
        <v>42114.617199074077</v>
      </c>
      <c r="T3098" s="18">
        <f t="shared" si="293"/>
        <v>42144.617199074077</v>
      </c>
      <c r="U3098" s="18">
        <v>42114.617199074077</v>
      </c>
      <c r="V3098" s="16">
        <v>2015</v>
      </c>
      <c r="W3098" s="17"/>
    </row>
    <row r="3099" spans="1:23" ht="28.8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8">
        <f t="shared" si="292"/>
        <v>42629.29515046296</v>
      </c>
      <c r="T3099" s="18">
        <f t="shared" si="293"/>
        <v>42650.374999999993</v>
      </c>
      <c r="U3099" s="18">
        <v>42629.29515046296</v>
      </c>
      <c r="V3099" s="16">
        <v>2016</v>
      </c>
      <c r="W3099" s="17"/>
    </row>
    <row r="3100" spans="1:23" ht="28.8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8">
        <f t="shared" si="292"/>
        <v>42359.58390046296</v>
      </c>
      <c r="T3100" s="18">
        <f t="shared" si="293"/>
        <v>42407.803472222215</v>
      </c>
      <c r="U3100" s="18">
        <v>42359.58390046296</v>
      </c>
      <c r="V3100" s="16">
        <v>2015</v>
      </c>
      <c r="W3100" s="17"/>
    </row>
    <row r="3101" spans="1:23" ht="28.8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8">
        <f t="shared" si="292"/>
        <v>42381.981377314813</v>
      </c>
      <c r="T3101" s="18">
        <f t="shared" si="293"/>
        <v>42411.981377314813</v>
      </c>
      <c r="U3101" s="18">
        <v>42381.981377314813</v>
      </c>
      <c r="V3101" s="16">
        <v>2016</v>
      </c>
      <c r="W3101" s="17"/>
    </row>
    <row r="3102" spans="1:23" ht="28.8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8">
        <f t="shared" si="292"/>
        <v>41902.4140625</v>
      </c>
      <c r="T3102" s="18">
        <f t="shared" si="293"/>
        <v>41932.4140625</v>
      </c>
      <c r="U3102" s="18">
        <v>41902.4140625</v>
      </c>
      <c r="V3102" s="16">
        <v>2014</v>
      </c>
      <c r="W3102" s="17"/>
    </row>
    <row r="3103" spans="1:23" ht="28.8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8">
        <f t="shared" si="292"/>
        <v>42171.175196759257</v>
      </c>
      <c r="T3103" s="18">
        <f t="shared" si="293"/>
        <v>42201.12222222222</v>
      </c>
      <c r="U3103" s="18">
        <v>42171.175196759257</v>
      </c>
      <c r="V3103" s="16">
        <v>2015</v>
      </c>
      <c r="W3103" s="17"/>
    </row>
    <row r="3104" spans="1:23" ht="28.8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8">
        <f t="shared" si="292"/>
        <v>42555.132152777776</v>
      </c>
      <c r="T3104" s="18">
        <f t="shared" si="293"/>
        <v>42605.132152777776</v>
      </c>
      <c r="U3104" s="18">
        <v>42555.132152777776</v>
      </c>
      <c r="V3104" s="16">
        <v>2016</v>
      </c>
      <c r="W3104" s="17"/>
    </row>
    <row r="3105" spans="1:23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8">
        <f t="shared" si="292"/>
        <v>42106.94798611111</v>
      </c>
      <c r="T3105" s="18">
        <f t="shared" si="293"/>
        <v>42166.94798611111</v>
      </c>
      <c r="U3105" s="18">
        <v>42106.94798611111</v>
      </c>
      <c r="V3105" s="16">
        <v>2015</v>
      </c>
      <c r="W3105" s="17"/>
    </row>
    <row r="3106" spans="1:23" ht="28.8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8">
        <f t="shared" si="292"/>
        <v>42006.70035879629</v>
      </c>
      <c r="T3106" s="18">
        <f t="shared" si="293"/>
        <v>42037.874999999993</v>
      </c>
      <c r="U3106" s="18">
        <v>42006.70035879629</v>
      </c>
      <c r="V3106" s="16">
        <v>2015</v>
      </c>
      <c r="W3106" s="17"/>
    </row>
    <row r="3107" spans="1:23" ht="28.8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8">
        <f t="shared" si="292"/>
        <v>41876.510601851849</v>
      </c>
      <c r="T3107" s="18">
        <f t="shared" si="293"/>
        <v>41931</v>
      </c>
      <c r="U3107" s="18">
        <v>41876.510601851849</v>
      </c>
      <c r="V3107" s="16">
        <v>2014</v>
      </c>
      <c r="W3107" s="17"/>
    </row>
    <row r="3108" spans="1:23" ht="28.8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8">
        <f t="shared" si="292"/>
        <v>42241.22078703704</v>
      </c>
      <c r="T3108" s="18">
        <f t="shared" si="293"/>
        <v>42263.708333333336</v>
      </c>
      <c r="U3108" s="18">
        <v>42241.22078703704</v>
      </c>
      <c r="V3108" s="16">
        <v>2015</v>
      </c>
      <c r="W3108" s="17"/>
    </row>
    <row r="3109" spans="1:23" ht="28.8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8">
        <f t="shared" si="292"/>
        <v>42128.605914351843</v>
      </c>
      <c r="T3109" s="18">
        <f t="shared" si="293"/>
        <v>42135.605914351843</v>
      </c>
      <c r="U3109" s="18">
        <v>42128.605914351843</v>
      </c>
      <c r="V3109" s="16">
        <v>2015</v>
      </c>
      <c r="W3109" s="17"/>
    </row>
    <row r="3110" spans="1:23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8">
        <f t="shared" si="292"/>
        <v>42062.47215277778</v>
      </c>
      <c r="T3110" s="18">
        <f t="shared" si="293"/>
        <v>42122.430486111109</v>
      </c>
      <c r="U3110" s="18">
        <v>42062.47215277778</v>
      </c>
      <c r="V3110" s="16">
        <v>2015</v>
      </c>
      <c r="W3110" s="17"/>
    </row>
    <row r="3111" spans="1:23" ht="28.8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8">
        <f t="shared" si="292"/>
        <v>41843.916782407403</v>
      </c>
      <c r="T3111" s="18">
        <f t="shared" si="293"/>
        <v>41878.916782407403</v>
      </c>
      <c r="U3111" s="18">
        <v>41843.916782407403</v>
      </c>
      <c r="V3111" s="16">
        <v>2014</v>
      </c>
      <c r="W3111" s="17"/>
    </row>
    <row r="3112" spans="1:23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8">
        <f t="shared" si="292"/>
        <v>42744.823136574072</v>
      </c>
      <c r="T3112" s="18">
        <f t="shared" si="293"/>
        <v>42784.823136574072</v>
      </c>
      <c r="U3112" s="18">
        <v>42744.823136574072</v>
      </c>
      <c r="V3112" s="16">
        <v>2017</v>
      </c>
      <c r="W3112" s="17"/>
    </row>
    <row r="3113" spans="1:23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8">
        <f t="shared" si="292"/>
        <v>41885.38680555555</v>
      </c>
      <c r="T3113" s="18">
        <f t="shared" si="293"/>
        <v>41916.38680555555</v>
      </c>
      <c r="U3113" s="18">
        <v>41885.38680555555</v>
      </c>
      <c r="V3113" s="16">
        <v>2014</v>
      </c>
      <c r="W3113" s="17"/>
    </row>
    <row r="3114" spans="1:23" ht="28.8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8">
        <f t="shared" si="292"/>
        <v>42614.913587962961</v>
      </c>
      <c r="T3114" s="18">
        <f t="shared" si="293"/>
        <v>42674.913587962961</v>
      </c>
      <c r="U3114" s="18">
        <v>42614.913587962961</v>
      </c>
      <c r="V3114" s="16">
        <v>2016</v>
      </c>
      <c r="W3114" s="17"/>
    </row>
    <row r="3115" spans="1:23" ht="28.8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8">
        <f t="shared" si="292"/>
        <v>42081.522939814815</v>
      </c>
      <c r="T3115" s="18">
        <f t="shared" si="293"/>
        <v>42111.522939814815</v>
      </c>
      <c r="U3115" s="18">
        <v>42081.522939814815</v>
      </c>
      <c r="V3115" s="16">
        <v>2015</v>
      </c>
      <c r="W3115" s="17"/>
    </row>
    <row r="3116" spans="1:23" ht="28.8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8">
        <f t="shared" si="292"/>
        <v>41843.42418981481</v>
      </c>
      <c r="T3116" s="18">
        <f t="shared" si="293"/>
        <v>41903.42418981481</v>
      </c>
      <c r="U3116" s="18">
        <v>41843.42418981481</v>
      </c>
      <c r="V3116" s="16">
        <v>2014</v>
      </c>
      <c r="W3116" s="17"/>
    </row>
    <row r="3117" spans="1:23" ht="28.8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8">
        <f t="shared" si="292"/>
        <v>42496.238738425927</v>
      </c>
      <c r="T3117" s="18">
        <f t="shared" si="293"/>
        <v>42526.238738425927</v>
      </c>
      <c r="U3117" s="18">
        <v>42496.238738425927</v>
      </c>
      <c r="V3117" s="16">
        <v>2016</v>
      </c>
      <c r="W3117" s="17"/>
    </row>
    <row r="3118" spans="1:23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8">
        <f t="shared" si="292"/>
        <v>42081.30700231481</v>
      </c>
      <c r="T3118" s="18">
        <f t="shared" si="293"/>
        <v>42095.30700231481</v>
      </c>
      <c r="U3118" s="18">
        <v>42081.30700231481</v>
      </c>
      <c r="V3118" s="16">
        <v>2015</v>
      </c>
      <c r="W3118" s="17"/>
    </row>
    <row r="3119" spans="1:23" ht="28.8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8">
        <f t="shared" si="292"/>
        <v>42509.166203703695</v>
      </c>
      <c r="T3119" s="18">
        <f t="shared" si="293"/>
        <v>42517.341666666667</v>
      </c>
      <c r="U3119" s="18">
        <v>42509.166203703695</v>
      </c>
      <c r="V3119" s="16">
        <v>2016</v>
      </c>
      <c r="W3119" s="17"/>
    </row>
    <row r="3120" spans="1:23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8">
        <f t="shared" si="292"/>
        <v>42534.441238425927</v>
      </c>
      <c r="T3120" s="18">
        <f t="shared" si="293"/>
        <v>42553.441238425927</v>
      </c>
      <c r="U3120" s="18">
        <v>42534.441238425927</v>
      </c>
      <c r="V3120" s="16">
        <v>2016</v>
      </c>
      <c r="W3120" s="17"/>
    </row>
    <row r="3121" spans="1:23" ht="28.8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8">
        <f t="shared" si="292"/>
        <v>42059.837175925924</v>
      </c>
      <c r="T3121" s="18">
        <f t="shared" si="293"/>
        <v>42089.795509259253</v>
      </c>
      <c r="U3121" s="18">
        <v>42059.837175925924</v>
      </c>
      <c r="V3121" s="16">
        <v>2015</v>
      </c>
      <c r="W3121" s="17"/>
    </row>
    <row r="3122" spans="1:23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8">
        <f t="shared" si="292"/>
        <v>42435.733749999999</v>
      </c>
      <c r="T3122" s="18">
        <f t="shared" si="293"/>
        <v>42495.692083333335</v>
      </c>
      <c r="U3122" s="18">
        <v>42435.733749999999</v>
      </c>
      <c r="V3122" s="16">
        <v>2016</v>
      </c>
      <c r="W3122" s="17"/>
    </row>
    <row r="3123" spans="1:23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8">
        <f t="shared" si="292"/>
        <v>41848.471469907403</v>
      </c>
      <c r="T3123" s="18">
        <f t="shared" si="293"/>
        <v>41908.471469907403</v>
      </c>
      <c r="U3123" s="18">
        <v>41848.471469907403</v>
      </c>
      <c r="V3123" s="16">
        <v>2014</v>
      </c>
      <c r="W3123" s="17"/>
    </row>
    <row r="3124" spans="1:23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8">
        <f t="shared" si="292"/>
        <v>42678.723749999997</v>
      </c>
      <c r="T3124" s="18">
        <f t="shared" si="293"/>
        <v>42683.765416666669</v>
      </c>
      <c r="U3124" s="18">
        <v>42678.723749999997</v>
      </c>
      <c r="V3124" s="16">
        <v>2016</v>
      </c>
      <c r="W3124" s="17"/>
    </row>
    <row r="3125" spans="1:23" ht="28.8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8">
        <f t="shared" si="292"/>
        <v>42530.784699074073</v>
      </c>
      <c r="T3125" s="18">
        <f t="shared" si="293"/>
        <v>42560.784699074073</v>
      </c>
      <c r="U3125" s="18">
        <v>42530.784699074073</v>
      </c>
      <c r="V3125" s="16">
        <v>2016</v>
      </c>
      <c r="W3125" s="17"/>
    </row>
    <row r="3126" spans="1:23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8">
        <f t="shared" si="292"/>
        <v>41977.571770833332</v>
      </c>
      <c r="T3126" s="18">
        <f t="shared" si="293"/>
        <v>42037.571770833332</v>
      </c>
      <c r="U3126" s="18">
        <v>41977.571770833332</v>
      </c>
      <c r="V3126" s="16">
        <v>2014</v>
      </c>
      <c r="W3126" s="17"/>
    </row>
    <row r="3127" spans="1:23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8">
        <f t="shared" si="292"/>
        <v>42345.998518518514</v>
      </c>
      <c r="T3127" s="18">
        <f t="shared" si="293"/>
        <v>42375.998518518514</v>
      </c>
      <c r="U3127" s="18">
        <v>42345.998518518514</v>
      </c>
      <c r="V3127" s="16">
        <v>2015</v>
      </c>
      <c r="W3127" s="17"/>
    </row>
    <row r="3128" spans="1:23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8">
        <f t="shared" si="292"/>
        <v>42426.809745370374</v>
      </c>
      <c r="T3128" s="18">
        <f t="shared" si="293"/>
        <v>42456.768078703702</v>
      </c>
      <c r="U3128" s="18">
        <v>42426.809745370374</v>
      </c>
      <c r="V3128" s="16">
        <v>2016</v>
      </c>
      <c r="W3128" s="17"/>
    </row>
    <row r="3129" spans="1:23" ht="28.8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8">
        <f t="shared" si="292"/>
        <v>42034.648483796293</v>
      </c>
      <c r="T3129" s="18">
        <f t="shared" si="293"/>
        <v>42064.648483796293</v>
      </c>
      <c r="U3129" s="18">
        <v>42034.648483796293</v>
      </c>
      <c r="V3129" s="16">
        <v>2015</v>
      </c>
      <c r="W3129" s="17"/>
    </row>
    <row r="3130" spans="1:23" ht="28.8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8">
        <f t="shared" si="292"/>
        <v>42780.617372685178</v>
      </c>
      <c r="T3130" s="18">
        <f t="shared" si="293"/>
        <v>42810.575706018521</v>
      </c>
      <c r="U3130" s="18">
        <v>42780.617372685178</v>
      </c>
      <c r="V3130" s="16">
        <v>2017</v>
      </c>
      <c r="W3130" s="17"/>
    </row>
    <row r="3131" spans="1:23" ht="28.8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8">
        <f t="shared" si="292"/>
        <v>42803.634479166663</v>
      </c>
      <c r="T3131" s="18">
        <f t="shared" si="293"/>
        <v>42843.592812499999</v>
      </c>
      <c r="U3131" s="18">
        <v>42803.634479166663</v>
      </c>
      <c r="V3131" s="16">
        <v>2017</v>
      </c>
      <c r="W3131" s="17"/>
    </row>
    <row r="3132" spans="1:23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8">
        <f t="shared" si="292"/>
        <v>42808.431898148141</v>
      </c>
      <c r="T3132" s="18">
        <f t="shared" si="293"/>
        <v>42838.999305555553</v>
      </c>
      <c r="U3132" s="18">
        <v>42808.431898148141</v>
      </c>
      <c r="V3132" s="16">
        <v>2017</v>
      </c>
      <c r="W3132" s="17"/>
    </row>
    <row r="3133" spans="1:23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8">
        <f t="shared" si="292"/>
        <v>42803.370891203704</v>
      </c>
      <c r="T3133" s="18">
        <f t="shared" si="293"/>
        <v>42833.329224537032</v>
      </c>
      <c r="U3133" s="18">
        <v>42803.370891203704</v>
      </c>
      <c r="V3133" s="16">
        <v>2017</v>
      </c>
      <c r="W3133" s="17"/>
    </row>
    <row r="3134" spans="1:23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8">
        <f t="shared" si="292"/>
        <v>42786.141898148147</v>
      </c>
      <c r="T3134" s="18">
        <f t="shared" si="293"/>
        <v>42846.100231481476</v>
      </c>
      <c r="U3134" s="18">
        <v>42786.141898148147</v>
      </c>
      <c r="V3134" s="16">
        <v>2017</v>
      </c>
      <c r="W3134" s="17"/>
    </row>
    <row r="3135" spans="1:23" ht="28.8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8">
        <f t="shared" si="292"/>
        <v>42788.356874999998</v>
      </c>
      <c r="T3135" s="18">
        <f t="shared" si="293"/>
        <v>42818.315208333333</v>
      </c>
      <c r="U3135" s="18">
        <v>42788.356874999998</v>
      </c>
      <c r="V3135" s="16">
        <v>2017</v>
      </c>
      <c r="W3135" s="17"/>
    </row>
    <row r="3136" spans="1:23" ht="28.8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8">
        <f t="shared" si="292"/>
        <v>42800.511793981481</v>
      </c>
      <c r="T3136" s="18">
        <f t="shared" si="293"/>
        <v>42821.470127314817</v>
      </c>
      <c r="U3136" s="18">
        <v>42800.511793981481</v>
      </c>
      <c r="V3136" s="16">
        <v>2017</v>
      </c>
      <c r="W3136" s="17"/>
    </row>
    <row r="3137" spans="1:23" ht="28.8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8">
        <f t="shared" si="292"/>
        <v>42806.943530092591</v>
      </c>
      <c r="T3137" s="18">
        <f t="shared" si="293"/>
        <v>42828.943530092591</v>
      </c>
      <c r="U3137" s="18">
        <v>42806.943530092591</v>
      </c>
      <c r="V3137" s="16">
        <v>2017</v>
      </c>
      <c r="W3137" s="17"/>
    </row>
    <row r="3138" spans="1:23" ht="28.8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E3138/D3138</f>
        <v>1.278</v>
      </c>
      <c r="P3138" s="7">
        <f t="shared" ref="P3138:P3201" si="295">E3138/L3138</f>
        <v>29.045454545454547</v>
      </c>
      <c r="Q3138" t="str">
        <f t="shared" ref="Q3138:Q3201" si="296">LEFT(N3138,FIND("/",N3138)-1)</f>
        <v>theater</v>
      </c>
      <c r="R3138" t="str">
        <f t="shared" ref="R3138:R3201" si="297">RIGHT(N3138,LEN(N3138)-FIND("/",N3138))</f>
        <v>plays</v>
      </c>
      <c r="S3138" s="18">
        <f t="shared" ref="S3138:S3201" si="298">(((J3138/60)/60)/24)+DATE(1970,1,1)+(-5/24)</f>
        <v>42789.25409722222</v>
      </c>
      <c r="T3138" s="18">
        <f t="shared" ref="T3138:T3201" si="299">(((I3138/60)/60)/24)+DATE(1970,1,1)+(-5/24)</f>
        <v>42825.749305555553</v>
      </c>
      <c r="U3138" s="18">
        <v>42789.25409722222</v>
      </c>
      <c r="V3138" s="16">
        <v>2017</v>
      </c>
      <c r="W3138" s="17"/>
    </row>
    <row r="3139" spans="1:23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3.3333333333333333E-2</v>
      </c>
      <c r="P3139" s="7">
        <f t="shared" si="295"/>
        <v>50</v>
      </c>
      <c r="Q3139" t="str">
        <f t="shared" si="296"/>
        <v>theater</v>
      </c>
      <c r="R3139" t="str">
        <f t="shared" si="297"/>
        <v>plays</v>
      </c>
      <c r="S3139" s="18">
        <f t="shared" si="298"/>
        <v>42807.676724537036</v>
      </c>
      <c r="T3139" s="18">
        <f t="shared" si="299"/>
        <v>42858.591666666667</v>
      </c>
      <c r="U3139" s="18">
        <v>42807.676724537036</v>
      </c>
      <c r="V3139" s="16">
        <v>2017</v>
      </c>
      <c r="W3139" s="17"/>
    </row>
    <row r="3140" spans="1:23" ht="28.8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8">
        <f t="shared" si="298"/>
        <v>42809.437581018516</v>
      </c>
      <c r="T3140" s="18">
        <f t="shared" si="299"/>
        <v>42828.437581018516</v>
      </c>
      <c r="U3140" s="18">
        <v>42809.437581018516</v>
      </c>
      <c r="V3140" s="16">
        <v>2017</v>
      </c>
      <c r="W3140" s="17"/>
    </row>
    <row r="3141" spans="1:23" ht="28.8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8">
        <f t="shared" si="298"/>
        <v>42785.062037037038</v>
      </c>
      <c r="T3141" s="18">
        <f t="shared" si="299"/>
        <v>42818.981249999997</v>
      </c>
      <c r="U3141" s="18">
        <v>42785.062037037038</v>
      </c>
      <c r="V3141" s="16">
        <v>2017</v>
      </c>
      <c r="W3141" s="17"/>
    </row>
    <row r="3142" spans="1:23" ht="28.8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8">
        <f t="shared" si="298"/>
        <v>42802.510451388887</v>
      </c>
      <c r="T3142" s="18">
        <f t="shared" si="299"/>
        <v>42832.468784722216</v>
      </c>
      <c r="U3142" s="18">
        <v>42802.510451388887</v>
      </c>
      <c r="V3142" s="16">
        <v>2017</v>
      </c>
      <c r="W3142" s="17"/>
    </row>
    <row r="3143" spans="1:23" ht="28.8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8">
        <f t="shared" si="298"/>
        <v>42800.544999999998</v>
      </c>
      <c r="T3143" s="18">
        <f t="shared" si="299"/>
        <v>42841.624999999993</v>
      </c>
      <c r="U3143" s="18">
        <v>42800.544999999998</v>
      </c>
      <c r="V3143" s="16">
        <v>2017</v>
      </c>
      <c r="W3143" s="17"/>
    </row>
    <row r="3144" spans="1:23" ht="28.8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8">
        <f t="shared" si="298"/>
        <v>42783.304849537039</v>
      </c>
      <c r="T3144" s="18">
        <f t="shared" si="299"/>
        <v>42813.263182870367</v>
      </c>
      <c r="U3144" s="18">
        <v>42783.304849537039</v>
      </c>
      <c r="V3144" s="16">
        <v>2017</v>
      </c>
      <c r="W3144" s="17"/>
    </row>
    <row r="3145" spans="1:23" ht="28.8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8">
        <f t="shared" si="298"/>
        <v>42808.149953703702</v>
      </c>
      <c r="T3145" s="18">
        <f t="shared" si="299"/>
        <v>42834.149953703702</v>
      </c>
      <c r="U3145" s="18">
        <v>42808.149953703702</v>
      </c>
      <c r="V3145" s="16">
        <v>2017</v>
      </c>
      <c r="W3145" s="17"/>
    </row>
    <row r="3146" spans="1:23" ht="28.8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8">
        <f t="shared" si="298"/>
        <v>42796.329942129632</v>
      </c>
      <c r="T3146" s="18">
        <f t="shared" si="299"/>
        <v>42813.041666666664</v>
      </c>
      <c r="U3146" s="18">
        <v>42796.329942129632</v>
      </c>
      <c r="V3146" s="16">
        <v>2017</v>
      </c>
      <c r="W3146" s="17"/>
    </row>
    <row r="3147" spans="1:23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8">
        <f t="shared" si="298"/>
        <v>42761.832569444443</v>
      </c>
      <c r="T3147" s="18">
        <f t="shared" si="299"/>
        <v>42821.790902777771</v>
      </c>
      <c r="U3147" s="18">
        <v>42761.832569444443</v>
      </c>
      <c r="V3147" s="16">
        <v>2017</v>
      </c>
      <c r="W3147" s="17"/>
    </row>
    <row r="3148" spans="1:23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8">
        <f t="shared" si="298"/>
        <v>42796.474143518521</v>
      </c>
      <c r="T3148" s="18">
        <f t="shared" si="299"/>
        <v>42841.432476851849</v>
      </c>
      <c r="U3148" s="18">
        <v>42796.474143518521</v>
      </c>
      <c r="V3148" s="16">
        <v>2017</v>
      </c>
      <c r="W3148" s="17"/>
    </row>
    <row r="3149" spans="1:23" ht="28.8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8">
        <f t="shared" si="298"/>
        <v>41909.761053240742</v>
      </c>
      <c r="T3149" s="18">
        <f t="shared" si="299"/>
        <v>41949.802719907406</v>
      </c>
      <c r="U3149" s="18">
        <v>41909.761053240742</v>
      </c>
      <c r="V3149" s="16">
        <v>2014</v>
      </c>
      <c r="W3149" s="17"/>
    </row>
    <row r="3150" spans="1:23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8">
        <f t="shared" si="298"/>
        <v>41891.456990740735</v>
      </c>
      <c r="T3150" s="18">
        <f t="shared" si="299"/>
        <v>41912.958333333328</v>
      </c>
      <c r="U3150" s="18">
        <v>41891.456990740735</v>
      </c>
      <c r="V3150" s="16">
        <v>2014</v>
      </c>
      <c r="W3150" s="17"/>
    </row>
    <row r="3151" spans="1:23" ht="28.8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8">
        <f t="shared" si="298"/>
        <v>41225.809027777774</v>
      </c>
      <c r="T3151" s="18">
        <f t="shared" si="299"/>
        <v>41249.875</v>
      </c>
      <c r="U3151" s="18">
        <v>41225.809027777774</v>
      </c>
      <c r="V3151" s="16">
        <v>2012</v>
      </c>
      <c r="W3151" s="17"/>
    </row>
    <row r="3152" spans="1:23" ht="28.8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8">
        <f t="shared" si="298"/>
        <v>40478.055590277778</v>
      </c>
      <c r="T3152" s="18">
        <f t="shared" si="299"/>
        <v>40567.958333333328</v>
      </c>
      <c r="U3152" s="18">
        <v>40478.055590277778</v>
      </c>
      <c r="V3152" s="16">
        <v>2010</v>
      </c>
      <c r="W3152" s="17"/>
    </row>
    <row r="3153" spans="1:23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8">
        <f t="shared" si="298"/>
        <v>41862.631643518514</v>
      </c>
      <c r="T3153" s="18">
        <f t="shared" si="299"/>
        <v>41892.631643518514</v>
      </c>
      <c r="U3153" s="18">
        <v>41862.631643518514</v>
      </c>
      <c r="V3153" s="16">
        <v>2014</v>
      </c>
      <c r="W3153" s="17"/>
    </row>
    <row r="3154" spans="1:23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8">
        <f t="shared" si="298"/>
        <v>41550.659340277773</v>
      </c>
      <c r="T3154" s="18">
        <f t="shared" si="299"/>
        <v>41580.659340277773</v>
      </c>
      <c r="U3154" s="18">
        <v>41550.659340277773</v>
      </c>
      <c r="V3154" s="16">
        <v>2013</v>
      </c>
      <c r="W3154" s="17"/>
    </row>
    <row r="3155" spans="1:23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8">
        <f t="shared" si="298"/>
        <v>40632.946030092593</v>
      </c>
      <c r="T3155" s="18">
        <f t="shared" si="299"/>
        <v>40663.999305555553</v>
      </c>
      <c r="U3155" s="18">
        <v>40632.946030092593</v>
      </c>
      <c r="V3155" s="16">
        <v>2011</v>
      </c>
      <c r="W3155" s="17"/>
    </row>
    <row r="3156" spans="1:23" ht="28.8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8">
        <f t="shared" si="298"/>
        <v>40970.667337962957</v>
      </c>
      <c r="T3156" s="18">
        <f t="shared" si="299"/>
        <v>41000.625671296293</v>
      </c>
      <c r="U3156" s="18">
        <v>40970.667337962957</v>
      </c>
      <c r="V3156" s="16">
        <v>2012</v>
      </c>
      <c r="W3156" s="17"/>
    </row>
    <row r="3157" spans="1:23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8">
        <f t="shared" si="298"/>
        <v>41233.290798611109</v>
      </c>
      <c r="T3157" s="18">
        <f t="shared" si="299"/>
        <v>41263.290798611109</v>
      </c>
      <c r="U3157" s="18">
        <v>41233.290798611109</v>
      </c>
      <c r="V3157" s="16">
        <v>2012</v>
      </c>
      <c r="W3157" s="17"/>
    </row>
    <row r="3158" spans="1:23" ht="28.8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8">
        <f t="shared" si="298"/>
        <v>41026.744722222218</v>
      </c>
      <c r="T3158" s="18">
        <f t="shared" si="299"/>
        <v>41061.744722222218</v>
      </c>
      <c r="U3158" s="18">
        <v>41026.744722222218</v>
      </c>
      <c r="V3158" s="16">
        <v>2012</v>
      </c>
      <c r="W3158" s="17"/>
    </row>
    <row r="3159" spans="1:23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8">
        <f t="shared" si="298"/>
        <v>41829.579918981479</v>
      </c>
      <c r="T3159" s="18">
        <f t="shared" si="299"/>
        <v>41839</v>
      </c>
      <c r="U3159" s="18">
        <v>41829.579918981479</v>
      </c>
      <c r="V3159" s="16">
        <v>2014</v>
      </c>
      <c r="W3159" s="17"/>
    </row>
    <row r="3160" spans="1:23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8">
        <f t="shared" si="298"/>
        <v>41447.631388888884</v>
      </c>
      <c r="T3160" s="18">
        <f t="shared" si="299"/>
        <v>41477.631388888884</v>
      </c>
      <c r="U3160" s="18">
        <v>41447.631388888884</v>
      </c>
      <c r="V3160" s="16">
        <v>2013</v>
      </c>
      <c r="W3160" s="17"/>
    </row>
    <row r="3161" spans="1:23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8">
        <f t="shared" si="298"/>
        <v>40883.858344907407</v>
      </c>
      <c r="T3161" s="18">
        <f t="shared" si="299"/>
        <v>40926.75</v>
      </c>
      <c r="U3161" s="18">
        <v>40883.858344907407</v>
      </c>
      <c r="V3161" s="16">
        <v>2011</v>
      </c>
      <c r="W3161" s="17"/>
    </row>
    <row r="3162" spans="1:23" ht="28.8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8">
        <f t="shared" si="298"/>
        <v>41841.056562499994</v>
      </c>
      <c r="T3162" s="18">
        <f t="shared" si="299"/>
        <v>41863.999305555553</v>
      </c>
      <c r="U3162" s="18">
        <v>41841.056562499994</v>
      </c>
      <c r="V3162" s="16">
        <v>2014</v>
      </c>
      <c r="W3162" s="17"/>
    </row>
    <row r="3163" spans="1:23" ht="28.8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8">
        <f t="shared" si="298"/>
        <v>41897.327800925923</v>
      </c>
      <c r="T3163" s="18">
        <f t="shared" si="299"/>
        <v>41927.327800925923</v>
      </c>
      <c r="U3163" s="18">
        <v>41897.327800925923</v>
      </c>
      <c r="V3163" s="16">
        <v>2014</v>
      </c>
      <c r="W3163" s="17"/>
    </row>
    <row r="3164" spans="1:23" ht="28.8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8">
        <f t="shared" si="298"/>
        <v>41799.47756944444</v>
      </c>
      <c r="T3164" s="18">
        <f t="shared" si="299"/>
        <v>41826.875</v>
      </c>
      <c r="U3164" s="18">
        <v>41799.47756944444</v>
      </c>
      <c r="V3164" s="16">
        <v>2014</v>
      </c>
      <c r="W3164" s="17"/>
    </row>
    <row r="3165" spans="1:23" ht="28.8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8">
        <f t="shared" si="298"/>
        <v>41775.545428240737</v>
      </c>
      <c r="T3165" s="18">
        <f t="shared" si="299"/>
        <v>41805.545428240737</v>
      </c>
      <c r="U3165" s="18">
        <v>41775.545428240737</v>
      </c>
      <c r="V3165" s="16">
        <v>2014</v>
      </c>
      <c r="W3165" s="17"/>
    </row>
    <row r="3166" spans="1:23" ht="28.8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8">
        <f t="shared" si="298"/>
        <v>41766.597395833334</v>
      </c>
      <c r="T3166" s="18">
        <f t="shared" si="299"/>
        <v>41799.597395833334</v>
      </c>
      <c r="U3166" s="18">
        <v>41766.597395833334</v>
      </c>
      <c r="V3166" s="16">
        <v>2014</v>
      </c>
      <c r="W3166" s="17"/>
    </row>
    <row r="3167" spans="1:23" ht="28.8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8">
        <f t="shared" si="298"/>
        <v>40643.950925925921</v>
      </c>
      <c r="T3167" s="18">
        <f t="shared" si="299"/>
        <v>40665.957638888889</v>
      </c>
      <c r="U3167" s="18">
        <v>40643.950925925921</v>
      </c>
      <c r="V3167" s="16">
        <v>2011</v>
      </c>
      <c r="W3167" s="17"/>
    </row>
    <row r="3168" spans="1:23" ht="28.8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8">
        <f t="shared" si="298"/>
        <v>41940.483252314814</v>
      </c>
      <c r="T3168" s="18">
        <f t="shared" si="299"/>
        <v>41969.124305555553</v>
      </c>
      <c r="U3168" s="18">
        <v>41940.483252314814</v>
      </c>
      <c r="V3168" s="16">
        <v>2014</v>
      </c>
      <c r="W3168" s="17"/>
    </row>
    <row r="3169" spans="1:23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8">
        <f t="shared" si="298"/>
        <v>41838.967372685183</v>
      </c>
      <c r="T3169" s="18">
        <f t="shared" si="299"/>
        <v>41852.967372685183</v>
      </c>
      <c r="U3169" s="18">
        <v>41838.967372685183</v>
      </c>
      <c r="V3169" s="16">
        <v>2014</v>
      </c>
      <c r="W3169" s="17"/>
    </row>
    <row r="3170" spans="1:23" ht="28.8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8">
        <f t="shared" si="298"/>
        <v>41771.897604166668</v>
      </c>
      <c r="T3170" s="18">
        <f t="shared" si="299"/>
        <v>41803.708333333328</v>
      </c>
      <c r="U3170" s="18">
        <v>41771.897604166668</v>
      </c>
      <c r="V3170" s="16">
        <v>2014</v>
      </c>
      <c r="W3170" s="17"/>
    </row>
    <row r="3171" spans="1:23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8">
        <f t="shared" si="298"/>
        <v>41591.529641203699</v>
      </c>
      <c r="T3171" s="18">
        <f t="shared" si="299"/>
        <v>41620.999305555553</v>
      </c>
      <c r="U3171" s="18">
        <v>41591.529641203699</v>
      </c>
      <c r="V3171" s="16">
        <v>2013</v>
      </c>
      <c r="W3171" s="17"/>
    </row>
    <row r="3172" spans="1:23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8">
        <f t="shared" si="298"/>
        <v>41788.872037037036</v>
      </c>
      <c r="T3172" s="18">
        <f t="shared" si="299"/>
        <v>41821.958333333328</v>
      </c>
      <c r="U3172" s="18">
        <v>41788.872037037036</v>
      </c>
      <c r="V3172" s="16">
        <v>2014</v>
      </c>
      <c r="W3172" s="17"/>
    </row>
    <row r="3173" spans="1:23" ht="28.8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8">
        <f t="shared" si="298"/>
        <v>42466.399976851848</v>
      </c>
      <c r="T3173" s="18">
        <f t="shared" si="299"/>
        <v>42496.399976851848</v>
      </c>
      <c r="U3173" s="18">
        <v>42466.399976851848</v>
      </c>
      <c r="V3173" s="16">
        <v>2016</v>
      </c>
      <c r="W3173" s="17"/>
    </row>
    <row r="3174" spans="1:23" ht="28.8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8">
        <f t="shared" si="298"/>
        <v>40923.521620370368</v>
      </c>
      <c r="T3174" s="18">
        <f t="shared" si="299"/>
        <v>40953.521620370368</v>
      </c>
      <c r="U3174" s="18">
        <v>40923.521620370368</v>
      </c>
      <c r="V3174" s="16">
        <v>2012</v>
      </c>
      <c r="W3174" s="17"/>
    </row>
    <row r="3175" spans="1:23" ht="28.8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8">
        <f t="shared" si="298"/>
        <v>41878.670046296291</v>
      </c>
      <c r="T3175" s="18">
        <f t="shared" si="299"/>
        <v>41908.670046296291</v>
      </c>
      <c r="U3175" s="18">
        <v>41878.670046296291</v>
      </c>
      <c r="V3175" s="16">
        <v>2014</v>
      </c>
      <c r="W3175" s="17"/>
    </row>
    <row r="3176" spans="1:23" ht="28.8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8">
        <f t="shared" si="298"/>
        <v>41862.656342592592</v>
      </c>
      <c r="T3176" s="18">
        <f t="shared" si="299"/>
        <v>41876.656342592592</v>
      </c>
      <c r="U3176" s="18">
        <v>41862.656342592592</v>
      </c>
      <c r="V3176" s="16">
        <v>2014</v>
      </c>
      <c r="W3176" s="17"/>
    </row>
    <row r="3177" spans="1:23" ht="28.8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8">
        <f t="shared" si="298"/>
        <v>40531.678553240738</v>
      </c>
      <c r="T3177" s="18">
        <f t="shared" si="299"/>
        <v>40591.678553240738</v>
      </c>
      <c r="U3177" s="18">
        <v>40531.678553240738</v>
      </c>
      <c r="V3177" s="16">
        <v>2010</v>
      </c>
      <c r="W3177" s="17"/>
    </row>
    <row r="3178" spans="1:23" ht="28.8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8">
        <f t="shared" si="298"/>
        <v>41477.722581018512</v>
      </c>
      <c r="T3178" s="18">
        <f t="shared" si="299"/>
        <v>41504.416666666664</v>
      </c>
      <c r="U3178" s="18">
        <v>41477.722581018512</v>
      </c>
      <c r="V3178" s="16">
        <v>2013</v>
      </c>
      <c r="W3178" s="17"/>
    </row>
    <row r="3179" spans="1:23" ht="28.8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8">
        <f t="shared" si="298"/>
        <v>41781.458437499998</v>
      </c>
      <c r="T3179" s="18">
        <f t="shared" si="299"/>
        <v>41811.458437499998</v>
      </c>
      <c r="U3179" s="18">
        <v>41781.458437499998</v>
      </c>
      <c r="V3179" s="16">
        <v>2014</v>
      </c>
      <c r="W3179" s="17"/>
    </row>
    <row r="3180" spans="1:23" ht="28.8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8">
        <f t="shared" si="298"/>
        <v>41806.396701388883</v>
      </c>
      <c r="T3180" s="18">
        <f t="shared" si="299"/>
        <v>41836.396701388883</v>
      </c>
      <c r="U3180" s="18">
        <v>41806.396701388883</v>
      </c>
      <c r="V3180" s="16">
        <v>2014</v>
      </c>
      <c r="W3180" s="17"/>
    </row>
    <row r="3181" spans="1:23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8">
        <f t="shared" si="298"/>
        <v>41375.49387731481</v>
      </c>
      <c r="T3181" s="18">
        <f t="shared" si="299"/>
        <v>41400.49387731481</v>
      </c>
      <c r="U3181" s="18">
        <v>41375.49387731481</v>
      </c>
      <c r="V3181" s="16">
        <v>2013</v>
      </c>
      <c r="W3181" s="17"/>
    </row>
    <row r="3182" spans="1:23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8">
        <f t="shared" si="298"/>
        <v>41780.204270833332</v>
      </c>
      <c r="T3182" s="18">
        <f t="shared" si="299"/>
        <v>41810.204270833332</v>
      </c>
      <c r="U3182" s="18">
        <v>41780.204270833332</v>
      </c>
      <c r="V3182" s="16">
        <v>2014</v>
      </c>
      <c r="W3182" s="17"/>
    </row>
    <row r="3183" spans="1:23" ht="28.8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8">
        <f t="shared" si="298"/>
        <v>41779.101701388885</v>
      </c>
      <c r="T3183" s="18">
        <f t="shared" si="299"/>
        <v>41805.458333333328</v>
      </c>
      <c r="U3183" s="18">
        <v>41779.101701388885</v>
      </c>
      <c r="V3183" s="16">
        <v>2014</v>
      </c>
      <c r="W3183" s="17"/>
    </row>
    <row r="3184" spans="1:23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8">
        <f t="shared" si="298"/>
        <v>40883.740983796291</v>
      </c>
      <c r="T3184" s="18">
        <f t="shared" si="299"/>
        <v>40939.5</v>
      </c>
      <c r="U3184" s="18">
        <v>40883.740983796291</v>
      </c>
      <c r="V3184" s="16">
        <v>2011</v>
      </c>
      <c r="W3184" s="17"/>
    </row>
    <row r="3185" spans="1:23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8">
        <f t="shared" si="298"/>
        <v>41491.586446759255</v>
      </c>
      <c r="T3185" s="18">
        <f t="shared" si="299"/>
        <v>41509.586446759255</v>
      </c>
      <c r="U3185" s="18">
        <v>41491.586446759255</v>
      </c>
      <c r="V3185" s="16">
        <v>2013</v>
      </c>
      <c r="W3185" s="17"/>
    </row>
    <row r="3186" spans="1:23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8">
        <f t="shared" si="298"/>
        <v>41791.785081018512</v>
      </c>
      <c r="T3186" s="18">
        <f t="shared" si="299"/>
        <v>41821.785081018512</v>
      </c>
      <c r="U3186" s="18">
        <v>41791.785081018512</v>
      </c>
      <c r="V3186" s="16">
        <v>2014</v>
      </c>
      <c r="W3186" s="17"/>
    </row>
    <row r="3187" spans="1:23" ht="28.8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8">
        <f t="shared" si="298"/>
        <v>41829.768993055557</v>
      </c>
      <c r="T3187" s="18">
        <f t="shared" si="299"/>
        <v>41836.768993055557</v>
      </c>
      <c r="U3187" s="18">
        <v>41829.768993055557</v>
      </c>
      <c r="V3187" s="16">
        <v>2014</v>
      </c>
      <c r="W3187" s="17"/>
    </row>
    <row r="3188" spans="1:23" ht="28.8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8">
        <f t="shared" si="298"/>
        <v>41868.715717592589</v>
      </c>
      <c r="T3188" s="18">
        <f t="shared" si="299"/>
        <v>41898.666666666664</v>
      </c>
      <c r="U3188" s="18">
        <v>41868.715717592589</v>
      </c>
      <c r="V3188" s="16">
        <v>2014</v>
      </c>
      <c r="W3188" s="17"/>
    </row>
    <row r="3189" spans="1:23" ht="28.8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8">
        <f t="shared" si="298"/>
        <v>41835.458020833328</v>
      </c>
      <c r="T3189" s="18">
        <f t="shared" si="299"/>
        <v>41855.458020833328</v>
      </c>
      <c r="U3189" s="18">
        <v>41835.458020833328</v>
      </c>
      <c r="V3189" s="16">
        <v>2014</v>
      </c>
      <c r="W3189" s="17"/>
    </row>
    <row r="3190" spans="1:23" ht="28.8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8">
        <f t="shared" si="298"/>
        <v>42144.207199074073</v>
      </c>
      <c r="T3190" s="18">
        <f t="shared" si="299"/>
        <v>42165.207199074073</v>
      </c>
      <c r="U3190" s="18">
        <v>42144.207199074073</v>
      </c>
      <c r="V3190" s="16">
        <v>2015</v>
      </c>
      <c r="W3190" s="17"/>
    </row>
    <row r="3191" spans="1:23" ht="28.8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8">
        <f t="shared" si="298"/>
        <v>42118.138101851851</v>
      </c>
      <c r="T3191" s="18">
        <f t="shared" si="299"/>
        <v>42148.138101851851</v>
      </c>
      <c r="U3191" s="18">
        <v>42118.138101851851</v>
      </c>
      <c r="V3191" s="16">
        <v>2015</v>
      </c>
      <c r="W3191" s="17"/>
    </row>
    <row r="3192" spans="1:23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8">
        <f t="shared" si="298"/>
        <v>42682.942997685182</v>
      </c>
      <c r="T3192" s="18">
        <f t="shared" si="299"/>
        <v>42712.984664351847</v>
      </c>
      <c r="U3192" s="18">
        <v>42682.942997685182</v>
      </c>
      <c r="V3192" s="16">
        <v>2016</v>
      </c>
      <c r="W3192" s="17"/>
    </row>
    <row r="3193" spans="1:23" ht="28.8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8">
        <f t="shared" si="298"/>
        <v>42538.547094907401</v>
      </c>
      <c r="T3193" s="18">
        <f t="shared" si="299"/>
        <v>42598.547094907401</v>
      </c>
      <c r="U3193" s="18">
        <v>42538.547094907401</v>
      </c>
      <c r="V3193" s="16">
        <v>2016</v>
      </c>
      <c r="W3193" s="17"/>
    </row>
    <row r="3194" spans="1:23" ht="28.8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8">
        <f t="shared" si="298"/>
        <v>42018.732164351844</v>
      </c>
      <c r="T3194" s="18">
        <f t="shared" si="299"/>
        <v>42063.708333333336</v>
      </c>
      <c r="U3194" s="18">
        <v>42018.732164351844</v>
      </c>
      <c r="V3194" s="16">
        <v>2015</v>
      </c>
      <c r="W3194" s="17"/>
    </row>
    <row r="3195" spans="1:23" ht="28.8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8">
        <f t="shared" si="298"/>
        <v>42010.759907407402</v>
      </c>
      <c r="T3195" s="18">
        <f t="shared" si="299"/>
        <v>42055.759907407402</v>
      </c>
      <c r="U3195" s="18">
        <v>42010.759907407402</v>
      </c>
      <c r="V3195" s="16">
        <v>2015</v>
      </c>
      <c r="W3195" s="17"/>
    </row>
    <row r="3196" spans="1:23" ht="28.8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8">
        <f t="shared" si="298"/>
        <v>42181.854143518511</v>
      </c>
      <c r="T3196" s="18">
        <f t="shared" si="299"/>
        <v>42211.854143518511</v>
      </c>
      <c r="U3196" s="18">
        <v>42181.854143518511</v>
      </c>
      <c r="V3196" s="16">
        <v>2015</v>
      </c>
      <c r="W3196" s="17"/>
    </row>
    <row r="3197" spans="1:23" ht="28.8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8">
        <f t="shared" si="298"/>
        <v>42017.385902777773</v>
      </c>
      <c r="T3197" s="18">
        <f t="shared" si="299"/>
        <v>42047.385902777773</v>
      </c>
      <c r="U3197" s="18">
        <v>42017.385902777773</v>
      </c>
      <c r="V3197" s="16">
        <v>2015</v>
      </c>
      <c r="W3197" s="17"/>
    </row>
    <row r="3198" spans="1:23" ht="28.8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8">
        <f t="shared" si="298"/>
        <v>42157.389756944445</v>
      </c>
      <c r="T3198" s="18">
        <f t="shared" si="299"/>
        <v>42217.374999999993</v>
      </c>
      <c r="U3198" s="18">
        <v>42157.389756944445</v>
      </c>
      <c r="V3198" s="16">
        <v>2015</v>
      </c>
      <c r="W3198" s="17"/>
    </row>
    <row r="3199" spans="1:23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8">
        <f t="shared" si="298"/>
        <v>42009.28493055555</v>
      </c>
      <c r="T3199" s="18">
        <f t="shared" si="299"/>
        <v>42039.28493055555</v>
      </c>
      <c r="U3199" s="18">
        <v>42009.28493055555</v>
      </c>
      <c r="V3199" s="16">
        <v>2015</v>
      </c>
      <c r="W3199" s="17"/>
    </row>
    <row r="3200" spans="1:23" ht="28.8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8">
        <f t="shared" si="298"/>
        <v>42013.216168981475</v>
      </c>
      <c r="T3200" s="18">
        <f t="shared" si="299"/>
        <v>42051.216168981475</v>
      </c>
      <c r="U3200" s="18">
        <v>42013.216168981475</v>
      </c>
      <c r="V3200" s="16">
        <v>2015</v>
      </c>
      <c r="W3200" s="17"/>
    </row>
    <row r="3201" spans="1:23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8">
        <f t="shared" si="298"/>
        <v>41858.553449074068</v>
      </c>
      <c r="T3201" s="18">
        <f t="shared" si="299"/>
        <v>41888.666666666664</v>
      </c>
      <c r="U3201" s="18">
        <v>41858.553449074068</v>
      </c>
      <c r="V3201" s="16">
        <v>2014</v>
      </c>
      <c r="W3201" s="17"/>
    </row>
    <row r="3202" spans="1:23" ht="28.8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E3202/D3202</f>
        <v>2.0000000000000002E-5</v>
      </c>
      <c r="P3202" s="7">
        <f t="shared" ref="P3202:P3265" si="301">E3202/L3202</f>
        <v>1</v>
      </c>
      <c r="Q3202" t="str">
        <f t="shared" ref="Q3202:Q3265" si="302">LEFT(N3202,FIND("/",N3202)-1)</f>
        <v>theater</v>
      </c>
      <c r="R3202" t="str">
        <f t="shared" ref="R3202:R3265" si="303">RIGHT(N3202,LEN(N3202)-FIND("/",N3202))</f>
        <v>musical</v>
      </c>
      <c r="S3202" s="18">
        <f t="shared" ref="S3202:S3265" si="304">(((J3202/60)/60)/24)+DATE(1970,1,1)+(-5/24)</f>
        <v>42460.112280092588</v>
      </c>
      <c r="T3202" s="18">
        <f t="shared" ref="T3202:T3265" si="305">(((I3202/60)/60)/24)+DATE(1970,1,1)+(-5/24)</f>
        <v>42490.023611111108</v>
      </c>
      <c r="U3202" s="18">
        <v>42460.112280092588</v>
      </c>
      <c r="V3202" s="16">
        <v>2016</v>
      </c>
      <c r="W3202" s="17"/>
    </row>
    <row r="3203" spans="1:23" ht="28.8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1.2500000000000001E-2</v>
      </c>
      <c r="P3203" s="7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8">
        <f t="shared" si="304"/>
        <v>41861.558761574073</v>
      </c>
      <c r="T3203" s="18">
        <f t="shared" si="305"/>
        <v>41882.558761574073</v>
      </c>
      <c r="U3203" s="18">
        <v>41861.558761574073</v>
      </c>
      <c r="V3203" s="16">
        <v>2014</v>
      </c>
      <c r="W3203" s="17"/>
    </row>
    <row r="3204" spans="1:23" ht="28.8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8">
        <f t="shared" si="304"/>
        <v>42293.645208333335</v>
      </c>
      <c r="T3204" s="18">
        <f t="shared" si="305"/>
        <v>42352.040972222218</v>
      </c>
      <c r="U3204" s="18">
        <v>42293.645208333335</v>
      </c>
      <c r="V3204" s="16">
        <v>2015</v>
      </c>
      <c r="W3204" s="17"/>
    </row>
    <row r="3205" spans="1:23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8">
        <f t="shared" si="304"/>
        <v>42242.780347222222</v>
      </c>
      <c r="T3205" s="18">
        <f t="shared" si="305"/>
        <v>42272.780347222222</v>
      </c>
      <c r="U3205" s="18">
        <v>42242.780347222222</v>
      </c>
      <c r="V3205" s="16">
        <v>2015</v>
      </c>
      <c r="W3205" s="17"/>
    </row>
    <row r="3206" spans="1:23" ht="28.8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8">
        <f t="shared" si="304"/>
        <v>42172.477766203701</v>
      </c>
      <c r="T3206" s="18">
        <f t="shared" si="305"/>
        <v>42202.468055555553</v>
      </c>
      <c r="U3206" s="18">
        <v>42172.477766203701</v>
      </c>
      <c r="V3206" s="16">
        <v>2015</v>
      </c>
      <c r="W3206" s="17"/>
    </row>
    <row r="3207" spans="1:23" ht="28.8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8">
        <f t="shared" si="304"/>
        <v>42095.166342592587</v>
      </c>
      <c r="T3207" s="18">
        <f t="shared" si="305"/>
        <v>42125.166342592587</v>
      </c>
      <c r="U3207" s="18">
        <v>42095.166342592587</v>
      </c>
      <c r="V3207" s="16">
        <v>2015</v>
      </c>
      <c r="W3207" s="17"/>
    </row>
    <row r="3208" spans="1:23" ht="28.8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8">
        <f t="shared" si="304"/>
        <v>42236.067719907405</v>
      </c>
      <c r="T3208" s="18">
        <f t="shared" si="305"/>
        <v>42266.067719907405</v>
      </c>
      <c r="U3208" s="18">
        <v>42236.067719907405</v>
      </c>
      <c r="V3208" s="16">
        <v>2015</v>
      </c>
      <c r="W3208" s="17"/>
    </row>
    <row r="3209" spans="1:23" ht="28.8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8">
        <f t="shared" si="304"/>
        <v>42057.069525462961</v>
      </c>
      <c r="T3209" s="18">
        <f t="shared" si="305"/>
        <v>42117.027858796289</v>
      </c>
      <c r="U3209" s="18">
        <v>42057.069525462961</v>
      </c>
      <c r="V3209" s="16">
        <v>2015</v>
      </c>
      <c r="W3209" s="17"/>
    </row>
    <row r="3210" spans="1:23" ht="28.8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8">
        <f t="shared" si="304"/>
        <v>41827.396724537037</v>
      </c>
      <c r="T3210" s="18">
        <f t="shared" si="305"/>
        <v>41848.396724537037</v>
      </c>
      <c r="U3210" s="18">
        <v>41827.396724537037</v>
      </c>
      <c r="V3210" s="16">
        <v>2014</v>
      </c>
      <c r="W3210" s="17"/>
    </row>
    <row r="3211" spans="1:23" ht="28.8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8">
        <f t="shared" si="304"/>
        <v>41778.428912037038</v>
      </c>
      <c r="T3211" s="18">
        <f t="shared" si="305"/>
        <v>41810.75</v>
      </c>
      <c r="U3211" s="18">
        <v>41778.428912037038</v>
      </c>
      <c r="V3211" s="16">
        <v>2014</v>
      </c>
      <c r="W3211" s="17"/>
    </row>
    <row r="3212" spans="1:23" ht="28.8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8">
        <f t="shared" si="304"/>
        <v>41013.728229166663</v>
      </c>
      <c r="T3212" s="18">
        <f t="shared" si="305"/>
        <v>41060.957638888889</v>
      </c>
      <c r="U3212" s="18">
        <v>41013.728229166663</v>
      </c>
      <c r="V3212" s="16">
        <v>2012</v>
      </c>
      <c r="W3212" s="17"/>
    </row>
    <row r="3213" spans="1:23" ht="28.8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8">
        <f t="shared" si="304"/>
        <v>41834.378240740742</v>
      </c>
      <c r="T3213" s="18">
        <f t="shared" si="305"/>
        <v>41865.875</v>
      </c>
      <c r="U3213" s="18">
        <v>41834.378240740742</v>
      </c>
      <c r="V3213" s="16">
        <v>2014</v>
      </c>
      <c r="W3213" s="17"/>
    </row>
    <row r="3214" spans="1:23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8">
        <f t="shared" si="304"/>
        <v>41829.587395833332</v>
      </c>
      <c r="T3214" s="18">
        <f t="shared" si="305"/>
        <v>41859.587395833332</v>
      </c>
      <c r="U3214" s="18">
        <v>41829.587395833332</v>
      </c>
      <c r="V3214" s="16">
        <v>2014</v>
      </c>
      <c r="W3214" s="17"/>
    </row>
    <row r="3215" spans="1:23" ht="28.8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8">
        <f t="shared" si="304"/>
        <v>42171.555081018516</v>
      </c>
      <c r="T3215" s="18">
        <f t="shared" si="305"/>
        <v>42211.555081018516</v>
      </c>
      <c r="U3215" s="18">
        <v>42171.555081018516</v>
      </c>
      <c r="V3215" s="16">
        <v>2015</v>
      </c>
      <c r="W3215" s="17"/>
    </row>
    <row r="3216" spans="1:23" ht="28.8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8">
        <f t="shared" si="304"/>
        <v>42337.584178240737</v>
      </c>
      <c r="T3216" s="18">
        <f t="shared" si="305"/>
        <v>42374.788194444445</v>
      </c>
      <c r="U3216" s="18">
        <v>42337.584178240737</v>
      </c>
      <c r="V3216" s="16">
        <v>2015</v>
      </c>
      <c r="W3216" s="17"/>
    </row>
    <row r="3217" spans="1:23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8">
        <f t="shared" si="304"/>
        <v>42219.456840277773</v>
      </c>
      <c r="T3217" s="18">
        <f t="shared" si="305"/>
        <v>42256.957638888889</v>
      </c>
      <c r="U3217" s="18">
        <v>42219.456840277773</v>
      </c>
      <c r="V3217" s="16">
        <v>2015</v>
      </c>
      <c r="W3217" s="17"/>
    </row>
    <row r="3218" spans="1:23" ht="28.8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8">
        <f t="shared" si="304"/>
        <v>42165.254293981481</v>
      </c>
      <c r="T3218" s="18">
        <f t="shared" si="305"/>
        <v>42196.395833333336</v>
      </c>
      <c r="U3218" s="18">
        <v>42165.254293981481</v>
      </c>
      <c r="V3218" s="16">
        <v>2015</v>
      </c>
      <c r="W3218" s="17"/>
    </row>
    <row r="3219" spans="1:23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8">
        <f t="shared" si="304"/>
        <v>42648.337777777771</v>
      </c>
      <c r="T3219" s="18">
        <f t="shared" si="305"/>
        <v>42678.337777777771</v>
      </c>
      <c r="U3219" s="18">
        <v>42648.337777777771</v>
      </c>
      <c r="V3219" s="16">
        <v>2016</v>
      </c>
      <c r="W3219" s="17"/>
    </row>
    <row r="3220" spans="1:23" ht="28.8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8">
        <f t="shared" si="304"/>
        <v>41970.793819444443</v>
      </c>
      <c r="T3220" s="18">
        <f t="shared" si="305"/>
        <v>42003.791666666664</v>
      </c>
      <c r="U3220" s="18">
        <v>41970.793819444443</v>
      </c>
      <c r="V3220" s="16">
        <v>2014</v>
      </c>
      <c r="W3220" s="17"/>
    </row>
    <row r="3221" spans="1:23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8">
        <f t="shared" si="304"/>
        <v>42050.77484953704</v>
      </c>
      <c r="T3221" s="18">
        <f t="shared" si="305"/>
        <v>42085.733182870368</v>
      </c>
      <c r="U3221" s="18">
        <v>42050.77484953704</v>
      </c>
      <c r="V3221" s="16">
        <v>2015</v>
      </c>
      <c r="W3221" s="17"/>
    </row>
    <row r="3222" spans="1:23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8">
        <f t="shared" si="304"/>
        <v>42772.625046296293</v>
      </c>
      <c r="T3222" s="18">
        <f t="shared" si="305"/>
        <v>42806.666666666664</v>
      </c>
      <c r="U3222" s="18">
        <v>42772.625046296293</v>
      </c>
      <c r="V3222" s="16">
        <v>2017</v>
      </c>
      <c r="W3222" s="17"/>
    </row>
    <row r="3223" spans="1:23" ht="28.8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8">
        <f t="shared" si="304"/>
        <v>42155.488460648143</v>
      </c>
      <c r="T3223" s="18">
        <f t="shared" si="305"/>
        <v>42190.488460648143</v>
      </c>
      <c r="U3223" s="18">
        <v>42155.488460648143</v>
      </c>
      <c r="V3223" s="16">
        <v>2015</v>
      </c>
      <c r="W3223" s="17"/>
    </row>
    <row r="3224" spans="1:23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8">
        <f t="shared" si="304"/>
        <v>42270.373807870368</v>
      </c>
      <c r="T3224" s="18">
        <f t="shared" si="305"/>
        <v>42301.686805555553</v>
      </c>
      <c r="U3224" s="18">
        <v>42270.373807870368</v>
      </c>
      <c r="V3224" s="16">
        <v>2015</v>
      </c>
      <c r="W3224" s="17"/>
    </row>
    <row r="3225" spans="1:23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8">
        <f t="shared" si="304"/>
        <v>42206.62703703704</v>
      </c>
      <c r="T3225" s="18">
        <f t="shared" si="305"/>
        <v>42236.62703703704</v>
      </c>
      <c r="U3225" s="18">
        <v>42206.62703703704</v>
      </c>
      <c r="V3225" s="16">
        <v>2015</v>
      </c>
      <c r="W3225" s="17"/>
    </row>
    <row r="3226" spans="1:23" ht="28.8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8">
        <f t="shared" si="304"/>
        <v>42697.642511574071</v>
      </c>
      <c r="T3226" s="18">
        <f t="shared" si="305"/>
        <v>42744.999999999993</v>
      </c>
      <c r="U3226" s="18">
        <v>42697.642511574071</v>
      </c>
      <c r="V3226" s="16">
        <v>2016</v>
      </c>
      <c r="W3226" s="17"/>
    </row>
    <row r="3227" spans="1:23" ht="28.8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8">
        <f t="shared" si="304"/>
        <v>42503.351134259261</v>
      </c>
      <c r="T3227" s="18">
        <f t="shared" si="305"/>
        <v>42524.666666666664</v>
      </c>
      <c r="U3227" s="18">
        <v>42503.351134259261</v>
      </c>
      <c r="V3227" s="16">
        <v>2016</v>
      </c>
      <c r="W3227" s="17"/>
    </row>
    <row r="3228" spans="1:23" ht="28.8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8">
        <f t="shared" si="304"/>
        <v>42277.375138888885</v>
      </c>
      <c r="T3228" s="18">
        <f t="shared" si="305"/>
        <v>42307.375138888885</v>
      </c>
      <c r="U3228" s="18">
        <v>42277.375138888885</v>
      </c>
      <c r="V3228" s="16">
        <v>2015</v>
      </c>
      <c r="W3228" s="17"/>
    </row>
    <row r="3229" spans="1:23" ht="28.8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8">
        <f t="shared" si="304"/>
        <v>42722.674027777779</v>
      </c>
      <c r="T3229" s="18">
        <f t="shared" si="305"/>
        <v>42752.674027777779</v>
      </c>
      <c r="U3229" s="18">
        <v>42722.674027777779</v>
      </c>
      <c r="V3229" s="16">
        <v>2016</v>
      </c>
      <c r="W3229" s="17"/>
    </row>
    <row r="3230" spans="1:23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8">
        <f t="shared" si="304"/>
        <v>42323.500972222224</v>
      </c>
      <c r="T3230" s="18">
        <f t="shared" si="305"/>
        <v>42354.999305555553</v>
      </c>
      <c r="U3230" s="18">
        <v>42323.500972222224</v>
      </c>
      <c r="V3230" s="16">
        <v>2015</v>
      </c>
      <c r="W3230" s="17"/>
    </row>
    <row r="3231" spans="1:23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8">
        <f t="shared" si="304"/>
        <v>41933.083310185182</v>
      </c>
      <c r="T3231" s="18">
        <f t="shared" si="305"/>
        <v>41963.124976851854</v>
      </c>
      <c r="U3231" s="18">
        <v>41933.083310185182</v>
      </c>
      <c r="V3231" s="16">
        <v>2014</v>
      </c>
      <c r="W3231" s="17"/>
    </row>
    <row r="3232" spans="1:23" ht="28.8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8">
        <f t="shared" si="304"/>
        <v>41897.959791666668</v>
      </c>
      <c r="T3232" s="18">
        <f t="shared" si="305"/>
        <v>41912.957638888889</v>
      </c>
      <c r="U3232" s="18">
        <v>41897.959791666668</v>
      </c>
      <c r="V3232" s="16">
        <v>2014</v>
      </c>
      <c r="W3232" s="17"/>
    </row>
    <row r="3233" spans="1:23" ht="28.8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8">
        <f t="shared" si="304"/>
        <v>42446.735497685186</v>
      </c>
      <c r="T3233" s="18">
        <f t="shared" si="305"/>
        <v>42476.735497685186</v>
      </c>
      <c r="U3233" s="18">
        <v>42446.735497685186</v>
      </c>
      <c r="V3233" s="16">
        <v>2016</v>
      </c>
      <c r="W3233" s="17"/>
    </row>
    <row r="3234" spans="1:23" ht="28.8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8">
        <f t="shared" si="304"/>
        <v>42463.605520833335</v>
      </c>
      <c r="T3234" s="18">
        <f t="shared" si="305"/>
        <v>42493.957638888889</v>
      </c>
      <c r="U3234" s="18">
        <v>42463.605520833335</v>
      </c>
      <c r="V3234" s="16">
        <v>2016</v>
      </c>
      <c r="W3234" s="17"/>
    </row>
    <row r="3235" spans="1:23" ht="28.8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8">
        <f t="shared" si="304"/>
        <v>42766.596701388888</v>
      </c>
      <c r="T3235" s="18">
        <f t="shared" si="305"/>
        <v>42796.596701388888</v>
      </c>
      <c r="U3235" s="18">
        <v>42766.596701388888</v>
      </c>
      <c r="V3235" s="16">
        <v>2017</v>
      </c>
      <c r="W3235" s="17"/>
    </row>
    <row r="3236" spans="1:23" ht="28.8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8">
        <f t="shared" si="304"/>
        <v>42734.581111111103</v>
      </c>
      <c r="T3236" s="18">
        <f t="shared" si="305"/>
        <v>42767.771527777775</v>
      </c>
      <c r="U3236" s="18">
        <v>42734.581111111103</v>
      </c>
      <c r="V3236" s="16">
        <v>2016</v>
      </c>
      <c r="W3236" s="17"/>
    </row>
    <row r="3237" spans="1:23" ht="28.8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8">
        <f t="shared" si="304"/>
        <v>42522.139479166661</v>
      </c>
      <c r="T3237" s="18">
        <f t="shared" si="305"/>
        <v>42552.139479166661</v>
      </c>
      <c r="U3237" s="18">
        <v>42522.139479166661</v>
      </c>
      <c r="V3237" s="16">
        <v>2016</v>
      </c>
      <c r="W3237" s="17"/>
    </row>
    <row r="3238" spans="1:23" ht="28.8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8">
        <f t="shared" si="304"/>
        <v>42702.708715277775</v>
      </c>
      <c r="T3238" s="18">
        <f t="shared" si="305"/>
        <v>42732.708715277775</v>
      </c>
      <c r="U3238" s="18">
        <v>42702.708715277775</v>
      </c>
      <c r="V3238" s="16">
        <v>2016</v>
      </c>
      <c r="W3238" s="17"/>
    </row>
    <row r="3239" spans="1:23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8">
        <f t="shared" si="304"/>
        <v>42252.266018518516</v>
      </c>
      <c r="T3239" s="18">
        <f t="shared" si="305"/>
        <v>42275.957638888889</v>
      </c>
      <c r="U3239" s="18">
        <v>42252.266018518516</v>
      </c>
      <c r="V3239" s="16">
        <v>2015</v>
      </c>
      <c r="W3239" s="17"/>
    </row>
    <row r="3240" spans="1:23" ht="28.8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8">
        <f t="shared" si="304"/>
        <v>42156.302060185182</v>
      </c>
      <c r="T3240" s="18">
        <f t="shared" si="305"/>
        <v>42186.302060185182</v>
      </c>
      <c r="U3240" s="18">
        <v>42156.302060185182</v>
      </c>
      <c r="V3240" s="16">
        <v>2015</v>
      </c>
      <c r="W3240" s="17"/>
    </row>
    <row r="3241" spans="1:23" ht="28.8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8">
        <f t="shared" si="304"/>
        <v>42277.880706018514</v>
      </c>
      <c r="T3241" s="18">
        <f t="shared" si="305"/>
        <v>42302.790972222218</v>
      </c>
      <c r="U3241" s="18">
        <v>42277.880706018514</v>
      </c>
      <c r="V3241" s="16">
        <v>2015</v>
      </c>
      <c r="W3241" s="17"/>
    </row>
    <row r="3242" spans="1:23" ht="28.8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8">
        <f t="shared" si="304"/>
        <v>42754.485509259255</v>
      </c>
      <c r="T3242" s="18">
        <f t="shared" si="305"/>
        <v>42782.749999999993</v>
      </c>
      <c r="U3242" s="18">
        <v>42754.485509259255</v>
      </c>
      <c r="V3242" s="16">
        <v>2017</v>
      </c>
      <c r="W3242" s="17"/>
    </row>
    <row r="3243" spans="1:23" ht="28.8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8">
        <f t="shared" si="304"/>
        <v>41893.116550925923</v>
      </c>
      <c r="T3243" s="18">
        <f t="shared" si="305"/>
        <v>41926.082638888889</v>
      </c>
      <c r="U3243" s="18">
        <v>41893.116550925923</v>
      </c>
      <c r="V3243" s="16">
        <v>2014</v>
      </c>
      <c r="W3243" s="17"/>
    </row>
    <row r="3244" spans="1:23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8">
        <f t="shared" si="304"/>
        <v>41871.547361111108</v>
      </c>
      <c r="T3244" s="18">
        <f t="shared" si="305"/>
        <v>41901.547361111108</v>
      </c>
      <c r="U3244" s="18">
        <v>41871.547361111108</v>
      </c>
      <c r="V3244" s="16">
        <v>2014</v>
      </c>
      <c r="W3244" s="17"/>
    </row>
    <row r="3245" spans="1:23" ht="28.8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8">
        <f t="shared" si="304"/>
        <v>42261.888449074067</v>
      </c>
      <c r="T3245" s="18">
        <f t="shared" si="305"/>
        <v>42285.791666666664</v>
      </c>
      <c r="U3245" s="18">
        <v>42261.888449074067</v>
      </c>
      <c r="V3245" s="16">
        <v>2015</v>
      </c>
      <c r="W3245" s="17"/>
    </row>
    <row r="3246" spans="1:23" ht="28.8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8">
        <f t="shared" si="304"/>
        <v>42675.485902777778</v>
      </c>
      <c r="T3246" s="18">
        <f t="shared" si="305"/>
        <v>42705.527569444443</v>
      </c>
      <c r="U3246" s="18">
        <v>42675.485902777778</v>
      </c>
      <c r="V3246" s="16">
        <v>2016</v>
      </c>
      <c r="W3246" s="17"/>
    </row>
    <row r="3247" spans="1:23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8">
        <f t="shared" si="304"/>
        <v>42135.391874999994</v>
      </c>
      <c r="T3247" s="18">
        <f t="shared" si="305"/>
        <v>42166.874999999993</v>
      </c>
      <c r="U3247" s="18">
        <v>42135.391874999994</v>
      </c>
      <c r="V3247" s="16">
        <v>2015</v>
      </c>
      <c r="W3247" s="17"/>
    </row>
    <row r="3248" spans="1:23" ht="28.8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8">
        <f t="shared" si="304"/>
        <v>42230.263888888883</v>
      </c>
      <c r="T3248" s="18">
        <f t="shared" si="305"/>
        <v>42258.957638888889</v>
      </c>
      <c r="U3248" s="18">
        <v>42230.263888888883</v>
      </c>
      <c r="V3248" s="16">
        <v>2015</v>
      </c>
      <c r="W3248" s="17"/>
    </row>
    <row r="3249" spans="1:23" ht="28.8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8">
        <f t="shared" si="304"/>
        <v>42167.22583333333</v>
      </c>
      <c r="T3249" s="18">
        <f t="shared" si="305"/>
        <v>42197.22583333333</v>
      </c>
      <c r="U3249" s="18">
        <v>42167.22583333333</v>
      </c>
      <c r="V3249" s="16">
        <v>2015</v>
      </c>
      <c r="W3249" s="17"/>
    </row>
    <row r="3250" spans="1:23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8">
        <f t="shared" si="304"/>
        <v>42068.68005787037</v>
      </c>
      <c r="T3250" s="18">
        <f t="shared" si="305"/>
        <v>42098.638391203705</v>
      </c>
      <c r="U3250" s="18">
        <v>42068.68005787037</v>
      </c>
      <c r="V3250" s="16">
        <v>2015</v>
      </c>
      <c r="W3250" s="17"/>
    </row>
    <row r="3251" spans="1:23" ht="28.8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8">
        <f t="shared" si="304"/>
        <v>42145.538356481477</v>
      </c>
      <c r="T3251" s="18">
        <f t="shared" si="305"/>
        <v>42175.538356481477</v>
      </c>
      <c r="U3251" s="18">
        <v>42145.538356481477</v>
      </c>
      <c r="V3251" s="16">
        <v>2015</v>
      </c>
      <c r="W3251" s="17"/>
    </row>
    <row r="3252" spans="1:23" ht="28.8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8">
        <f t="shared" si="304"/>
        <v>41918.533842592587</v>
      </c>
      <c r="T3252" s="18">
        <f t="shared" si="305"/>
        <v>41948.575509259259</v>
      </c>
      <c r="U3252" s="18">
        <v>41918.533842592587</v>
      </c>
      <c r="V3252" s="16">
        <v>2014</v>
      </c>
      <c r="W3252" s="17"/>
    </row>
    <row r="3253" spans="1:23" ht="28.8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8">
        <f t="shared" si="304"/>
        <v>42146.52275462963</v>
      </c>
      <c r="T3253" s="18">
        <f t="shared" si="305"/>
        <v>42176.52275462963</v>
      </c>
      <c r="U3253" s="18">
        <v>42146.52275462963</v>
      </c>
      <c r="V3253" s="16">
        <v>2015</v>
      </c>
      <c r="W3253" s="17"/>
    </row>
    <row r="3254" spans="1:23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8">
        <f t="shared" si="304"/>
        <v>42590.264351851853</v>
      </c>
      <c r="T3254" s="18">
        <f t="shared" si="305"/>
        <v>42620.264351851853</v>
      </c>
      <c r="U3254" s="18">
        <v>42590.264351851853</v>
      </c>
      <c r="V3254" s="16">
        <v>2016</v>
      </c>
      <c r="W3254" s="17"/>
    </row>
    <row r="3255" spans="1:23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8">
        <f t="shared" si="304"/>
        <v>42602.368379629632</v>
      </c>
      <c r="T3255" s="18">
        <f t="shared" si="305"/>
        <v>42620.947916666664</v>
      </c>
      <c r="U3255" s="18">
        <v>42602.368379629632</v>
      </c>
      <c r="V3255" s="16">
        <v>2016</v>
      </c>
      <c r="W3255" s="17"/>
    </row>
    <row r="3256" spans="1:23" ht="28.8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8">
        <f t="shared" si="304"/>
        <v>42058.877418981479</v>
      </c>
      <c r="T3256" s="18">
        <f t="shared" si="305"/>
        <v>42088.835752314808</v>
      </c>
      <c r="U3256" s="18">
        <v>42058.877418981479</v>
      </c>
      <c r="V3256" s="16">
        <v>2015</v>
      </c>
      <c r="W3256" s="17"/>
    </row>
    <row r="3257" spans="1:23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8">
        <f t="shared" si="304"/>
        <v>41889.559895833328</v>
      </c>
      <c r="T3257" s="18">
        <f t="shared" si="305"/>
        <v>41919.559895833328</v>
      </c>
      <c r="U3257" s="18">
        <v>41889.559895833328</v>
      </c>
      <c r="V3257" s="16">
        <v>2014</v>
      </c>
      <c r="W3257" s="17"/>
    </row>
    <row r="3258" spans="1:23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8">
        <f t="shared" si="304"/>
        <v>42144.365474537037</v>
      </c>
      <c r="T3258" s="18">
        <f t="shared" si="305"/>
        <v>42165.957638888889</v>
      </c>
      <c r="U3258" s="18">
        <v>42144.365474537037</v>
      </c>
      <c r="V3258" s="16">
        <v>2015</v>
      </c>
      <c r="W3258" s="17"/>
    </row>
    <row r="3259" spans="1:23" ht="28.8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8">
        <f t="shared" si="304"/>
        <v>42758.351296296292</v>
      </c>
      <c r="T3259" s="18">
        <f t="shared" si="305"/>
        <v>42788.351296296292</v>
      </c>
      <c r="U3259" s="18">
        <v>42758.351296296292</v>
      </c>
      <c r="V3259" s="16">
        <v>2017</v>
      </c>
      <c r="W3259" s="17"/>
    </row>
    <row r="3260" spans="1:23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8">
        <f t="shared" si="304"/>
        <v>41982.678946759253</v>
      </c>
      <c r="T3260" s="18">
        <f t="shared" si="305"/>
        <v>42012.678946759253</v>
      </c>
      <c r="U3260" s="18">
        <v>41982.678946759253</v>
      </c>
      <c r="V3260" s="16">
        <v>2014</v>
      </c>
      <c r="W3260" s="17"/>
    </row>
    <row r="3261" spans="1:23" ht="28.8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8">
        <f t="shared" si="304"/>
        <v>42614.552604166667</v>
      </c>
      <c r="T3261" s="18">
        <f t="shared" si="305"/>
        <v>42643.957638888889</v>
      </c>
      <c r="U3261" s="18">
        <v>42614.552604166667</v>
      </c>
      <c r="V3261" s="16">
        <v>2016</v>
      </c>
      <c r="W3261" s="17"/>
    </row>
    <row r="3262" spans="1:23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8">
        <f t="shared" si="304"/>
        <v>42303.464328703696</v>
      </c>
      <c r="T3262" s="18">
        <f t="shared" si="305"/>
        <v>42338.505995370368</v>
      </c>
      <c r="U3262" s="18">
        <v>42303.464328703696</v>
      </c>
      <c r="V3262" s="16">
        <v>2015</v>
      </c>
      <c r="W3262" s="17"/>
    </row>
    <row r="3263" spans="1:23" ht="28.8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8">
        <f t="shared" si="304"/>
        <v>42171.517083333332</v>
      </c>
      <c r="T3263" s="18">
        <f t="shared" si="305"/>
        <v>42201.517083333332</v>
      </c>
      <c r="U3263" s="18">
        <v>42171.517083333332</v>
      </c>
      <c r="V3263" s="16">
        <v>2015</v>
      </c>
      <c r="W3263" s="17"/>
    </row>
    <row r="3264" spans="1:23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8">
        <f t="shared" si="304"/>
        <v>41964.107199074067</v>
      </c>
      <c r="T3264" s="18">
        <f t="shared" si="305"/>
        <v>41994.958333333336</v>
      </c>
      <c r="U3264" s="18">
        <v>41964.107199074067</v>
      </c>
      <c r="V3264" s="16">
        <v>2014</v>
      </c>
      <c r="W3264" s="17"/>
    </row>
    <row r="3265" spans="1:23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8">
        <f t="shared" si="304"/>
        <v>42284.30773148148</v>
      </c>
      <c r="T3265" s="18">
        <f t="shared" si="305"/>
        <v>42307.666666666664</v>
      </c>
      <c r="U3265" s="18">
        <v>42284.30773148148</v>
      </c>
      <c r="V3265" s="16">
        <v>2015</v>
      </c>
      <c r="W3265" s="17"/>
    </row>
    <row r="3266" spans="1:23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E3266/D3266</f>
        <v>1.03</v>
      </c>
      <c r="P3266" s="7">
        <f t="shared" ref="P3266:P3329" si="307">E3266/L3266</f>
        <v>52.551020408163268</v>
      </c>
      <c r="Q3266" t="str">
        <f t="shared" ref="Q3266:Q3329" si="308">LEFT(N3266,FIND("/",N3266)-1)</f>
        <v>theater</v>
      </c>
      <c r="R3266" t="str">
        <f t="shared" ref="R3266:R3329" si="309">RIGHT(N3266,LEN(N3266)-FIND("/",N3266))</f>
        <v>plays</v>
      </c>
      <c r="S3266" s="18">
        <f t="shared" ref="S3266:S3329" si="310">(((J3266/60)/60)/24)+DATE(1970,1,1)+(-5/24)</f>
        <v>42016.591874999998</v>
      </c>
      <c r="T3266" s="18">
        <f t="shared" ref="T3266:T3329" si="311">(((I3266/60)/60)/24)+DATE(1970,1,1)+(-5/24)</f>
        <v>42032.708333333336</v>
      </c>
      <c r="U3266" s="18">
        <v>42016.591874999998</v>
      </c>
      <c r="V3266" s="16">
        <v>2015</v>
      </c>
      <c r="W3266" s="17"/>
    </row>
    <row r="3267" spans="1:23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1.64</v>
      </c>
      <c r="P3267" s="7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8">
        <f t="shared" si="310"/>
        <v>42311.503645833327</v>
      </c>
      <c r="T3267" s="18">
        <f t="shared" si="311"/>
        <v>42341.499999999993</v>
      </c>
      <c r="U3267" s="18">
        <v>42311.503645833327</v>
      </c>
      <c r="V3267" s="16">
        <v>2015</v>
      </c>
      <c r="W3267" s="17"/>
    </row>
    <row r="3268" spans="1:23" ht="28.8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8">
        <f t="shared" si="310"/>
        <v>42136.32780092593</v>
      </c>
      <c r="T3268" s="18">
        <f t="shared" si="311"/>
        <v>42167.666666666664</v>
      </c>
      <c r="U3268" s="18">
        <v>42136.32780092593</v>
      </c>
      <c r="V3268" s="16">
        <v>2015</v>
      </c>
      <c r="W3268" s="17"/>
    </row>
    <row r="3269" spans="1:23" ht="28.8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8">
        <f t="shared" si="310"/>
        <v>42172.549305555549</v>
      </c>
      <c r="T3269" s="18">
        <f t="shared" si="311"/>
        <v>42202.549305555549</v>
      </c>
      <c r="U3269" s="18">
        <v>42172.549305555549</v>
      </c>
      <c r="V3269" s="16">
        <v>2015</v>
      </c>
      <c r="W3269" s="17"/>
    </row>
    <row r="3270" spans="1:23" ht="28.8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8">
        <f t="shared" si="310"/>
        <v>42590.695925925924</v>
      </c>
      <c r="T3270" s="18">
        <f t="shared" si="311"/>
        <v>42606.695925925924</v>
      </c>
      <c r="U3270" s="18">
        <v>42590.695925925924</v>
      </c>
      <c r="V3270" s="16">
        <v>2016</v>
      </c>
      <c r="W3270" s="17"/>
    </row>
    <row r="3271" spans="1:23" ht="28.8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8">
        <f t="shared" si="310"/>
        <v>42137.18746527777</v>
      </c>
      <c r="T3271" s="18">
        <f t="shared" si="311"/>
        <v>42171.249999999993</v>
      </c>
      <c r="U3271" s="18">
        <v>42137.18746527777</v>
      </c>
      <c r="V3271" s="16">
        <v>2015</v>
      </c>
      <c r="W3271" s="17"/>
    </row>
    <row r="3272" spans="1:23" ht="28.8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8">
        <f t="shared" si="310"/>
        <v>42167.324826388889</v>
      </c>
      <c r="T3272" s="18">
        <f t="shared" si="311"/>
        <v>42197.324826388889</v>
      </c>
      <c r="U3272" s="18">
        <v>42167.324826388889</v>
      </c>
      <c r="V3272" s="16">
        <v>2015</v>
      </c>
      <c r="W3272" s="17"/>
    </row>
    <row r="3273" spans="1:23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8">
        <f t="shared" si="310"/>
        <v>41915.22887731481</v>
      </c>
      <c r="T3273" s="18">
        <f t="shared" si="311"/>
        <v>41945.270543981482</v>
      </c>
      <c r="U3273" s="18">
        <v>41915.22887731481</v>
      </c>
      <c r="V3273" s="16">
        <v>2014</v>
      </c>
      <c r="W3273" s="17"/>
    </row>
    <row r="3274" spans="1:23" ht="28.8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8">
        <f t="shared" si="310"/>
        <v>42284.291770833333</v>
      </c>
      <c r="T3274" s="18">
        <f t="shared" si="311"/>
        <v>42314.333437499998</v>
      </c>
      <c r="U3274" s="18">
        <v>42284.291770833333</v>
      </c>
      <c r="V3274" s="16">
        <v>2015</v>
      </c>
      <c r="W3274" s="17"/>
    </row>
    <row r="3275" spans="1:23" ht="28.8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8">
        <f t="shared" si="310"/>
        <v>42611.5930787037</v>
      </c>
      <c r="T3275" s="18">
        <f t="shared" si="311"/>
        <v>42627.583333333336</v>
      </c>
      <c r="U3275" s="18">
        <v>42611.5930787037</v>
      </c>
      <c r="V3275" s="16">
        <v>2016</v>
      </c>
      <c r="W3275" s="17"/>
    </row>
    <row r="3276" spans="1:23" ht="28.8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8">
        <f t="shared" si="310"/>
        <v>42400.496203703697</v>
      </c>
      <c r="T3276" s="18">
        <f t="shared" si="311"/>
        <v>42444.666666666664</v>
      </c>
      <c r="U3276" s="18">
        <v>42400.496203703697</v>
      </c>
      <c r="V3276" s="16">
        <v>2016</v>
      </c>
      <c r="W3276" s="17"/>
    </row>
    <row r="3277" spans="1:23" ht="28.8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8">
        <f t="shared" si="310"/>
        <v>42017.672118055554</v>
      </c>
      <c r="T3277" s="18">
        <f t="shared" si="311"/>
        <v>42043.979166666664</v>
      </c>
      <c r="U3277" s="18">
        <v>42017.672118055554</v>
      </c>
      <c r="V3277" s="16">
        <v>2015</v>
      </c>
      <c r="W3277" s="17"/>
    </row>
    <row r="3278" spans="1:23" ht="28.8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8">
        <f t="shared" si="310"/>
        <v>42426.741655092592</v>
      </c>
      <c r="T3278" s="18">
        <f t="shared" si="311"/>
        <v>42460.957638888889</v>
      </c>
      <c r="U3278" s="18">
        <v>42426.741655092592</v>
      </c>
      <c r="V3278" s="16">
        <v>2016</v>
      </c>
      <c r="W3278" s="17"/>
    </row>
    <row r="3279" spans="1:23" ht="28.8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8">
        <f t="shared" si="310"/>
        <v>41931.474606481483</v>
      </c>
      <c r="T3279" s="18">
        <f t="shared" si="311"/>
        <v>41961.516273148147</v>
      </c>
      <c r="U3279" s="18">
        <v>41931.474606481483</v>
      </c>
      <c r="V3279" s="16">
        <v>2014</v>
      </c>
      <c r="W3279" s="17"/>
    </row>
    <row r="3280" spans="1:23" ht="28.8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8">
        <f t="shared" si="310"/>
        <v>42124.640081018515</v>
      </c>
      <c r="T3280" s="18">
        <f t="shared" si="311"/>
        <v>42154.640081018515</v>
      </c>
      <c r="U3280" s="18">
        <v>42124.640081018515</v>
      </c>
      <c r="V3280" s="16">
        <v>2015</v>
      </c>
      <c r="W3280" s="17"/>
    </row>
    <row r="3281" spans="1:23" ht="28.8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8">
        <f t="shared" si="310"/>
        <v>42430.894201388881</v>
      </c>
      <c r="T3281" s="18">
        <f t="shared" si="311"/>
        <v>42460.852534722224</v>
      </c>
      <c r="U3281" s="18">
        <v>42430.894201388881</v>
      </c>
      <c r="V3281" s="16">
        <v>2016</v>
      </c>
      <c r="W3281" s="17"/>
    </row>
    <row r="3282" spans="1:23" ht="28.8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8">
        <f t="shared" si="310"/>
        <v>42121.548587962963</v>
      </c>
      <c r="T3282" s="18">
        <f t="shared" si="311"/>
        <v>42155.999999999993</v>
      </c>
      <c r="U3282" s="18">
        <v>42121.548587962963</v>
      </c>
      <c r="V3282" s="16">
        <v>2015</v>
      </c>
      <c r="W3282" s="17"/>
    </row>
    <row r="3283" spans="1:23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8">
        <f t="shared" si="310"/>
        <v>42218.811400462961</v>
      </c>
      <c r="T3283" s="18">
        <f t="shared" si="311"/>
        <v>42248.811400462961</v>
      </c>
      <c r="U3283" s="18">
        <v>42218.811400462961</v>
      </c>
      <c r="V3283" s="16">
        <v>2015</v>
      </c>
      <c r="W3283" s="17"/>
    </row>
    <row r="3284" spans="1:23" ht="28.8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8">
        <f t="shared" si="310"/>
        <v>42444.985972222225</v>
      </c>
      <c r="T3284" s="18">
        <f t="shared" si="311"/>
        <v>42488.985972222225</v>
      </c>
      <c r="U3284" s="18">
        <v>42444.985972222225</v>
      </c>
      <c r="V3284" s="16">
        <v>2016</v>
      </c>
      <c r="W3284" s="17"/>
    </row>
    <row r="3285" spans="1:23" ht="28.8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8">
        <f t="shared" si="310"/>
        <v>42379.535856481474</v>
      </c>
      <c r="T3285" s="18">
        <f t="shared" si="311"/>
        <v>42410.666666666664</v>
      </c>
      <c r="U3285" s="18">
        <v>42379.535856481474</v>
      </c>
      <c r="V3285" s="16">
        <v>2016</v>
      </c>
      <c r="W3285" s="17"/>
    </row>
    <row r="3286" spans="1:23" ht="28.8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8">
        <f t="shared" si="310"/>
        <v>42380.676539351851</v>
      </c>
      <c r="T3286" s="18">
        <f t="shared" si="311"/>
        <v>42398.040972222218</v>
      </c>
      <c r="U3286" s="18">
        <v>42380.676539351851</v>
      </c>
      <c r="V3286" s="16">
        <v>2016</v>
      </c>
      <c r="W3286" s="17"/>
    </row>
    <row r="3287" spans="1:23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8">
        <f t="shared" si="310"/>
        <v>42762.734097222223</v>
      </c>
      <c r="T3287" s="18">
        <f t="shared" si="311"/>
        <v>42793.999999999993</v>
      </c>
      <c r="U3287" s="18">
        <v>42762.734097222223</v>
      </c>
      <c r="V3287" s="16">
        <v>2017</v>
      </c>
      <c r="W3287" s="17"/>
    </row>
    <row r="3288" spans="1:23" ht="28.8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8">
        <f t="shared" si="310"/>
        <v>42567.631736111107</v>
      </c>
      <c r="T3288" s="18">
        <f t="shared" si="311"/>
        <v>42597.631736111107</v>
      </c>
      <c r="U3288" s="18">
        <v>42567.631736111107</v>
      </c>
      <c r="V3288" s="16">
        <v>2016</v>
      </c>
      <c r="W3288" s="17"/>
    </row>
    <row r="3289" spans="1:23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8">
        <f t="shared" si="310"/>
        <v>42311.541990740741</v>
      </c>
      <c r="T3289" s="18">
        <f t="shared" si="311"/>
        <v>42336.541990740741</v>
      </c>
      <c r="U3289" s="18">
        <v>42311.541990740741</v>
      </c>
      <c r="V3289" s="16">
        <v>2015</v>
      </c>
      <c r="W3289" s="17"/>
    </row>
    <row r="3290" spans="1:23" ht="28.8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8">
        <f t="shared" si="310"/>
        <v>42505.566145833327</v>
      </c>
      <c r="T3290" s="18">
        <f t="shared" si="311"/>
        <v>42541.749999999993</v>
      </c>
      <c r="U3290" s="18">
        <v>42505.566145833327</v>
      </c>
      <c r="V3290" s="16">
        <v>2016</v>
      </c>
      <c r="W3290" s="17"/>
    </row>
    <row r="3291" spans="1:23" ht="28.8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8">
        <f t="shared" si="310"/>
        <v>42758.159745370365</v>
      </c>
      <c r="T3291" s="18">
        <f t="shared" si="311"/>
        <v>42786.159745370365</v>
      </c>
      <c r="U3291" s="18">
        <v>42758.159745370365</v>
      </c>
      <c r="V3291" s="16">
        <v>2017</v>
      </c>
      <c r="W3291" s="17"/>
    </row>
    <row r="3292" spans="1:23" ht="43.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8">
        <f t="shared" si="310"/>
        <v>42775.306608796294</v>
      </c>
      <c r="T3292" s="18">
        <f t="shared" si="311"/>
        <v>42805.306608796294</v>
      </c>
      <c r="U3292" s="18">
        <v>42775.306608796294</v>
      </c>
      <c r="V3292" s="16">
        <v>2017</v>
      </c>
      <c r="W3292" s="17"/>
    </row>
    <row r="3293" spans="1:23" ht="28.8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8">
        <f t="shared" si="310"/>
        <v>42232.494212962956</v>
      </c>
      <c r="T3293" s="18">
        <f t="shared" si="311"/>
        <v>42263.957638888889</v>
      </c>
      <c r="U3293" s="18">
        <v>42232.494212962956</v>
      </c>
      <c r="V3293" s="16">
        <v>2015</v>
      </c>
      <c r="W3293" s="17"/>
    </row>
    <row r="3294" spans="1:23" ht="28.8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8">
        <f t="shared" si="310"/>
        <v>42282.561898148146</v>
      </c>
      <c r="T3294" s="18">
        <f t="shared" si="311"/>
        <v>42342.603564814817</v>
      </c>
      <c r="U3294" s="18">
        <v>42282.561898148146</v>
      </c>
      <c r="V3294" s="16">
        <v>2015</v>
      </c>
      <c r="W3294" s="17"/>
    </row>
    <row r="3295" spans="1:23" ht="28.8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8">
        <f t="shared" si="310"/>
        <v>42768.217037037037</v>
      </c>
      <c r="T3295" s="18">
        <f t="shared" si="311"/>
        <v>42798.217037037037</v>
      </c>
      <c r="U3295" s="18">
        <v>42768.217037037037</v>
      </c>
      <c r="V3295" s="16">
        <v>2017</v>
      </c>
      <c r="W3295" s="17"/>
    </row>
    <row r="3296" spans="1:23" ht="28.8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8">
        <f t="shared" si="310"/>
        <v>42141.33280092592</v>
      </c>
      <c r="T3296" s="18">
        <f t="shared" si="311"/>
        <v>42171.33280092592</v>
      </c>
      <c r="U3296" s="18">
        <v>42141.33280092592</v>
      </c>
      <c r="V3296" s="16">
        <v>2015</v>
      </c>
      <c r="W3296" s="17"/>
    </row>
    <row r="3297" spans="1:23" ht="28.8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8">
        <f t="shared" si="310"/>
        <v>42609.234131944446</v>
      </c>
      <c r="T3297" s="18">
        <f t="shared" si="311"/>
        <v>42639.234131944446</v>
      </c>
      <c r="U3297" s="18">
        <v>42609.234131944446</v>
      </c>
      <c r="V3297" s="16">
        <v>2016</v>
      </c>
      <c r="W3297" s="17"/>
    </row>
    <row r="3298" spans="1:23" ht="28.8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8">
        <f t="shared" si="310"/>
        <v>42309.54828703704</v>
      </c>
      <c r="T3298" s="18">
        <f t="shared" si="311"/>
        <v>42330.708333333336</v>
      </c>
      <c r="U3298" s="18">
        <v>42309.54828703704</v>
      </c>
      <c r="V3298" s="16">
        <v>2015</v>
      </c>
      <c r="W3298" s="17"/>
    </row>
    <row r="3299" spans="1:23" ht="28.8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8">
        <f t="shared" si="310"/>
        <v>42193.563148148147</v>
      </c>
      <c r="T3299" s="18">
        <f t="shared" si="311"/>
        <v>42212.749305555553</v>
      </c>
      <c r="U3299" s="18">
        <v>42193.563148148147</v>
      </c>
      <c r="V3299" s="16">
        <v>2015</v>
      </c>
      <c r="W3299" s="17"/>
    </row>
    <row r="3300" spans="1:23" ht="28.8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8">
        <f t="shared" si="310"/>
        <v>42239.749629629623</v>
      </c>
      <c r="T3300" s="18">
        <f t="shared" si="311"/>
        <v>42259.791666666664</v>
      </c>
      <c r="U3300" s="18">
        <v>42239.749629629623</v>
      </c>
      <c r="V3300" s="16">
        <v>2015</v>
      </c>
      <c r="W3300" s="17"/>
    </row>
    <row r="3301" spans="1:23" ht="28.8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8">
        <f t="shared" si="310"/>
        <v>42261.709062499998</v>
      </c>
      <c r="T3301" s="18">
        <f t="shared" si="311"/>
        <v>42291.709062499998</v>
      </c>
      <c r="U3301" s="18">
        <v>42261.709062499998</v>
      </c>
      <c r="V3301" s="16">
        <v>2015</v>
      </c>
      <c r="W3301" s="17"/>
    </row>
    <row r="3302" spans="1:23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8">
        <f t="shared" si="310"/>
        <v>42102.535439814812</v>
      </c>
      <c r="T3302" s="18">
        <f t="shared" si="311"/>
        <v>42123.535439814812</v>
      </c>
      <c r="U3302" s="18">
        <v>42102.535439814812</v>
      </c>
      <c r="V3302" s="16">
        <v>2015</v>
      </c>
      <c r="W3302" s="17"/>
    </row>
    <row r="3303" spans="1:23" ht="28.8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8">
        <f t="shared" si="310"/>
        <v>42538.527500000004</v>
      </c>
      <c r="T3303" s="18">
        <f t="shared" si="311"/>
        <v>42583.082638888889</v>
      </c>
      <c r="U3303" s="18">
        <v>42538.527500000004</v>
      </c>
      <c r="V3303" s="16">
        <v>2016</v>
      </c>
      <c r="W3303" s="17"/>
    </row>
    <row r="3304" spans="1:23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8">
        <f t="shared" si="310"/>
        <v>42681.143240740734</v>
      </c>
      <c r="T3304" s="18">
        <f t="shared" si="311"/>
        <v>42711.143240740734</v>
      </c>
      <c r="U3304" s="18">
        <v>42681.143240740734</v>
      </c>
      <c r="V3304" s="16">
        <v>2016</v>
      </c>
      <c r="W3304" s="17"/>
    </row>
    <row r="3305" spans="1:23" ht="28.8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8">
        <f t="shared" si="310"/>
        <v>42056.443101851844</v>
      </c>
      <c r="T3305" s="18">
        <f t="shared" si="311"/>
        <v>42091.401435185187</v>
      </c>
      <c r="U3305" s="18">
        <v>42056.443101851844</v>
      </c>
      <c r="V3305" s="16">
        <v>2015</v>
      </c>
      <c r="W3305" s="17"/>
    </row>
    <row r="3306" spans="1:23" ht="28.8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8">
        <f t="shared" si="310"/>
        <v>42696.41611111111</v>
      </c>
      <c r="T3306" s="18">
        <f t="shared" si="311"/>
        <v>42726.41611111111</v>
      </c>
      <c r="U3306" s="18">
        <v>42696.41611111111</v>
      </c>
      <c r="V3306" s="16">
        <v>2016</v>
      </c>
      <c r="W3306" s="17"/>
    </row>
    <row r="3307" spans="1:23" ht="28.8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8">
        <f t="shared" si="310"/>
        <v>42186.647546296292</v>
      </c>
      <c r="T3307" s="18">
        <f t="shared" si="311"/>
        <v>42216.647546296292</v>
      </c>
      <c r="U3307" s="18">
        <v>42186.647546296292</v>
      </c>
      <c r="V3307" s="16">
        <v>2015</v>
      </c>
      <c r="W3307" s="17"/>
    </row>
    <row r="3308" spans="1:23" ht="28.8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8">
        <f t="shared" si="310"/>
        <v>42493.010902777773</v>
      </c>
      <c r="T3308" s="18">
        <f t="shared" si="311"/>
        <v>42530.916666666664</v>
      </c>
      <c r="U3308" s="18">
        <v>42493.010902777773</v>
      </c>
      <c r="V3308" s="16">
        <v>2016</v>
      </c>
      <c r="W3308" s="17"/>
    </row>
    <row r="3309" spans="1:23" ht="28.8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8">
        <f t="shared" si="310"/>
        <v>42474.848831018513</v>
      </c>
      <c r="T3309" s="18">
        <f t="shared" si="311"/>
        <v>42504.848831018513</v>
      </c>
      <c r="U3309" s="18">
        <v>42474.848831018513</v>
      </c>
      <c r="V3309" s="16">
        <v>2016</v>
      </c>
      <c r="W3309" s="17"/>
    </row>
    <row r="3310" spans="1:23" ht="28.8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8">
        <f t="shared" si="310"/>
        <v>42452.668576388889</v>
      </c>
      <c r="T3310" s="18">
        <f t="shared" si="311"/>
        <v>42473.668576388889</v>
      </c>
      <c r="U3310" s="18">
        <v>42452.668576388889</v>
      </c>
      <c r="V3310" s="16">
        <v>2016</v>
      </c>
      <c r="W3310" s="17"/>
    </row>
    <row r="3311" spans="1:23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8">
        <f t="shared" si="310"/>
        <v>42628.441874999997</v>
      </c>
      <c r="T3311" s="18">
        <f t="shared" si="311"/>
        <v>42659.441874999997</v>
      </c>
      <c r="U3311" s="18">
        <v>42628.441874999997</v>
      </c>
      <c r="V3311" s="16">
        <v>2016</v>
      </c>
      <c r="W3311" s="17"/>
    </row>
    <row r="3312" spans="1:23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8">
        <f t="shared" si="310"/>
        <v>42253.720196759255</v>
      </c>
      <c r="T3312" s="18">
        <f t="shared" si="311"/>
        <v>42283.720196759255</v>
      </c>
      <c r="U3312" s="18">
        <v>42253.720196759255</v>
      </c>
      <c r="V3312" s="16">
        <v>2015</v>
      </c>
      <c r="W3312" s="17"/>
    </row>
    <row r="3313" spans="1:23" ht="28.8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8">
        <f t="shared" si="310"/>
        <v>42264.083449074074</v>
      </c>
      <c r="T3313" s="18">
        <f t="shared" si="311"/>
        <v>42294.083449074074</v>
      </c>
      <c r="U3313" s="18">
        <v>42264.083449074074</v>
      </c>
      <c r="V3313" s="16">
        <v>2015</v>
      </c>
      <c r="W3313" s="17"/>
    </row>
    <row r="3314" spans="1:23" ht="28.8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8">
        <f t="shared" si="310"/>
        <v>42664.601226851846</v>
      </c>
      <c r="T3314" s="18">
        <f t="shared" si="311"/>
        <v>42685.708333333336</v>
      </c>
      <c r="U3314" s="18">
        <v>42664.601226851846</v>
      </c>
      <c r="V3314" s="16">
        <v>2016</v>
      </c>
      <c r="W3314" s="17"/>
    </row>
    <row r="3315" spans="1:23" ht="28.8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8">
        <f t="shared" si="310"/>
        <v>42382.036076388882</v>
      </c>
      <c r="T3315" s="18">
        <f t="shared" si="311"/>
        <v>42395.833333333336</v>
      </c>
      <c r="U3315" s="18">
        <v>42382.036076388882</v>
      </c>
      <c r="V3315" s="16">
        <v>2016</v>
      </c>
      <c r="W3315" s="17"/>
    </row>
    <row r="3316" spans="1:23" ht="28.8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8">
        <f t="shared" si="310"/>
        <v>42105.059155092589</v>
      </c>
      <c r="T3316" s="18">
        <f t="shared" si="311"/>
        <v>42132.628472222219</v>
      </c>
      <c r="U3316" s="18">
        <v>42105.059155092589</v>
      </c>
      <c r="V3316" s="16">
        <v>2015</v>
      </c>
      <c r="W3316" s="17"/>
    </row>
    <row r="3317" spans="1:23" ht="28.8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8">
        <f t="shared" si="310"/>
        <v>42466.095381944448</v>
      </c>
      <c r="T3317" s="18">
        <f t="shared" si="311"/>
        <v>42496.095381944448</v>
      </c>
      <c r="U3317" s="18">
        <v>42466.095381944448</v>
      </c>
      <c r="V3317" s="16">
        <v>2016</v>
      </c>
      <c r="W3317" s="17"/>
    </row>
    <row r="3318" spans="1:23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8">
        <f t="shared" si="310"/>
        <v>41826.662905092591</v>
      </c>
      <c r="T3318" s="18">
        <f t="shared" si="311"/>
        <v>41859.370833333334</v>
      </c>
      <c r="U3318" s="18">
        <v>41826.662905092591</v>
      </c>
      <c r="V3318" s="16">
        <v>2014</v>
      </c>
      <c r="W3318" s="17"/>
    </row>
    <row r="3319" spans="1:23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8">
        <f t="shared" si="310"/>
        <v>42498.831296296288</v>
      </c>
      <c r="T3319" s="18">
        <f t="shared" si="311"/>
        <v>42528.831296296288</v>
      </c>
      <c r="U3319" s="18">
        <v>42498.831296296288</v>
      </c>
      <c r="V3319" s="16">
        <v>2016</v>
      </c>
      <c r="W3319" s="17"/>
    </row>
    <row r="3320" spans="1:23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8">
        <f t="shared" si="310"/>
        <v>42431.093668981477</v>
      </c>
      <c r="T3320" s="18">
        <f t="shared" si="311"/>
        <v>42470.895833333336</v>
      </c>
      <c r="U3320" s="18">
        <v>42431.093668981477</v>
      </c>
      <c r="V3320" s="16">
        <v>2016</v>
      </c>
      <c r="W3320" s="17"/>
    </row>
    <row r="3321" spans="1:23" ht="28.8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8">
        <f t="shared" si="310"/>
        <v>41990.377152777779</v>
      </c>
      <c r="T3321" s="18">
        <f t="shared" si="311"/>
        <v>42035.377152777779</v>
      </c>
      <c r="U3321" s="18">
        <v>41990.377152777779</v>
      </c>
      <c r="V3321" s="16">
        <v>2014</v>
      </c>
      <c r="W3321" s="17"/>
    </row>
    <row r="3322" spans="1:23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8">
        <f t="shared" si="310"/>
        <v>42512.837465277778</v>
      </c>
      <c r="T3322" s="18">
        <f t="shared" si="311"/>
        <v>42542.837465277778</v>
      </c>
      <c r="U3322" s="18">
        <v>42512.837465277778</v>
      </c>
      <c r="V3322" s="16">
        <v>2016</v>
      </c>
      <c r="W3322" s="17"/>
    </row>
    <row r="3323" spans="1:23" ht="28.8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8">
        <f t="shared" si="310"/>
        <v>41913.891956018517</v>
      </c>
      <c r="T3323" s="18">
        <f t="shared" si="311"/>
        <v>41927.957638888889</v>
      </c>
      <c r="U3323" s="18">
        <v>41913.891956018517</v>
      </c>
      <c r="V3323" s="16">
        <v>2014</v>
      </c>
      <c r="W3323" s="17"/>
    </row>
    <row r="3324" spans="1:23" ht="28.8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8">
        <f t="shared" si="310"/>
        <v>42520.802037037036</v>
      </c>
      <c r="T3324" s="18">
        <f t="shared" si="311"/>
        <v>42542.954861111109</v>
      </c>
      <c r="U3324" s="18">
        <v>42520.802037037036</v>
      </c>
      <c r="V3324" s="16">
        <v>2016</v>
      </c>
      <c r="W3324" s="17"/>
    </row>
    <row r="3325" spans="1:23" ht="28.8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8">
        <f t="shared" si="310"/>
        <v>42608.157499999994</v>
      </c>
      <c r="T3325" s="18">
        <f t="shared" si="311"/>
        <v>42638.157499999994</v>
      </c>
      <c r="U3325" s="18">
        <v>42608.157499999994</v>
      </c>
      <c r="V3325" s="16">
        <v>2016</v>
      </c>
      <c r="W3325" s="17"/>
    </row>
    <row r="3326" spans="1:23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8">
        <f t="shared" si="310"/>
        <v>42512.374884259254</v>
      </c>
      <c r="T3326" s="18">
        <f t="shared" si="311"/>
        <v>42526.374884259254</v>
      </c>
      <c r="U3326" s="18">
        <v>42512.374884259254</v>
      </c>
      <c r="V3326" s="16">
        <v>2016</v>
      </c>
      <c r="W3326" s="17"/>
    </row>
    <row r="3327" spans="1:23" ht="28.8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8">
        <f t="shared" si="310"/>
        <v>42064.577280092592</v>
      </c>
      <c r="T3327" s="18">
        <f t="shared" si="311"/>
        <v>42099.535613425927</v>
      </c>
      <c r="U3327" s="18">
        <v>42064.577280092592</v>
      </c>
      <c r="V3327" s="16">
        <v>2015</v>
      </c>
      <c r="W3327" s="17"/>
    </row>
    <row r="3328" spans="1:23" ht="28.8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8">
        <f t="shared" si="310"/>
        <v>42041.505844907406</v>
      </c>
      <c r="T3328" s="18">
        <f t="shared" si="311"/>
        <v>42071.464178240734</v>
      </c>
      <c r="U3328" s="18">
        <v>42041.505844907406</v>
      </c>
      <c r="V3328" s="16">
        <v>2015</v>
      </c>
      <c r="W3328" s="17"/>
    </row>
    <row r="3329" spans="1:23" ht="28.8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8">
        <f t="shared" si="310"/>
        <v>42468.166273148141</v>
      </c>
      <c r="T3329" s="18">
        <f t="shared" si="311"/>
        <v>42498.166273148141</v>
      </c>
      <c r="U3329" s="18">
        <v>42468.166273148141</v>
      </c>
      <c r="V3329" s="16">
        <v>2016</v>
      </c>
      <c r="W3329" s="17"/>
    </row>
    <row r="3330" spans="1:23" ht="28.8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E3330/D3330</f>
        <v>1.4638888888888888</v>
      </c>
      <c r="P3330" s="7">
        <f t="shared" ref="P3330:P3393" si="313">E3330/L3330</f>
        <v>292.77777777777777</v>
      </c>
      <c r="Q3330" t="str">
        <f t="shared" ref="Q3330:Q3393" si="314">LEFT(N3330,FIND("/",N3330)-1)</f>
        <v>theater</v>
      </c>
      <c r="R3330" t="str">
        <f t="shared" ref="R3330:R3393" si="315">RIGHT(N3330,LEN(N3330)-FIND("/",N3330))</f>
        <v>plays</v>
      </c>
      <c r="S3330" s="18">
        <f t="shared" ref="S3330:S3393" si="316">(((J3330/60)/60)/24)+DATE(1970,1,1)+(-5/24)</f>
        <v>41822.366701388884</v>
      </c>
      <c r="T3330" s="18">
        <f t="shared" ref="T3330:T3393" si="317">(((I3330/60)/60)/24)+DATE(1970,1,1)+(-5/24)</f>
        <v>41824.833333333328</v>
      </c>
      <c r="U3330" s="18">
        <v>41822.366701388884</v>
      </c>
      <c r="V3330" s="16">
        <v>2014</v>
      </c>
      <c r="W3330" s="17"/>
    </row>
    <row r="3331" spans="1:23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1.1679999999999999</v>
      </c>
      <c r="P3331" s="7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8">
        <f t="shared" si="316"/>
        <v>41837.114675925921</v>
      </c>
      <c r="T3331" s="18">
        <f t="shared" si="317"/>
        <v>41847.75</v>
      </c>
      <c r="U3331" s="18">
        <v>41837.114675925921</v>
      </c>
      <c r="V3331" s="16">
        <v>2014</v>
      </c>
      <c r="W3331" s="17"/>
    </row>
    <row r="3332" spans="1:23" ht="28.8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8">
        <f t="shared" si="316"/>
        <v>42065.679027777776</v>
      </c>
      <c r="T3332" s="18">
        <f t="shared" si="317"/>
        <v>42095.637361111112</v>
      </c>
      <c r="U3332" s="18">
        <v>42065.679027777776</v>
      </c>
      <c r="V3332" s="16">
        <v>2015</v>
      </c>
      <c r="W3332" s="17"/>
    </row>
    <row r="3333" spans="1:23" ht="28.8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8">
        <f t="shared" si="316"/>
        <v>42248.48942129629</v>
      </c>
      <c r="T3333" s="18">
        <f t="shared" si="317"/>
        <v>42283.48942129629</v>
      </c>
      <c r="U3333" s="18">
        <v>42248.48942129629</v>
      </c>
      <c r="V3333" s="16">
        <v>2015</v>
      </c>
      <c r="W3333" s="17"/>
    </row>
    <row r="3334" spans="1:23" ht="28.8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8">
        <f t="shared" si="316"/>
        <v>41809.651967592588</v>
      </c>
      <c r="T3334" s="18">
        <f t="shared" si="317"/>
        <v>41839.651967592588</v>
      </c>
      <c r="U3334" s="18">
        <v>41809.651967592588</v>
      </c>
      <c r="V3334" s="16">
        <v>2014</v>
      </c>
      <c r="W3334" s="17"/>
    </row>
    <row r="3335" spans="1:23" ht="28.8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8">
        <f t="shared" si="316"/>
        <v>42148.468518518515</v>
      </c>
      <c r="T3335" s="18">
        <f t="shared" si="317"/>
        <v>42170.468518518515</v>
      </c>
      <c r="U3335" s="18">
        <v>42148.468518518515</v>
      </c>
      <c r="V3335" s="16">
        <v>2015</v>
      </c>
      <c r="W3335" s="17"/>
    </row>
    <row r="3336" spans="1:23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8">
        <f t="shared" si="316"/>
        <v>42185.312754629624</v>
      </c>
      <c r="T3336" s="18">
        <f t="shared" si="317"/>
        <v>42215.312754629624</v>
      </c>
      <c r="U3336" s="18">
        <v>42185.312754629624</v>
      </c>
      <c r="V3336" s="16">
        <v>2015</v>
      </c>
      <c r="W3336" s="17"/>
    </row>
    <row r="3337" spans="1:23" ht="28.8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8">
        <f t="shared" si="316"/>
        <v>41827.465810185182</v>
      </c>
      <c r="T3337" s="18">
        <f t="shared" si="317"/>
        <v>41854.75</v>
      </c>
      <c r="U3337" s="18">
        <v>41827.465810185182</v>
      </c>
      <c r="V3337" s="16">
        <v>2014</v>
      </c>
      <c r="W3337" s="17"/>
    </row>
    <row r="3338" spans="1:23" ht="28.8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8">
        <f t="shared" si="316"/>
        <v>42437.190347222226</v>
      </c>
      <c r="T3338" s="18">
        <f t="shared" si="317"/>
        <v>42465.148680555554</v>
      </c>
      <c r="U3338" s="18">
        <v>42437.190347222226</v>
      </c>
      <c r="V3338" s="16">
        <v>2016</v>
      </c>
      <c r="W3338" s="17"/>
    </row>
    <row r="3339" spans="1:23" ht="28.8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8">
        <f t="shared" si="316"/>
        <v>41901.073692129627</v>
      </c>
      <c r="T3339" s="18">
        <f t="shared" si="317"/>
        <v>41922.666666666664</v>
      </c>
      <c r="U3339" s="18">
        <v>41901.073692129627</v>
      </c>
      <c r="V3339" s="16">
        <v>2014</v>
      </c>
      <c r="W3339" s="17"/>
    </row>
    <row r="3340" spans="1:23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8">
        <f t="shared" si="316"/>
        <v>42769.366666666661</v>
      </c>
      <c r="T3340" s="18">
        <f t="shared" si="317"/>
        <v>42790.366666666661</v>
      </c>
      <c r="U3340" s="18">
        <v>42769.366666666661</v>
      </c>
      <c r="V3340" s="16">
        <v>2017</v>
      </c>
      <c r="W3340" s="17"/>
    </row>
    <row r="3341" spans="1:23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8">
        <f t="shared" si="316"/>
        <v>42549.457384259258</v>
      </c>
      <c r="T3341" s="18">
        <f t="shared" si="317"/>
        <v>42579.457384259258</v>
      </c>
      <c r="U3341" s="18">
        <v>42549.457384259258</v>
      </c>
      <c r="V3341" s="16">
        <v>2016</v>
      </c>
      <c r="W3341" s="17"/>
    </row>
    <row r="3342" spans="1:23" ht="28.8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8">
        <f t="shared" si="316"/>
        <v>42685.765671296293</v>
      </c>
      <c r="T3342" s="18">
        <f t="shared" si="317"/>
        <v>42710.765671296293</v>
      </c>
      <c r="U3342" s="18">
        <v>42685.765671296293</v>
      </c>
      <c r="V3342" s="16">
        <v>2016</v>
      </c>
      <c r="W3342" s="17"/>
    </row>
    <row r="3343" spans="1:23" ht="28.8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8">
        <f t="shared" si="316"/>
        <v>42510.590520833335</v>
      </c>
      <c r="T3343" s="18">
        <f t="shared" si="317"/>
        <v>42533.499999999993</v>
      </c>
      <c r="U3343" s="18">
        <v>42510.590520833335</v>
      </c>
      <c r="V3343" s="16">
        <v>2016</v>
      </c>
      <c r="W3343" s="17"/>
    </row>
    <row r="3344" spans="1:23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8">
        <f t="shared" si="316"/>
        <v>42062.088078703695</v>
      </c>
      <c r="T3344" s="18">
        <f t="shared" si="317"/>
        <v>42094.999305555553</v>
      </c>
      <c r="U3344" s="18">
        <v>42062.088078703695</v>
      </c>
      <c r="V3344" s="16">
        <v>2015</v>
      </c>
      <c r="W3344" s="17"/>
    </row>
    <row r="3345" spans="1:23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8">
        <f t="shared" si="316"/>
        <v>42452.708148148151</v>
      </c>
      <c r="T3345" s="18">
        <f t="shared" si="317"/>
        <v>42473.345833333333</v>
      </c>
      <c r="U3345" s="18">
        <v>42452.708148148151</v>
      </c>
      <c r="V3345" s="16">
        <v>2016</v>
      </c>
      <c r="W3345" s="17"/>
    </row>
    <row r="3346" spans="1:23" ht="28.8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8">
        <f t="shared" si="316"/>
        <v>41850.991817129623</v>
      </c>
      <c r="T3346" s="18">
        <f t="shared" si="317"/>
        <v>41880.991817129623</v>
      </c>
      <c r="U3346" s="18">
        <v>41850.991817129623</v>
      </c>
      <c r="V3346" s="16">
        <v>2014</v>
      </c>
      <c r="W3346" s="17"/>
    </row>
    <row r="3347" spans="1:23" ht="28.8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8">
        <f t="shared" si="316"/>
        <v>42052.897777777776</v>
      </c>
      <c r="T3347" s="18">
        <f t="shared" si="317"/>
        <v>42111.817361111105</v>
      </c>
      <c r="U3347" s="18">
        <v>42052.897777777776</v>
      </c>
      <c r="V3347" s="16">
        <v>2015</v>
      </c>
      <c r="W3347" s="17"/>
    </row>
    <row r="3348" spans="1:23" ht="28.8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8">
        <f t="shared" si="316"/>
        <v>42053.816087962965</v>
      </c>
      <c r="T3348" s="18">
        <f t="shared" si="317"/>
        <v>42060.816087962965</v>
      </c>
      <c r="U3348" s="18">
        <v>42053.816087962965</v>
      </c>
      <c r="V3348" s="16">
        <v>2015</v>
      </c>
      <c r="W3348" s="17"/>
    </row>
    <row r="3349" spans="1:23" ht="28.8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8">
        <f t="shared" si="316"/>
        <v>42484.343217592592</v>
      </c>
      <c r="T3349" s="18">
        <f t="shared" si="317"/>
        <v>42498.666666666664</v>
      </c>
      <c r="U3349" s="18">
        <v>42484.343217592592</v>
      </c>
      <c r="V3349" s="16">
        <v>2016</v>
      </c>
      <c r="W3349" s="17"/>
    </row>
    <row r="3350" spans="1:23" ht="28.8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8">
        <f t="shared" si="316"/>
        <v>42466.350462962961</v>
      </c>
      <c r="T3350" s="18">
        <f t="shared" si="317"/>
        <v>42489.957638888889</v>
      </c>
      <c r="U3350" s="18">
        <v>42466.350462962961</v>
      </c>
      <c r="V3350" s="16">
        <v>2016</v>
      </c>
      <c r="W3350" s="17"/>
    </row>
    <row r="3351" spans="1:23" ht="28.8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8">
        <f t="shared" si="316"/>
        <v>42512.902453703697</v>
      </c>
      <c r="T3351" s="18">
        <f t="shared" si="317"/>
        <v>42534.499999999993</v>
      </c>
      <c r="U3351" s="18">
        <v>42512.902453703697</v>
      </c>
      <c r="V3351" s="16">
        <v>2016</v>
      </c>
      <c r="W3351" s="17"/>
    </row>
    <row r="3352" spans="1:23" ht="28.8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8">
        <f t="shared" si="316"/>
        <v>42302.493182870363</v>
      </c>
      <c r="T3352" s="18">
        <f t="shared" si="317"/>
        <v>42337.749999999993</v>
      </c>
      <c r="U3352" s="18">
        <v>42302.493182870363</v>
      </c>
      <c r="V3352" s="16">
        <v>2015</v>
      </c>
      <c r="W3352" s="17"/>
    </row>
    <row r="3353" spans="1:23" ht="28.8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8">
        <f t="shared" si="316"/>
        <v>41806.187094907407</v>
      </c>
      <c r="T3353" s="18">
        <f t="shared" si="317"/>
        <v>41843.25</v>
      </c>
      <c r="U3353" s="18">
        <v>41806.187094907407</v>
      </c>
      <c r="V3353" s="16">
        <v>2014</v>
      </c>
      <c r="W3353" s="17"/>
    </row>
    <row r="3354" spans="1:23" ht="28.8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8">
        <f t="shared" si="316"/>
        <v>42495.784467592595</v>
      </c>
      <c r="T3354" s="18">
        <f t="shared" si="317"/>
        <v>42552.749999999993</v>
      </c>
      <c r="U3354" s="18">
        <v>42495.784467592595</v>
      </c>
      <c r="V3354" s="16">
        <v>2016</v>
      </c>
      <c r="W3354" s="17"/>
    </row>
    <row r="3355" spans="1:23" ht="28.8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8">
        <f t="shared" si="316"/>
        <v>42479.223958333336</v>
      </c>
      <c r="T3355" s="18">
        <f t="shared" si="317"/>
        <v>42492.749999999993</v>
      </c>
      <c r="U3355" s="18">
        <v>42479.223958333336</v>
      </c>
      <c r="V3355" s="16">
        <v>2016</v>
      </c>
      <c r="W3355" s="17"/>
    </row>
    <row r="3356" spans="1:23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8">
        <f t="shared" si="316"/>
        <v>42270.518587962964</v>
      </c>
      <c r="T3356" s="18">
        <f t="shared" si="317"/>
        <v>42305.959027777775</v>
      </c>
      <c r="U3356" s="18">
        <v>42270.518587962964</v>
      </c>
      <c r="V3356" s="16">
        <v>2015</v>
      </c>
      <c r="W3356" s="17"/>
    </row>
    <row r="3357" spans="1:23" ht="28.8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8">
        <f t="shared" si="316"/>
        <v>42489.411192129628</v>
      </c>
      <c r="T3357" s="18">
        <f t="shared" si="317"/>
        <v>42500.261805555558</v>
      </c>
      <c r="U3357" s="18">
        <v>42489.411192129628</v>
      </c>
      <c r="V3357" s="16">
        <v>2016</v>
      </c>
      <c r="W3357" s="17"/>
    </row>
    <row r="3358" spans="1:23" ht="28.8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8">
        <f t="shared" si="316"/>
        <v>42536.607314814813</v>
      </c>
      <c r="T3358" s="18">
        <f t="shared" si="317"/>
        <v>42566.607314814813</v>
      </c>
      <c r="U3358" s="18">
        <v>42536.607314814813</v>
      </c>
      <c r="V3358" s="16">
        <v>2016</v>
      </c>
      <c r="W3358" s="17"/>
    </row>
    <row r="3359" spans="1:23" ht="28.8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8">
        <f t="shared" si="316"/>
        <v>41822.209606481476</v>
      </c>
      <c r="T3359" s="18">
        <f t="shared" si="317"/>
        <v>41852.209606481476</v>
      </c>
      <c r="U3359" s="18">
        <v>41822.209606481476</v>
      </c>
      <c r="V3359" s="16">
        <v>2014</v>
      </c>
      <c r="W3359" s="17"/>
    </row>
    <row r="3360" spans="1:23" ht="28.8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8">
        <f t="shared" si="316"/>
        <v>41932.102766203701</v>
      </c>
      <c r="T3360" s="18">
        <f t="shared" si="317"/>
        <v>41962.144432870373</v>
      </c>
      <c r="U3360" s="18">
        <v>41932.102766203701</v>
      </c>
      <c r="V3360" s="16">
        <v>2014</v>
      </c>
      <c r="W3360" s="17"/>
    </row>
    <row r="3361" spans="1:23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8">
        <f t="shared" si="316"/>
        <v>42745.848773148151</v>
      </c>
      <c r="T3361" s="18">
        <f t="shared" si="317"/>
        <v>42790.848773148151</v>
      </c>
      <c r="U3361" s="18">
        <v>42745.848773148151</v>
      </c>
      <c r="V3361" s="16">
        <v>2017</v>
      </c>
      <c r="W3361" s="17"/>
    </row>
    <row r="3362" spans="1:23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8">
        <f t="shared" si="316"/>
        <v>42696.874340277776</v>
      </c>
      <c r="T3362" s="18">
        <f t="shared" si="317"/>
        <v>42718.457638888889</v>
      </c>
      <c r="U3362" s="18">
        <v>42696.874340277776</v>
      </c>
      <c r="V3362" s="16">
        <v>2016</v>
      </c>
      <c r="W3362" s="17"/>
    </row>
    <row r="3363" spans="1:23" ht="28.8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8">
        <f t="shared" si="316"/>
        <v>41865.817013888889</v>
      </c>
      <c r="T3363" s="18">
        <f t="shared" si="317"/>
        <v>41883.457638888889</v>
      </c>
      <c r="U3363" s="18">
        <v>41865.817013888889</v>
      </c>
      <c r="V3363" s="16">
        <v>2014</v>
      </c>
      <c r="W3363" s="17"/>
    </row>
    <row r="3364" spans="1:23" ht="28.8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8">
        <f t="shared" si="316"/>
        <v>42055.883298611108</v>
      </c>
      <c r="T3364" s="18">
        <f t="shared" si="317"/>
        <v>42069.996527777774</v>
      </c>
      <c r="U3364" s="18">
        <v>42055.883298611108</v>
      </c>
      <c r="V3364" s="16">
        <v>2015</v>
      </c>
      <c r="W3364" s="17"/>
    </row>
    <row r="3365" spans="1:23" ht="28.8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8">
        <f t="shared" si="316"/>
        <v>41851.563020833331</v>
      </c>
      <c r="T3365" s="18">
        <f t="shared" si="317"/>
        <v>41870.458333333328</v>
      </c>
      <c r="U3365" s="18">
        <v>41851.563020833331</v>
      </c>
      <c r="V3365" s="16">
        <v>2014</v>
      </c>
      <c r="W3365" s="17"/>
    </row>
    <row r="3366" spans="1:23" ht="28.8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8">
        <f t="shared" si="316"/>
        <v>42422.769085648142</v>
      </c>
      <c r="T3366" s="18">
        <f t="shared" si="317"/>
        <v>42444.666666666664</v>
      </c>
      <c r="U3366" s="18">
        <v>42422.769085648142</v>
      </c>
      <c r="V3366" s="16">
        <v>2016</v>
      </c>
      <c r="W3366" s="17"/>
    </row>
    <row r="3367" spans="1:23" ht="28.8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8">
        <f t="shared" si="316"/>
        <v>42320.893425925926</v>
      </c>
      <c r="T3367" s="18">
        <f t="shared" si="317"/>
        <v>42350.893425925926</v>
      </c>
      <c r="U3367" s="18">
        <v>42320.893425925926</v>
      </c>
      <c r="V3367" s="16">
        <v>2015</v>
      </c>
      <c r="W3367" s="17"/>
    </row>
    <row r="3368" spans="1:23" ht="28.8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8">
        <f t="shared" si="316"/>
        <v>42106.859224537031</v>
      </c>
      <c r="T3368" s="18">
        <f t="shared" si="317"/>
        <v>42136.859224537031</v>
      </c>
      <c r="U3368" s="18">
        <v>42106.859224537031</v>
      </c>
      <c r="V3368" s="16">
        <v>2015</v>
      </c>
      <c r="W3368" s="17"/>
    </row>
    <row r="3369" spans="1:23" ht="28.8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8">
        <f t="shared" si="316"/>
        <v>42192.725624999999</v>
      </c>
      <c r="T3369" s="18">
        <f t="shared" si="317"/>
        <v>42217.725624999999</v>
      </c>
      <c r="U3369" s="18">
        <v>42192.725624999999</v>
      </c>
      <c r="V3369" s="16">
        <v>2015</v>
      </c>
      <c r="W3369" s="17"/>
    </row>
    <row r="3370" spans="1:23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8">
        <f t="shared" si="316"/>
        <v>41968.991423611107</v>
      </c>
      <c r="T3370" s="18">
        <f t="shared" si="317"/>
        <v>42004.999999999993</v>
      </c>
      <c r="U3370" s="18">
        <v>41968.991423611107</v>
      </c>
      <c r="V3370" s="16">
        <v>2014</v>
      </c>
      <c r="W3370" s="17"/>
    </row>
    <row r="3371" spans="1:23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8">
        <f t="shared" si="316"/>
        <v>42689.833101851851</v>
      </c>
      <c r="T3371" s="18">
        <f t="shared" si="317"/>
        <v>42749.833101851851</v>
      </c>
      <c r="U3371" s="18">
        <v>42689.833101851851</v>
      </c>
      <c r="V3371" s="16">
        <v>2016</v>
      </c>
      <c r="W3371" s="17"/>
    </row>
    <row r="3372" spans="1:23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8">
        <f t="shared" si="316"/>
        <v>42690.125983796293</v>
      </c>
      <c r="T3372" s="18">
        <f t="shared" si="317"/>
        <v>42721.124999999993</v>
      </c>
      <c r="U3372" s="18">
        <v>42690.125983796293</v>
      </c>
      <c r="V3372" s="16">
        <v>2016</v>
      </c>
      <c r="W3372" s="17"/>
    </row>
    <row r="3373" spans="1:23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8">
        <f t="shared" si="316"/>
        <v>42312.666261574072</v>
      </c>
      <c r="T3373" s="18">
        <f t="shared" si="317"/>
        <v>42340.666261574072</v>
      </c>
      <c r="U3373" s="18">
        <v>42312.666261574072</v>
      </c>
      <c r="V3373" s="16">
        <v>2015</v>
      </c>
      <c r="W3373" s="17"/>
    </row>
    <row r="3374" spans="1:23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8">
        <f t="shared" si="316"/>
        <v>41855.339768518512</v>
      </c>
      <c r="T3374" s="18">
        <f t="shared" si="317"/>
        <v>41875.999305555553</v>
      </c>
      <c r="U3374" s="18">
        <v>41855.339768518512</v>
      </c>
      <c r="V3374" s="16">
        <v>2014</v>
      </c>
      <c r="W3374" s="17"/>
    </row>
    <row r="3375" spans="1:23" ht="28.8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8">
        <f t="shared" si="316"/>
        <v>42179.646296296291</v>
      </c>
      <c r="T3375" s="18">
        <f t="shared" si="317"/>
        <v>42203.458333333336</v>
      </c>
      <c r="U3375" s="18">
        <v>42179.646296296291</v>
      </c>
      <c r="V3375" s="16">
        <v>2015</v>
      </c>
      <c r="W3375" s="17"/>
    </row>
    <row r="3376" spans="1:23" ht="28.8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8">
        <f t="shared" si="316"/>
        <v>42275.523333333331</v>
      </c>
      <c r="T3376" s="18">
        <f t="shared" si="317"/>
        <v>42305.523333333331</v>
      </c>
      <c r="U3376" s="18">
        <v>42275.523333333331</v>
      </c>
      <c r="V3376" s="16">
        <v>2015</v>
      </c>
      <c r="W3376" s="17"/>
    </row>
    <row r="3377" spans="1:23" ht="28.8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8">
        <f t="shared" si="316"/>
        <v>41765.402465277773</v>
      </c>
      <c r="T3377" s="18">
        <f t="shared" si="317"/>
        <v>41777.402465277773</v>
      </c>
      <c r="U3377" s="18">
        <v>41765.402465277773</v>
      </c>
      <c r="V3377" s="16">
        <v>2014</v>
      </c>
      <c r="W3377" s="17"/>
    </row>
    <row r="3378" spans="1:23" ht="28.8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8">
        <f t="shared" si="316"/>
        <v>42059.492986111109</v>
      </c>
      <c r="T3378" s="18">
        <f t="shared" si="317"/>
        <v>42119.451319444437</v>
      </c>
      <c r="U3378" s="18">
        <v>42059.492986111109</v>
      </c>
      <c r="V3378" s="16">
        <v>2015</v>
      </c>
      <c r="W3378" s="17"/>
    </row>
    <row r="3379" spans="1:23" ht="28.8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8">
        <f t="shared" si="316"/>
        <v>42053.524293981485</v>
      </c>
      <c r="T3379" s="18">
        <f t="shared" si="317"/>
        <v>42083.49722222222</v>
      </c>
      <c r="U3379" s="18">
        <v>42053.524293981485</v>
      </c>
      <c r="V3379" s="16">
        <v>2015</v>
      </c>
      <c r="W3379" s="17"/>
    </row>
    <row r="3380" spans="1:23" ht="28.8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8">
        <f t="shared" si="316"/>
        <v>41858.147060185183</v>
      </c>
      <c r="T3380" s="18">
        <f t="shared" si="317"/>
        <v>41882.338888888888</v>
      </c>
      <c r="U3380" s="18">
        <v>41858.147060185183</v>
      </c>
      <c r="V3380" s="16">
        <v>2014</v>
      </c>
      <c r="W3380" s="17"/>
    </row>
    <row r="3381" spans="1:23" ht="28.8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8">
        <f t="shared" si="316"/>
        <v>42225.305555555555</v>
      </c>
      <c r="T3381" s="18">
        <f t="shared" si="317"/>
        <v>42242.749999999993</v>
      </c>
      <c r="U3381" s="18">
        <v>42225.305555555555</v>
      </c>
      <c r="V3381" s="16">
        <v>2015</v>
      </c>
      <c r="W3381" s="17"/>
    </row>
    <row r="3382" spans="1:23" ht="28.8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8">
        <f t="shared" si="316"/>
        <v>41937.745115740734</v>
      </c>
      <c r="T3382" s="18">
        <f t="shared" si="317"/>
        <v>41972.786782407398</v>
      </c>
      <c r="U3382" s="18">
        <v>41937.745115740734</v>
      </c>
      <c r="V3382" s="16">
        <v>2014</v>
      </c>
      <c r="W3382" s="17"/>
    </row>
    <row r="3383" spans="1:23" ht="28.8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8">
        <f t="shared" si="316"/>
        <v>42043.976655092592</v>
      </c>
      <c r="T3383" s="18">
        <f t="shared" si="317"/>
        <v>42073.934988425921</v>
      </c>
      <c r="U3383" s="18">
        <v>42043.976655092592</v>
      </c>
      <c r="V3383" s="16">
        <v>2015</v>
      </c>
      <c r="W3383" s="17"/>
    </row>
    <row r="3384" spans="1:23" ht="28.8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8">
        <f t="shared" si="316"/>
        <v>42559.222870370366</v>
      </c>
      <c r="T3384" s="18">
        <f t="shared" si="317"/>
        <v>42583.749305555553</v>
      </c>
      <c r="U3384" s="18">
        <v>42559.222870370366</v>
      </c>
      <c r="V3384" s="16">
        <v>2016</v>
      </c>
      <c r="W3384" s="17"/>
    </row>
    <row r="3385" spans="1:23" ht="28.8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8">
        <f t="shared" si="316"/>
        <v>42524.574305555558</v>
      </c>
      <c r="T3385" s="18">
        <f t="shared" si="317"/>
        <v>42544.574305555558</v>
      </c>
      <c r="U3385" s="18">
        <v>42524.574305555558</v>
      </c>
      <c r="V3385" s="16">
        <v>2016</v>
      </c>
      <c r="W3385" s="17"/>
    </row>
    <row r="3386" spans="1:23" ht="28.8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8">
        <f t="shared" si="316"/>
        <v>42291.879259259258</v>
      </c>
      <c r="T3386" s="18">
        <f t="shared" si="317"/>
        <v>42328.916666666664</v>
      </c>
      <c r="U3386" s="18">
        <v>42291.879259259258</v>
      </c>
      <c r="V3386" s="16">
        <v>2015</v>
      </c>
      <c r="W3386" s="17"/>
    </row>
    <row r="3387" spans="1:23" ht="28.8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8">
        <f t="shared" si="316"/>
        <v>41953.659166666665</v>
      </c>
      <c r="T3387" s="18">
        <f t="shared" si="317"/>
        <v>41983.659166666665</v>
      </c>
      <c r="U3387" s="18">
        <v>41953.659166666665</v>
      </c>
      <c r="V3387" s="16">
        <v>2014</v>
      </c>
      <c r="W3387" s="17"/>
    </row>
    <row r="3388" spans="1:23" ht="28.8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8">
        <f t="shared" si="316"/>
        <v>41946.436412037037</v>
      </c>
      <c r="T3388" s="18">
        <f t="shared" si="317"/>
        <v>41976.436412037037</v>
      </c>
      <c r="U3388" s="18">
        <v>41946.436412037037</v>
      </c>
      <c r="V3388" s="16">
        <v>2014</v>
      </c>
      <c r="W3388" s="17"/>
    </row>
    <row r="3389" spans="1:23" ht="28.8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8">
        <f t="shared" si="316"/>
        <v>41947.554259259254</v>
      </c>
      <c r="T3389" s="18">
        <f t="shared" si="317"/>
        <v>41987.554259259261</v>
      </c>
      <c r="U3389" s="18">
        <v>41947.554259259254</v>
      </c>
      <c r="V3389" s="16">
        <v>2014</v>
      </c>
      <c r="W3389" s="17"/>
    </row>
    <row r="3390" spans="1:23" ht="28.8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8">
        <f t="shared" si="316"/>
        <v>42143.252789351849</v>
      </c>
      <c r="T3390" s="18">
        <f t="shared" si="317"/>
        <v>42173.252789351849</v>
      </c>
      <c r="U3390" s="18">
        <v>42143.252789351849</v>
      </c>
      <c r="V3390" s="16">
        <v>2015</v>
      </c>
      <c r="W3390" s="17"/>
    </row>
    <row r="3391" spans="1:23" ht="28.8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8">
        <f t="shared" si="316"/>
        <v>42494.355115740742</v>
      </c>
      <c r="T3391" s="18">
        <f t="shared" si="317"/>
        <v>42524.355115740742</v>
      </c>
      <c r="U3391" s="18">
        <v>42494.355115740742</v>
      </c>
      <c r="V3391" s="16">
        <v>2016</v>
      </c>
      <c r="W3391" s="17"/>
    </row>
    <row r="3392" spans="1:23" ht="28.8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8">
        <f t="shared" si="316"/>
        <v>41815.56649305555</v>
      </c>
      <c r="T3392" s="18">
        <f t="shared" si="317"/>
        <v>41830.56649305555</v>
      </c>
      <c r="U3392" s="18">
        <v>41815.56649305555</v>
      </c>
      <c r="V3392" s="16">
        <v>2014</v>
      </c>
      <c r="W3392" s="17"/>
    </row>
    <row r="3393" spans="1:23" ht="28.8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8">
        <f t="shared" si="316"/>
        <v>41830.337361111109</v>
      </c>
      <c r="T3393" s="18">
        <f t="shared" si="317"/>
        <v>41859.727777777778</v>
      </c>
      <c r="U3393" s="18">
        <v>41830.337361111109</v>
      </c>
      <c r="V3393" s="16">
        <v>2014</v>
      </c>
      <c r="W3393" s="17"/>
    </row>
    <row r="3394" spans="1:23" ht="28.8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E3394/D3394</f>
        <v>1</v>
      </c>
      <c r="P3394" s="7">
        <f t="shared" ref="P3394:P3457" si="319">E3394/L3394</f>
        <v>41.666666666666664</v>
      </c>
      <c r="Q3394" t="str">
        <f t="shared" ref="Q3394:Q3457" si="320">LEFT(N3394,FIND("/",N3394)-1)</f>
        <v>theater</v>
      </c>
      <c r="R3394" t="str">
        <f t="shared" ref="R3394:R3457" si="321">RIGHT(N3394,LEN(N3394)-FIND("/",N3394))</f>
        <v>plays</v>
      </c>
      <c r="S3394" s="18">
        <f t="shared" ref="S3394:S3457" si="322">(((J3394/60)/60)/24)+DATE(1970,1,1)+(-5/24)</f>
        <v>42446.63721064815</v>
      </c>
      <c r="T3394" s="18">
        <f t="shared" ref="T3394:T3457" si="323">(((I3394/60)/60)/24)+DATE(1970,1,1)+(-5/24)</f>
        <v>42496.63721064815</v>
      </c>
      <c r="U3394" s="18">
        <v>42446.63721064815</v>
      </c>
      <c r="V3394" s="16">
        <v>2016</v>
      </c>
      <c r="W3394" s="17"/>
    </row>
    <row r="3395" spans="1:23" ht="28.8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1.0580000000000001</v>
      </c>
      <c r="P3395" s="7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8">
        <f t="shared" si="322"/>
        <v>41923.713310185187</v>
      </c>
      <c r="T3395" s="18">
        <f t="shared" si="323"/>
        <v>41948.823611111111</v>
      </c>
      <c r="U3395" s="18">
        <v>41923.713310185187</v>
      </c>
      <c r="V3395" s="16">
        <v>2014</v>
      </c>
      <c r="W3395" s="17"/>
    </row>
    <row r="3396" spans="1:23" ht="28.8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8">
        <f t="shared" si="322"/>
        <v>41817.387094907404</v>
      </c>
      <c r="T3396" s="18">
        <f t="shared" si="323"/>
        <v>41847.387094907404</v>
      </c>
      <c r="U3396" s="18">
        <v>41817.387094907404</v>
      </c>
      <c r="V3396" s="16">
        <v>2014</v>
      </c>
      <c r="W3396" s="17"/>
    </row>
    <row r="3397" spans="1:23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8">
        <f t="shared" si="322"/>
        <v>42140.503981481481</v>
      </c>
      <c r="T3397" s="18">
        <f t="shared" si="323"/>
        <v>42154.548611111109</v>
      </c>
      <c r="U3397" s="18">
        <v>42140.503981481481</v>
      </c>
      <c r="V3397" s="16">
        <v>2015</v>
      </c>
      <c r="W3397" s="17"/>
    </row>
    <row r="3398" spans="1:23" ht="28.8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8">
        <f t="shared" si="322"/>
        <v>41764.238298611104</v>
      </c>
      <c r="T3398" s="18">
        <f t="shared" si="323"/>
        <v>41790.957638888889</v>
      </c>
      <c r="U3398" s="18">
        <v>41764.238298611104</v>
      </c>
      <c r="V3398" s="16">
        <v>2014</v>
      </c>
      <c r="W3398" s="17"/>
    </row>
    <row r="3399" spans="1:23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8">
        <f t="shared" si="322"/>
        <v>42378.270011574066</v>
      </c>
      <c r="T3399" s="18">
        <f t="shared" si="323"/>
        <v>42418.708333333336</v>
      </c>
      <c r="U3399" s="18">
        <v>42378.270011574066</v>
      </c>
      <c r="V3399" s="16">
        <v>2016</v>
      </c>
      <c r="W3399" s="17"/>
    </row>
    <row r="3400" spans="1:23" ht="28.8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8">
        <f t="shared" si="322"/>
        <v>41941.543703703705</v>
      </c>
      <c r="T3400" s="18">
        <f t="shared" si="323"/>
        <v>41964.499999999993</v>
      </c>
      <c r="U3400" s="18">
        <v>41941.543703703705</v>
      </c>
      <c r="V3400" s="16">
        <v>2014</v>
      </c>
      <c r="W3400" s="17"/>
    </row>
    <row r="3401" spans="1:23" ht="28.8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8">
        <f t="shared" si="322"/>
        <v>42026.712094907409</v>
      </c>
      <c r="T3401" s="18">
        <f t="shared" si="323"/>
        <v>42056.712094907409</v>
      </c>
      <c r="U3401" s="18">
        <v>42026.712094907409</v>
      </c>
      <c r="V3401" s="16">
        <v>2015</v>
      </c>
      <c r="W3401" s="17"/>
    </row>
    <row r="3402" spans="1:23" ht="28.8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8">
        <f t="shared" si="322"/>
        <v>41834.745532407404</v>
      </c>
      <c r="T3402" s="18">
        <f t="shared" si="323"/>
        <v>41879.745532407404</v>
      </c>
      <c r="U3402" s="18">
        <v>41834.745532407404</v>
      </c>
      <c r="V3402" s="16">
        <v>2014</v>
      </c>
      <c r="W3402" s="17"/>
    </row>
    <row r="3403" spans="1:23" ht="28.8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8">
        <f t="shared" si="322"/>
        <v>42193.5155787037</v>
      </c>
      <c r="T3403" s="18">
        <f t="shared" si="323"/>
        <v>42223.5155787037</v>
      </c>
      <c r="U3403" s="18">
        <v>42193.5155787037</v>
      </c>
      <c r="V3403" s="16">
        <v>2015</v>
      </c>
      <c r="W3403" s="17"/>
    </row>
    <row r="3404" spans="1:23" ht="28.8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8">
        <f t="shared" si="322"/>
        <v>42290.410219907404</v>
      </c>
      <c r="T3404" s="18">
        <f t="shared" si="323"/>
        <v>42319.896527777775</v>
      </c>
      <c r="U3404" s="18">
        <v>42290.410219907404</v>
      </c>
      <c r="V3404" s="16">
        <v>2015</v>
      </c>
      <c r="W3404" s="17"/>
    </row>
    <row r="3405" spans="1:23" ht="28.8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8">
        <f t="shared" si="322"/>
        <v>42150.253749999996</v>
      </c>
      <c r="T3405" s="18">
        <f t="shared" si="323"/>
        <v>42180.253749999996</v>
      </c>
      <c r="U3405" s="18">
        <v>42150.253749999996</v>
      </c>
      <c r="V3405" s="16">
        <v>2015</v>
      </c>
      <c r="W3405" s="17"/>
    </row>
    <row r="3406" spans="1:23" ht="28.8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8">
        <f t="shared" si="322"/>
        <v>42152.295162037037</v>
      </c>
      <c r="T3406" s="18">
        <f t="shared" si="323"/>
        <v>42172.295162037037</v>
      </c>
      <c r="U3406" s="18">
        <v>42152.295162037037</v>
      </c>
      <c r="V3406" s="16">
        <v>2015</v>
      </c>
      <c r="W3406" s="17"/>
    </row>
    <row r="3407" spans="1:23" ht="28.8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8">
        <f t="shared" si="322"/>
        <v>42409.808865740742</v>
      </c>
      <c r="T3407" s="18">
        <f t="shared" si="323"/>
        <v>42430.790972222218</v>
      </c>
      <c r="U3407" s="18">
        <v>42409.808865740742</v>
      </c>
      <c r="V3407" s="16">
        <v>2016</v>
      </c>
      <c r="W3407" s="17"/>
    </row>
    <row r="3408" spans="1:23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8">
        <f t="shared" si="322"/>
        <v>41791.284444444442</v>
      </c>
      <c r="T3408" s="18">
        <f t="shared" si="323"/>
        <v>41836.284444444442</v>
      </c>
      <c r="U3408" s="18">
        <v>41791.284444444442</v>
      </c>
      <c r="V3408" s="16">
        <v>2014</v>
      </c>
      <c r="W3408" s="17"/>
    </row>
    <row r="3409" spans="1:23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8">
        <f t="shared" si="322"/>
        <v>41796.21399305555</v>
      </c>
      <c r="T3409" s="18">
        <f t="shared" si="323"/>
        <v>41826.21399305555</v>
      </c>
      <c r="U3409" s="18">
        <v>41796.21399305555</v>
      </c>
      <c r="V3409" s="16">
        <v>2014</v>
      </c>
      <c r="W3409" s="17"/>
    </row>
    <row r="3410" spans="1:23" ht="28.8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8">
        <f t="shared" si="322"/>
        <v>41808.78361111111</v>
      </c>
      <c r="T3410" s="18">
        <f t="shared" si="323"/>
        <v>41838.78361111111</v>
      </c>
      <c r="U3410" s="18">
        <v>41808.78361111111</v>
      </c>
      <c r="V3410" s="16">
        <v>2014</v>
      </c>
      <c r="W3410" s="17"/>
    </row>
    <row r="3411" spans="1:23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8">
        <f t="shared" si="322"/>
        <v>42544.605995370373</v>
      </c>
      <c r="T3411" s="18">
        <f t="shared" si="323"/>
        <v>42582.665277777771</v>
      </c>
      <c r="U3411" s="18">
        <v>42544.605995370373</v>
      </c>
      <c r="V3411" s="16">
        <v>2016</v>
      </c>
      <c r="W3411" s="17"/>
    </row>
    <row r="3412" spans="1:23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8">
        <f t="shared" si="322"/>
        <v>42499.83321759259</v>
      </c>
      <c r="T3412" s="18">
        <f t="shared" si="323"/>
        <v>42527.083333333336</v>
      </c>
      <c r="U3412" s="18">
        <v>42499.83321759259</v>
      </c>
      <c r="V3412" s="16">
        <v>2016</v>
      </c>
      <c r="W3412" s="17"/>
    </row>
    <row r="3413" spans="1:23" ht="28.8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8">
        <f t="shared" si="322"/>
        <v>42264.814490740733</v>
      </c>
      <c r="T3413" s="18">
        <f t="shared" si="323"/>
        <v>42284.814490740733</v>
      </c>
      <c r="U3413" s="18">
        <v>42264.814490740733</v>
      </c>
      <c r="V3413" s="16">
        <v>2015</v>
      </c>
      <c r="W3413" s="17"/>
    </row>
    <row r="3414" spans="1:23" ht="28.8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8">
        <f t="shared" si="322"/>
        <v>41879.750717592593</v>
      </c>
      <c r="T3414" s="18">
        <f t="shared" si="323"/>
        <v>41909.750717592593</v>
      </c>
      <c r="U3414" s="18">
        <v>41879.750717592593</v>
      </c>
      <c r="V3414" s="16">
        <v>2014</v>
      </c>
      <c r="W3414" s="17"/>
    </row>
    <row r="3415" spans="1:23" ht="28.8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8">
        <f t="shared" si="322"/>
        <v>42053.524745370371</v>
      </c>
      <c r="T3415" s="18">
        <f t="shared" si="323"/>
        <v>42062.999305555553</v>
      </c>
      <c r="U3415" s="18">
        <v>42053.524745370371</v>
      </c>
      <c r="V3415" s="16">
        <v>2015</v>
      </c>
      <c r="W3415" s="17"/>
    </row>
    <row r="3416" spans="1:23" ht="28.8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8">
        <f t="shared" si="322"/>
        <v>42675.624131944445</v>
      </c>
      <c r="T3416" s="18">
        <f t="shared" si="323"/>
        <v>42705.124305555553</v>
      </c>
      <c r="U3416" s="18">
        <v>42675.624131944445</v>
      </c>
      <c r="V3416" s="16">
        <v>2016</v>
      </c>
      <c r="W3416" s="17"/>
    </row>
    <row r="3417" spans="1:23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8">
        <f t="shared" si="322"/>
        <v>42466.935833333329</v>
      </c>
      <c r="T3417" s="18">
        <f t="shared" si="323"/>
        <v>42477.770833333336</v>
      </c>
      <c r="U3417" s="18">
        <v>42466.935833333329</v>
      </c>
      <c r="V3417" s="16">
        <v>2016</v>
      </c>
      <c r="W3417" s="17"/>
    </row>
    <row r="3418" spans="1:23" ht="28.8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8">
        <f t="shared" si="322"/>
        <v>42089.204224537032</v>
      </c>
      <c r="T3418" s="18">
        <f t="shared" si="323"/>
        <v>42117.562499999993</v>
      </c>
      <c r="U3418" s="18">
        <v>42089.204224537032</v>
      </c>
      <c r="V3418" s="16">
        <v>2015</v>
      </c>
      <c r="W3418" s="17"/>
    </row>
    <row r="3419" spans="1:23" ht="28.8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8">
        <f t="shared" si="322"/>
        <v>41894.705416666664</v>
      </c>
      <c r="T3419" s="18">
        <f t="shared" si="323"/>
        <v>41937.821527777778</v>
      </c>
      <c r="U3419" s="18">
        <v>41894.705416666664</v>
      </c>
      <c r="V3419" s="16">
        <v>2014</v>
      </c>
      <c r="W3419" s="17"/>
    </row>
    <row r="3420" spans="1:23" ht="28.8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8">
        <f t="shared" si="322"/>
        <v>41752.626238425924</v>
      </c>
      <c r="T3420" s="18">
        <f t="shared" si="323"/>
        <v>41782.626238425924</v>
      </c>
      <c r="U3420" s="18">
        <v>41752.626238425924</v>
      </c>
      <c r="V3420" s="16">
        <v>2014</v>
      </c>
      <c r="W3420" s="17"/>
    </row>
    <row r="3421" spans="1:23" ht="28.8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8">
        <f t="shared" si="322"/>
        <v>42448.613252314812</v>
      </c>
      <c r="T3421" s="18">
        <f t="shared" si="323"/>
        <v>42466.687499999993</v>
      </c>
      <c r="U3421" s="18">
        <v>42448.613252314812</v>
      </c>
      <c r="V3421" s="16">
        <v>2016</v>
      </c>
      <c r="W3421" s="17"/>
    </row>
    <row r="3422" spans="1:23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8">
        <f t="shared" si="322"/>
        <v>42404.881967592592</v>
      </c>
      <c r="T3422" s="18">
        <f t="shared" si="323"/>
        <v>42413.791666666664</v>
      </c>
      <c r="U3422" s="18">
        <v>42404.881967592592</v>
      </c>
      <c r="V3422" s="16">
        <v>2016</v>
      </c>
      <c r="W3422" s="17"/>
    </row>
    <row r="3423" spans="1:23" ht="28.8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8">
        <f t="shared" si="322"/>
        <v>42037.582905092589</v>
      </c>
      <c r="T3423" s="18">
        <f t="shared" si="323"/>
        <v>42067.582905092589</v>
      </c>
      <c r="U3423" s="18">
        <v>42037.582905092589</v>
      </c>
      <c r="V3423" s="16">
        <v>2015</v>
      </c>
      <c r="W3423" s="17"/>
    </row>
    <row r="3424" spans="1:23" ht="28.8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8">
        <f t="shared" si="322"/>
        <v>42323.353888888887</v>
      </c>
      <c r="T3424" s="18">
        <f t="shared" si="323"/>
        <v>42351.791666666664</v>
      </c>
      <c r="U3424" s="18">
        <v>42323.353888888887</v>
      </c>
      <c r="V3424" s="16">
        <v>2015</v>
      </c>
      <c r="W3424" s="17"/>
    </row>
    <row r="3425" spans="1:23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8">
        <f t="shared" si="322"/>
        <v>42088.703020833331</v>
      </c>
      <c r="T3425" s="18">
        <f t="shared" si="323"/>
        <v>42118.703020833331</v>
      </c>
      <c r="U3425" s="18">
        <v>42088.703020833331</v>
      </c>
      <c r="V3425" s="16">
        <v>2015</v>
      </c>
      <c r="W3425" s="17"/>
    </row>
    <row r="3426" spans="1:23" ht="28.8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8">
        <f t="shared" si="322"/>
        <v>42018.468564814808</v>
      </c>
      <c r="T3426" s="18">
        <f t="shared" si="323"/>
        <v>42040.082638888889</v>
      </c>
      <c r="U3426" s="18">
        <v>42018.468564814808</v>
      </c>
      <c r="V3426" s="16">
        <v>2015</v>
      </c>
      <c r="W3426" s="17"/>
    </row>
    <row r="3427" spans="1:23" ht="28.8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8">
        <f t="shared" si="322"/>
        <v>41884.40898148148</v>
      </c>
      <c r="T3427" s="18">
        <f t="shared" si="323"/>
        <v>41916.40898148148</v>
      </c>
      <c r="U3427" s="18">
        <v>41884.40898148148</v>
      </c>
      <c r="V3427" s="16">
        <v>2014</v>
      </c>
      <c r="W3427" s="17"/>
    </row>
    <row r="3428" spans="1:23" ht="28.8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8">
        <f t="shared" si="322"/>
        <v>41883.848414351851</v>
      </c>
      <c r="T3428" s="18">
        <f t="shared" si="323"/>
        <v>41902.875</v>
      </c>
      <c r="U3428" s="18">
        <v>41883.848414351851</v>
      </c>
      <c r="V3428" s="16">
        <v>2014</v>
      </c>
      <c r="W3428" s="17"/>
    </row>
    <row r="3429" spans="1:23" ht="28.8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8">
        <f t="shared" si="322"/>
        <v>41792.436944444438</v>
      </c>
      <c r="T3429" s="18">
        <f t="shared" si="323"/>
        <v>41822.436944444438</v>
      </c>
      <c r="U3429" s="18">
        <v>41792.436944444438</v>
      </c>
      <c r="V3429" s="16">
        <v>2014</v>
      </c>
      <c r="W3429" s="17"/>
    </row>
    <row r="3430" spans="1:23" ht="28.8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8">
        <f t="shared" si="322"/>
        <v>42038.512118055551</v>
      </c>
      <c r="T3430" s="18">
        <f t="shared" si="323"/>
        <v>42063.499999999993</v>
      </c>
      <c r="U3430" s="18">
        <v>42038.512118055551</v>
      </c>
      <c r="V3430" s="16">
        <v>2015</v>
      </c>
      <c r="W3430" s="17"/>
    </row>
    <row r="3431" spans="1:23" ht="28.8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8">
        <f t="shared" si="322"/>
        <v>42661.813206018516</v>
      </c>
      <c r="T3431" s="18">
        <f t="shared" si="323"/>
        <v>42675.813206018516</v>
      </c>
      <c r="U3431" s="18">
        <v>42661.813206018516</v>
      </c>
      <c r="V3431" s="16">
        <v>2016</v>
      </c>
      <c r="W3431" s="17"/>
    </row>
    <row r="3432" spans="1:23" ht="28.8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8">
        <f t="shared" si="322"/>
        <v>41820.737280092588</v>
      </c>
      <c r="T3432" s="18">
        <f t="shared" si="323"/>
        <v>41850.737280092588</v>
      </c>
      <c r="U3432" s="18">
        <v>41820.737280092588</v>
      </c>
      <c r="V3432" s="16">
        <v>2014</v>
      </c>
      <c r="W3432" s="17"/>
    </row>
    <row r="3433" spans="1:23" ht="28.8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8">
        <f t="shared" si="322"/>
        <v>41839.522604166668</v>
      </c>
      <c r="T3433" s="18">
        <f t="shared" si="323"/>
        <v>41869.522604166668</v>
      </c>
      <c r="U3433" s="18">
        <v>41839.522604166668</v>
      </c>
      <c r="V3433" s="16">
        <v>2014</v>
      </c>
      <c r="W3433" s="17"/>
    </row>
    <row r="3434" spans="1:23" ht="28.8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8">
        <f t="shared" si="322"/>
        <v>42380.372847222221</v>
      </c>
      <c r="T3434" s="18">
        <f t="shared" si="323"/>
        <v>42405.708333333336</v>
      </c>
      <c r="U3434" s="18">
        <v>42380.372847222221</v>
      </c>
      <c r="V3434" s="16">
        <v>2016</v>
      </c>
      <c r="W3434" s="17"/>
    </row>
    <row r="3435" spans="1:23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8">
        <f t="shared" si="322"/>
        <v>41775.854803240742</v>
      </c>
      <c r="T3435" s="18">
        <f t="shared" si="323"/>
        <v>41806.916666666664</v>
      </c>
      <c r="U3435" s="18">
        <v>41775.854803240742</v>
      </c>
      <c r="V3435" s="16">
        <v>2014</v>
      </c>
      <c r="W3435" s="17"/>
    </row>
    <row r="3436" spans="1:23" ht="28.8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8">
        <f t="shared" si="322"/>
        <v>41800.172094907408</v>
      </c>
      <c r="T3436" s="18">
        <f t="shared" si="323"/>
        <v>41830.172094907408</v>
      </c>
      <c r="U3436" s="18">
        <v>41800.172094907408</v>
      </c>
      <c r="V3436" s="16">
        <v>2014</v>
      </c>
      <c r="W3436" s="17"/>
    </row>
    <row r="3437" spans="1:23" ht="28.8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8">
        <f t="shared" si="322"/>
        <v>42572.408483796295</v>
      </c>
      <c r="T3437" s="18">
        <f t="shared" si="323"/>
        <v>42588.916666666664</v>
      </c>
      <c r="U3437" s="18">
        <v>42572.408483796295</v>
      </c>
      <c r="V3437" s="16">
        <v>2016</v>
      </c>
      <c r="W3437" s="17"/>
    </row>
    <row r="3438" spans="1:23" ht="28.8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8">
        <f t="shared" si="322"/>
        <v>41851.333252314813</v>
      </c>
      <c r="T3438" s="18">
        <f t="shared" si="323"/>
        <v>41872.477777777778</v>
      </c>
      <c r="U3438" s="18">
        <v>41851.333252314813</v>
      </c>
      <c r="V3438" s="16">
        <v>2014</v>
      </c>
      <c r="W3438" s="17"/>
    </row>
    <row r="3439" spans="1:23" ht="28.8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8">
        <f t="shared" si="322"/>
        <v>42205.502546296295</v>
      </c>
      <c r="T3439" s="18">
        <f t="shared" si="323"/>
        <v>42235.502546296295</v>
      </c>
      <c r="U3439" s="18">
        <v>42205.502546296295</v>
      </c>
      <c r="V3439" s="16">
        <v>2015</v>
      </c>
      <c r="W3439" s="17"/>
    </row>
    <row r="3440" spans="1:23" ht="28.8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8">
        <f t="shared" si="322"/>
        <v>42100.719525462955</v>
      </c>
      <c r="T3440" s="18">
        <f t="shared" si="323"/>
        <v>42126.666666666664</v>
      </c>
      <c r="U3440" s="18">
        <v>42100.719525462955</v>
      </c>
      <c r="V3440" s="16">
        <v>2015</v>
      </c>
      <c r="W3440" s="17"/>
    </row>
    <row r="3441" spans="1:23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8">
        <f t="shared" si="322"/>
        <v>42374.702893518515</v>
      </c>
      <c r="T3441" s="18">
        <f t="shared" si="323"/>
        <v>42387.999305555553</v>
      </c>
      <c r="U3441" s="18">
        <v>42374.702893518515</v>
      </c>
      <c r="V3441" s="16">
        <v>2016</v>
      </c>
      <c r="W3441" s="17"/>
    </row>
    <row r="3442" spans="1:23" ht="28.8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8">
        <f t="shared" si="322"/>
        <v>41808.914675925924</v>
      </c>
      <c r="T3442" s="18">
        <f t="shared" si="323"/>
        <v>41831.46875</v>
      </c>
      <c r="U3442" s="18">
        <v>41808.914675925924</v>
      </c>
      <c r="V3442" s="16">
        <v>2014</v>
      </c>
      <c r="W3442" s="17"/>
    </row>
    <row r="3443" spans="1:23" ht="28.8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8">
        <f t="shared" si="322"/>
        <v>42294.221307870372</v>
      </c>
      <c r="T3443" s="18">
        <f t="shared" si="323"/>
        <v>42321.636805555558</v>
      </c>
      <c r="U3443" s="18">
        <v>42294.221307870372</v>
      </c>
      <c r="V3443" s="16">
        <v>2015</v>
      </c>
      <c r="W3443" s="17"/>
    </row>
    <row r="3444" spans="1:23" ht="28.8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8">
        <f t="shared" si="322"/>
        <v>42124.63277777777</v>
      </c>
      <c r="T3444" s="18">
        <f t="shared" si="323"/>
        <v>42154.63277777777</v>
      </c>
      <c r="U3444" s="18">
        <v>42124.63277777777</v>
      </c>
      <c r="V3444" s="16">
        <v>2015</v>
      </c>
      <c r="W3444" s="17"/>
    </row>
    <row r="3445" spans="1:23" ht="28.8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8">
        <f t="shared" si="322"/>
        <v>41861.316504629627</v>
      </c>
      <c r="T3445" s="18">
        <f t="shared" si="323"/>
        <v>41891.316504629627</v>
      </c>
      <c r="U3445" s="18">
        <v>41861.316504629627</v>
      </c>
      <c r="V3445" s="16">
        <v>2014</v>
      </c>
      <c r="W3445" s="17"/>
    </row>
    <row r="3446" spans="1:23" ht="28.8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8">
        <f t="shared" si="322"/>
        <v>42521.08317129629</v>
      </c>
      <c r="T3446" s="18">
        <f t="shared" si="323"/>
        <v>42529.374305555553</v>
      </c>
      <c r="U3446" s="18">
        <v>42521.08317129629</v>
      </c>
      <c r="V3446" s="16">
        <v>2016</v>
      </c>
      <c r="W3446" s="17"/>
    </row>
    <row r="3447" spans="1:23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8">
        <f t="shared" si="322"/>
        <v>42272.322175925925</v>
      </c>
      <c r="T3447" s="18">
        <f t="shared" si="323"/>
        <v>42300.322175925925</v>
      </c>
      <c r="U3447" s="18">
        <v>42272.322175925925</v>
      </c>
      <c r="V3447" s="16">
        <v>2015</v>
      </c>
      <c r="W3447" s="17"/>
    </row>
    <row r="3448" spans="1:23" ht="28.8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8">
        <f t="shared" si="322"/>
        <v>42016.624131944445</v>
      </c>
      <c r="T3448" s="18">
        <f t="shared" si="323"/>
        <v>42040.305555555555</v>
      </c>
      <c r="U3448" s="18">
        <v>42016.624131944445</v>
      </c>
      <c r="V3448" s="16">
        <v>2015</v>
      </c>
      <c r="W3448" s="17"/>
    </row>
    <row r="3449" spans="1:23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8">
        <f t="shared" si="322"/>
        <v>42402.680694444447</v>
      </c>
      <c r="T3449" s="18">
        <f t="shared" si="323"/>
        <v>42447.639027777775</v>
      </c>
      <c r="U3449" s="18">
        <v>42402.680694444447</v>
      </c>
      <c r="V3449" s="16">
        <v>2016</v>
      </c>
      <c r="W3449" s="17"/>
    </row>
    <row r="3450" spans="1:23" ht="28.8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8">
        <f t="shared" si="322"/>
        <v>41959.910752314812</v>
      </c>
      <c r="T3450" s="18">
        <f t="shared" si="323"/>
        <v>41989.910752314812</v>
      </c>
      <c r="U3450" s="18">
        <v>41959.910752314812</v>
      </c>
      <c r="V3450" s="16">
        <v>2014</v>
      </c>
      <c r="W3450" s="17"/>
    </row>
    <row r="3451" spans="1:23" ht="28.8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8">
        <f t="shared" si="322"/>
        <v>42531.844189814808</v>
      </c>
      <c r="T3451" s="18">
        <f t="shared" si="323"/>
        <v>42559.958333333336</v>
      </c>
      <c r="U3451" s="18">
        <v>42531.844189814808</v>
      </c>
      <c r="V3451" s="16">
        <v>2016</v>
      </c>
      <c r="W3451" s="17"/>
    </row>
    <row r="3452" spans="1:23" ht="28.8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8">
        <f t="shared" si="322"/>
        <v>42036.496192129627</v>
      </c>
      <c r="T3452" s="18">
        <f t="shared" si="323"/>
        <v>42096.454525462956</v>
      </c>
      <c r="U3452" s="18">
        <v>42036.496192129627</v>
      </c>
      <c r="V3452" s="16">
        <v>2015</v>
      </c>
      <c r="W3452" s="17"/>
    </row>
    <row r="3453" spans="1:23" ht="28.8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8">
        <f t="shared" si="322"/>
        <v>42088.515358796292</v>
      </c>
      <c r="T3453" s="18">
        <f t="shared" si="323"/>
        <v>42115.515358796292</v>
      </c>
      <c r="U3453" s="18">
        <v>42088.515358796292</v>
      </c>
      <c r="V3453" s="16">
        <v>2015</v>
      </c>
      <c r="W3453" s="17"/>
    </row>
    <row r="3454" spans="1:23" ht="28.8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8">
        <f t="shared" si="322"/>
        <v>41820.430856481478</v>
      </c>
      <c r="T3454" s="18">
        <f t="shared" si="323"/>
        <v>41842.957638888889</v>
      </c>
      <c r="U3454" s="18">
        <v>41820.430856481478</v>
      </c>
      <c r="V3454" s="16">
        <v>2014</v>
      </c>
      <c r="W3454" s="17"/>
    </row>
    <row r="3455" spans="1:23" ht="28.8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8">
        <f t="shared" si="322"/>
        <v>42535.770324074074</v>
      </c>
      <c r="T3455" s="18">
        <f t="shared" si="323"/>
        <v>42595.770324074074</v>
      </c>
      <c r="U3455" s="18">
        <v>42535.770324074074</v>
      </c>
      <c r="V3455" s="16">
        <v>2016</v>
      </c>
      <c r="W3455" s="17"/>
    </row>
    <row r="3456" spans="1:23" ht="28.8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8">
        <f t="shared" si="322"/>
        <v>41821.490266203698</v>
      </c>
      <c r="T3456" s="18">
        <f t="shared" si="323"/>
        <v>41851.490266203698</v>
      </c>
      <c r="U3456" s="18">
        <v>41821.490266203698</v>
      </c>
      <c r="V3456" s="16">
        <v>2014</v>
      </c>
      <c r="W3456" s="17"/>
    </row>
    <row r="3457" spans="1:23" ht="28.8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8">
        <f t="shared" si="322"/>
        <v>42626.541979166665</v>
      </c>
      <c r="T3457" s="18">
        <f t="shared" si="323"/>
        <v>42656.541979166665</v>
      </c>
      <c r="U3457" s="18">
        <v>42626.541979166665</v>
      </c>
      <c r="V3457" s="16">
        <v>2016</v>
      </c>
      <c r="W3457" s="17"/>
    </row>
    <row r="3458" spans="1:23" ht="28.8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E3458/D3458</f>
        <v>1.913</v>
      </c>
      <c r="P3458" s="7">
        <f t="shared" ref="P3458:P3521" si="325">E3458/L3458</f>
        <v>358.6875</v>
      </c>
      <c r="Q3458" t="str">
        <f t="shared" ref="Q3458:Q3521" si="326">LEFT(N3458,FIND("/",N3458)-1)</f>
        <v>theater</v>
      </c>
      <c r="R3458" t="str">
        <f t="shared" ref="R3458:R3521" si="327">RIGHT(N3458,LEN(N3458)-FIND("/",N3458))</f>
        <v>plays</v>
      </c>
      <c r="S3458" s="18">
        <f t="shared" ref="S3458:S3521" si="328">(((J3458/60)/60)/24)+DATE(1970,1,1)+(-5/24)</f>
        <v>41820.997303240736</v>
      </c>
      <c r="T3458" s="18">
        <f t="shared" ref="T3458:T3521" si="329">(((I3458/60)/60)/24)+DATE(1970,1,1)+(-5/24)</f>
        <v>41852.082638888889</v>
      </c>
      <c r="U3458" s="18">
        <v>41820.997303240736</v>
      </c>
      <c r="V3458" s="16">
        <v>2014</v>
      </c>
      <c r="W3458" s="17"/>
    </row>
    <row r="3459" spans="1:23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1.4019999999999999</v>
      </c>
      <c r="P3459" s="7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8">
        <f t="shared" si="328"/>
        <v>42016.498344907406</v>
      </c>
      <c r="T3459" s="18">
        <f t="shared" si="329"/>
        <v>42047.040972222218</v>
      </c>
      <c r="U3459" s="18">
        <v>42016.498344907406</v>
      </c>
      <c r="V3459" s="16">
        <v>2015</v>
      </c>
      <c r="W3459" s="17"/>
    </row>
    <row r="3460" spans="1:23" ht="28.8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8">
        <f t="shared" si="328"/>
        <v>42010.994247685179</v>
      </c>
      <c r="T3460" s="18">
        <f t="shared" si="329"/>
        <v>42037.977083333331</v>
      </c>
      <c r="U3460" s="18">
        <v>42010.994247685179</v>
      </c>
      <c r="V3460" s="16">
        <v>2015</v>
      </c>
      <c r="W3460" s="17"/>
    </row>
    <row r="3461" spans="1:23" ht="28.8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8">
        <f t="shared" si="328"/>
        <v>42480.271527777775</v>
      </c>
      <c r="T3461" s="18">
        <f t="shared" si="329"/>
        <v>42510.271527777775</v>
      </c>
      <c r="U3461" s="18">
        <v>42480.271527777775</v>
      </c>
      <c r="V3461" s="16">
        <v>2016</v>
      </c>
      <c r="W3461" s="17"/>
    </row>
    <row r="3462" spans="1:23" ht="28.8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8">
        <f t="shared" si="328"/>
        <v>41852.318888888884</v>
      </c>
      <c r="T3462" s="18">
        <f t="shared" si="329"/>
        <v>41866.318888888884</v>
      </c>
      <c r="U3462" s="18">
        <v>41852.318888888884</v>
      </c>
      <c r="V3462" s="16">
        <v>2014</v>
      </c>
      <c r="W3462" s="17"/>
    </row>
    <row r="3463" spans="1:23" ht="28.8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8">
        <f t="shared" si="328"/>
        <v>42643.424525462957</v>
      </c>
      <c r="T3463" s="18">
        <f t="shared" si="329"/>
        <v>42671.916666666664</v>
      </c>
      <c r="U3463" s="18">
        <v>42643.424525462957</v>
      </c>
      <c r="V3463" s="16">
        <v>2016</v>
      </c>
      <c r="W3463" s="17"/>
    </row>
    <row r="3464" spans="1:23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8">
        <f t="shared" si="328"/>
        <v>42179.690138888887</v>
      </c>
      <c r="T3464" s="18">
        <f t="shared" si="329"/>
        <v>42195.541666666664</v>
      </c>
      <c r="U3464" s="18">
        <v>42179.690138888887</v>
      </c>
      <c r="V3464" s="16">
        <v>2015</v>
      </c>
      <c r="W3464" s="17"/>
    </row>
    <row r="3465" spans="1:23" ht="28.8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8">
        <f t="shared" si="328"/>
        <v>42612.710474537038</v>
      </c>
      <c r="T3465" s="18">
        <f t="shared" si="329"/>
        <v>42653.957638888889</v>
      </c>
      <c r="U3465" s="18">
        <v>42612.710474537038</v>
      </c>
      <c r="V3465" s="16">
        <v>2016</v>
      </c>
      <c r="W3465" s="17"/>
    </row>
    <row r="3466" spans="1:23" ht="28.8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8">
        <f t="shared" si="328"/>
        <v>42574.921724537031</v>
      </c>
      <c r="T3466" s="18">
        <f t="shared" si="329"/>
        <v>42604.921724537031</v>
      </c>
      <c r="U3466" s="18">
        <v>42574.921724537031</v>
      </c>
      <c r="V3466" s="16">
        <v>2016</v>
      </c>
      <c r="W3466" s="17"/>
    </row>
    <row r="3467" spans="1:23" ht="28.8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8">
        <f t="shared" si="328"/>
        <v>42200.417499999996</v>
      </c>
      <c r="T3467" s="18">
        <f t="shared" si="329"/>
        <v>42225.458333333336</v>
      </c>
      <c r="U3467" s="18">
        <v>42200.417499999996</v>
      </c>
      <c r="V3467" s="16">
        <v>2015</v>
      </c>
      <c r="W3467" s="17"/>
    </row>
    <row r="3468" spans="1:23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8">
        <f t="shared" si="328"/>
        <v>42419.810763888883</v>
      </c>
      <c r="T3468" s="18">
        <f t="shared" si="329"/>
        <v>42479.769097222219</v>
      </c>
      <c r="U3468" s="18">
        <v>42419.810763888883</v>
      </c>
      <c r="V3468" s="16">
        <v>2016</v>
      </c>
      <c r="W3468" s="17"/>
    </row>
    <row r="3469" spans="1:23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8">
        <f t="shared" si="328"/>
        <v>42053.463333333326</v>
      </c>
      <c r="T3469" s="18">
        <f t="shared" si="329"/>
        <v>42083.421666666669</v>
      </c>
      <c r="U3469" s="18">
        <v>42053.463333333326</v>
      </c>
      <c r="V3469" s="16">
        <v>2015</v>
      </c>
      <c r="W3469" s="17"/>
    </row>
    <row r="3470" spans="1:23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8">
        <f t="shared" si="328"/>
        <v>42605.557048611103</v>
      </c>
      <c r="T3470" s="18">
        <f t="shared" si="329"/>
        <v>42633.916666666664</v>
      </c>
      <c r="U3470" s="18">
        <v>42605.557048611103</v>
      </c>
      <c r="V3470" s="16">
        <v>2016</v>
      </c>
      <c r="W3470" s="17"/>
    </row>
    <row r="3471" spans="1:23" ht="28.8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8">
        <f t="shared" si="328"/>
        <v>42458.433391203704</v>
      </c>
      <c r="T3471" s="18">
        <f t="shared" si="329"/>
        <v>42488.433391203704</v>
      </c>
      <c r="U3471" s="18">
        <v>42458.433391203704</v>
      </c>
      <c r="V3471" s="16">
        <v>2016</v>
      </c>
      <c r="W3471" s="17"/>
    </row>
    <row r="3472" spans="1:23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8">
        <f t="shared" si="328"/>
        <v>42528.813680555548</v>
      </c>
      <c r="T3472" s="18">
        <f t="shared" si="329"/>
        <v>42566.693055555552</v>
      </c>
      <c r="U3472" s="18">
        <v>42528.813680555548</v>
      </c>
      <c r="V3472" s="16">
        <v>2016</v>
      </c>
      <c r="W3472" s="17"/>
    </row>
    <row r="3473" spans="1:23" ht="28.8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8">
        <f t="shared" si="328"/>
        <v>41841.612152777772</v>
      </c>
      <c r="T3473" s="18">
        <f t="shared" si="329"/>
        <v>41882.625</v>
      </c>
      <c r="U3473" s="18">
        <v>41841.612152777772</v>
      </c>
      <c r="V3473" s="16">
        <v>2014</v>
      </c>
      <c r="W3473" s="17"/>
    </row>
    <row r="3474" spans="1:23" ht="28.8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8">
        <f t="shared" si="328"/>
        <v>41927.962164351848</v>
      </c>
      <c r="T3474" s="18">
        <f t="shared" si="329"/>
        <v>41949.040972222218</v>
      </c>
      <c r="U3474" s="18">
        <v>41927.962164351848</v>
      </c>
      <c r="V3474" s="16">
        <v>2014</v>
      </c>
      <c r="W3474" s="17"/>
    </row>
    <row r="3475" spans="1:23" ht="28.8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8">
        <f t="shared" si="328"/>
        <v>42062.626111111109</v>
      </c>
      <c r="T3475" s="18">
        <f t="shared" si="329"/>
        <v>42083.643749999996</v>
      </c>
      <c r="U3475" s="18">
        <v>42062.626111111109</v>
      </c>
      <c r="V3475" s="16">
        <v>2015</v>
      </c>
      <c r="W3475" s="17"/>
    </row>
    <row r="3476" spans="1:23" ht="28.8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8">
        <f t="shared" si="328"/>
        <v>42541.293182870366</v>
      </c>
      <c r="T3476" s="18">
        <f t="shared" si="329"/>
        <v>42571.293182870366</v>
      </c>
      <c r="U3476" s="18">
        <v>42541.293182870366</v>
      </c>
      <c r="V3476" s="16">
        <v>2016</v>
      </c>
      <c r="W3476" s="17"/>
    </row>
    <row r="3477" spans="1:23" ht="28.8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8">
        <f t="shared" si="328"/>
        <v>41918.672499999993</v>
      </c>
      <c r="T3477" s="18">
        <f t="shared" si="329"/>
        <v>41945.791666666664</v>
      </c>
      <c r="U3477" s="18">
        <v>41918.672499999993</v>
      </c>
      <c r="V3477" s="16">
        <v>2014</v>
      </c>
      <c r="W3477" s="17"/>
    </row>
    <row r="3478" spans="1:23" ht="28.8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8">
        <f t="shared" si="328"/>
        <v>41921.071643518517</v>
      </c>
      <c r="T3478" s="18">
        <f t="shared" si="329"/>
        <v>41938.916666666664</v>
      </c>
      <c r="U3478" s="18">
        <v>41921.071643518517</v>
      </c>
      <c r="V3478" s="16">
        <v>2014</v>
      </c>
      <c r="W3478" s="17"/>
    </row>
    <row r="3479" spans="1:23" ht="28.8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8">
        <f t="shared" si="328"/>
        <v>42128.528275462959</v>
      </c>
      <c r="T3479" s="18">
        <f t="shared" si="329"/>
        <v>42140.916666666664</v>
      </c>
      <c r="U3479" s="18">
        <v>42128.528275462959</v>
      </c>
      <c r="V3479" s="16">
        <v>2015</v>
      </c>
      <c r="W3479" s="17"/>
    </row>
    <row r="3480" spans="1:23" ht="28.8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8">
        <f t="shared" si="328"/>
        <v>42053.708587962967</v>
      </c>
      <c r="T3480" s="18">
        <f t="shared" si="329"/>
        <v>42079.666666666664</v>
      </c>
      <c r="U3480" s="18">
        <v>42053.708587962967</v>
      </c>
      <c r="V3480" s="16">
        <v>2015</v>
      </c>
      <c r="W3480" s="17"/>
    </row>
    <row r="3481" spans="1:23" ht="28.8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8">
        <f t="shared" si="328"/>
        <v>41781.646759259253</v>
      </c>
      <c r="T3481" s="18">
        <f t="shared" si="329"/>
        <v>41811.646759259253</v>
      </c>
      <c r="U3481" s="18">
        <v>41781.646759259253</v>
      </c>
      <c r="V3481" s="16">
        <v>2014</v>
      </c>
      <c r="W3481" s="17"/>
    </row>
    <row r="3482" spans="1:23" ht="28.8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8">
        <f t="shared" si="328"/>
        <v>42171.109108796292</v>
      </c>
      <c r="T3482" s="18">
        <f t="shared" si="329"/>
        <v>42195.666666666664</v>
      </c>
      <c r="U3482" s="18">
        <v>42171.109108796292</v>
      </c>
      <c r="V3482" s="16">
        <v>2015</v>
      </c>
      <c r="W3482" s="17"/>
    </row>
    <row r="3483" spans="1:23" ht="28.8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8">
        <f t="shared" si="328"/>
        <v>41989.039212962954</v>
      </c>
      <c r="T3483" s="18">
        <f t="shared" si="329"/>
        <v>42006.039212962954</v>
      </c>
      <c r="U3483" s="18">
        <v>41989.039212962954</v>
      </c>
      <c r="V3483" s="16">
        <v>2014</v>
      </c>
      <c r="W3483" s="17"/>
    </row>
    <row r="3484" spans="1:23" ht="28.8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8">
        <f t="shared" si="328"/>
        <v>41796.563263888886</v>
      </c>
      <c r="T3484" s="18">
        <f t="shared" si="329"/>
        <v>41826.563263888886</v>
      </c>
      <c r="U3484" s="18">
        <v>41796.563263888886</v>
      </c>
      <c r="V3484" s="16">
        <v>2014</v>
      </c>
      <c r="W3484" s="17"/>
    </row>
    <row r="3485" spans="1:23" ht="28.8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8">
        <f t="shared" si="328"/>
        <v>41793.460428240738</v>
      </c>
      <c r="T3485" s="18">
        <f t="shared" si="329"/>
        <v>41823.460428240738</v>
      </c>
      <c r="U3485" s="18">
        <v>41793.460428240738</v>
      </c>
      <c r="V3485" s="16">
        <v>2014</v>
      </c>
      <c r="W3485" s="17"/>
    </row>
    <row r="3486" spans="1:23" ht="28.8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8">
        <f t="shared" si="328"/>
        <v>42506.552071759252</v>
      </c>
      <c r="T3486" s="18">
        <f t="shared" si="329"/>
        <v>42536.552071759252</v>
      </c>
      <c r="U3486" s="18">
        <v>42506.552071759252</v>
      </c>
      <c r="V3486" s="16">
        <v>2016</v>
      </c>
      <c r="W3486" s="17"/>
    </row>
    <row r="3487" spans="1:23" ht="28.8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8">
        <f t="shared" si="328"/>
        <v>42372.484722222223</v>
      </c>
      <c r="T3487" s="18">
        <f t="shared" si="329"/>
        <v>42402.484722222223</v>
      </c>
      <c r="U3487" s="18">
        <v>42372.484722222223</v>
      </c>
      <c r="V3487" s="16">
        <v>2016</v>
      </c>
      <c r="W3487" s="17"/>
    </row>
    <row r="3488" spans="1:23" ht="28.8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8">
        <f t="shared" si="328"/>
        <v>42126.666678240734</v>
      </c>
      <c r="T3488" s="18">
        <f t="shared" si="329"/>
        <v>42158.082638888889</v>
      </c>
      <c r="U3488" s="18">
        <v>42126.666678240734</v>
      </c>
      <c r="V3488" s="16">
        <v>2015</v>
      </c>
      <c r="W3488" s="17"/>
    </row>
    <row r="3489" spans="1:23" ht="28.8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8">
        <f t="shared" si="328"/>
        <v>42149.732083333329</v>
      </c>
      <c r="T3489" s="18">
        <f t="shared" si="329"/>
        <v>42179.732083333329</v>
      </c>
      <c r="U3489" s="18">
        <v>42149.732083333329</v>
      </c>
      <c r="V3489" s="16">
        <v>2015</v>
      </c>
      <c r="W3489" s="17"/>
    </row>
    <row r="3490" spans="1:23" ht="28.8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8">
        <f t="shared" si="328"/>
        <v>42087.55972222222</v>
      </c>
      <c r="T3490" s="18">
        <f t="shared" si="329"/>
        <v>42111.458333333336</v>
      </c>
      <c r="U3490" s="18">
        <v>42087.55972222222</v>
      </c>
      <c r="V3490" s="16">
        <v>2015</v>
      </c>
      <c r="W3490" s="17"/>
    </row>
    <row r="3491" spans="1:23" ht="28.8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8">
        <f t="shared" si="328"/>
        <v>41753.427442129629</v>
      </c>
      <c r="T3491" s="18">
        <f t="shared" si="329"/>
        <v>41783.666666666664</v>
      </c>
      <c r="U3491" s="18">
        <v>41753.427442129629</v>
      </c>
      <c r="V3491" s="16">
        <v>2014</v>
      </c>
      <c r="W3491" s="17"/>
    </row>
    <row r="3492" spans="1:23" ht="28.8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8">
        <f t="shared" si="328"/>
        <v>42443.594027777777</v>
      </c>
      <c r="T3492" s="18">
        <f t="shared" si="329"/>
        <v>42473.594027777777</v>
      </c>
      <c r="U3492" s="18">
        <v>42443.594027777777</v>
      </c>
      <c r="V3492" s="16">
        <v>2016</v>
      </c>
      <c r="W3492" s="17"/>
    </row>
    <row r="3493" spans="1:23" ht="28.8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8">
        <f t="shared" si="328"/>
        <v>42121.041481481479</v>
      </c>
      <c r="T3493" s="18">
        <f t="shared" si="329"/>
        <v>42142.041481481479</v>
      </c>
      <c r="U3493" s="18">
        <v>42121.041481481479</v>
      </c>
      <c r="V3493" s="16">
        <v>2015</v>
      </c>
      <c r="W3493" s="17"/>
    </row>
    <row r="3494" spans="1:23" ht="28.8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8">
        <f t="shared" si="328"/>
        <v>42267.800891203697</v>
      </c>
      <c r="T3494" s="18">
        <f t="shared" si="329"/>
        <v>42302.800891203697</v>
      </c>
      <c r="U3494" s="18">
        <v>42267.800891203697</v>
      </c>
      <c r="V3494" s="16">
        <v>2015</v>
      </c>
      <c r="W3494" s="17"/>
    </row>
    <row r="3495" spans="1:23" ht="28.8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8">
        <f t="shared" si="328"/>
        <v>41848.657824074071</v>
      </c>
      <c r="T3495" s="18">
        <f t="shared" si="329"/>
        <v>41868.007638888885</v>
      </c>
      <c r="U3495" s="18">
        <v>41848.657824074071</v>
      </c>
      <c r="V3495" s="16">
        <v>2014</v>
      </c>
      <c r="W3495" s="17"/>
    </row>
    <row r="3496" spans="1:23" ht="28.8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8">
        <f t="shared" si="328"/>
        <v>42689.006655092591</v>
      </c>
      <c r="T3496" s="18">
        <f t="shared" si="329"/>
        <v>42700.041666666664</v>
      </c>
      <c r="U3496" s="18">
        <v>42689.006655092591</v>
      </c>
      <c r="V3496" s="16">
        <v>2016</v>
      </c>
      <c r="W3496" s="17"/>
    </row>
    <row r="3497" spans="1:23" ht="28.8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8">
        <f t="shared" si="328"/>
        <v>41915.554502314815</v>
      </c>
      <c r="T3497" s="18">
        <f t="shared" si="329"/>
        <v>41944.512499999997</v>
      </c>
      <c r="U3497" s="18">
        <v>41915.554502314815</v>
      </c>
      <c r="V3497" s="16">
        <v>2014</v>
      </c>
      <c r="W3497" s="17"/>
    </row>
    <row r="3498" spans="1:23" ht="28.8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8">
        <f t="shared" si="328"/>
        <v>42584.638495370367</v>
      </c>
      <c r="T3498" s="18">
        <f t="shared" si="329"/>
        <v>42624.638495370367</v>
      </c>
      <c r="U3498" s="18">
        <v>42584.638495370367</v>
      </c>
      <c r="V3498" s="16">
        <v>2016</v>
      </c>
      <c r="W3498" s="17"/>
    </row>
    <row r="3499" spans="1:23" ht="28.8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8">
        <f t="shared" si="328"/>
        <v>42511.533611111103</v>
      </c>
      <c r="T3499" s="18">
        <f t="shared" si="329"/>
        <v>42523.708333333336</v>
      </c>
      <c r="U3499" s="18">
        <v>42511.533611111103</v>
      </c>
      <c r="V3499" s="16">
        <v>2016</v>
      </c>
      <c r="W3499" s="17"/>
    </row>
    <row r="3500" spans="1:23" ht="28.8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8">
        <f t="shared" si="328"/>
        <v>42458.950277777774</v>
      </c>
      <c r="T3500" s="18">
        <f t="shared" si="329"/>
        <v>42518.697222222218</v>
      </c>
      <c r="U3500" s="18">
        <v>42458.950277777774</v>
      </c>
      <c r="V3500" s="16">
        <v>2016</v>
      </c>
      <c r="W3500" s="17"/>
    </row>
    <row r="3501" spans="1:23" ht="28.8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8">
        <f t="shared" si="328"/>
        <v>42131.827835648146</v>
      </c>
      <c r="T3501" s="18">
        <f t="shared" si="329"/>
        <v>42186.082638888889</v>
      </c>
      <c r="U3501" s="18">
        <v>42131.827835648146</v>
      </c>
      <c r="V3501" s="16">
        <v>2015</v>
      </c>
      <c r="W3501" s="17"/>
    </row>
    <row r="3502" spans="1:23" ht="28.8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8">
        <f t="shared" si="328"/>
        <v>42419.711087962954</v>
      </c>
      <c r="T3502" s="18">
        <f t="shared" si="329"/>
        <v>42435.999305555553</v>
      </c>
      <c r="U3502" s="18">
        <v>42419.711087962954</v>
      </c>
      <c r="V3502" s="16">
        <v>2016</v>
      </c>
      <c r="W3502" s="17"/>
    </row>
    <row r="3503" spans="1:23" ht="28.8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8">
        <f t="shared" si="328"/>
        <v>42233.555497685178</v>
      </c>
      <c r="T3503" s="18">
        <f t="shared" si="329"/>
        <v>42258.555497685178</v>
      </c>
      <c r="U3503" s="18">
        <v>42233.555497685178</v>
      </c>
      <c r="V3503" s="16">
        <v>2015</v>
      </c>
      <c r="W3503" s="17"/>
    </row>
    <row r="3504" spans="1:23" ht="28.8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8">
        <f t="shared" si="328"/>
        <v>42430.631064814814</v>
      </c>
      <c r="T3504" s="18">
        <f t="shared" si="329"/>
        <v>42444.957638888889</v>
      </c>
      <c r="U3504" s="18">
        <v>42430.631064814814</v>
      </c>
      <c r="V3504" s="16">
        <v>2016</v>
      </c>
      <c r="W3504" s="17"/>
    </row>
    <row r="3505" spans="1:23" ht="28.8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8">
        <f t="shared" si="328"/>
        <v>42545.27</v>
      </c>
      <c r="T3505" s="18">
        <f t="shared" si="329"/>
        <v>42575.27</v>
      </c>
      <c r="U3505" s="18">
        <v>42545.27</v>
      </c>
      <c r="V3505" s="16">
        <v>2016</v>
      </c>
      <c r="W3505" s="17"/>
    </row>
    <row r="3506" spans="1:23" ht="28.8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8">
        <f t="shared" si="328"/>
        <v>42297.540405092594</v>
      </c>
      <c r="T3506" s="18">
        <f t="shared" si="329"/>
        <v>42327.582071759258</v>
      </c>
      <c r="U3506" s="18">
        <v>42297.540405092594</v>
      </c>
      <c r="V3506" s="16">
        <v>2015</v>
      </c>
      <c r="W3506" s="17"/>
    </row>
    <row r="3507" spans="1:23" ht="72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8">
        <f t="shared" si="328"/>
        <v>41760.727372685185</v>
      </c>
      <c r="T3507" s="18">
        <f t="shared" si="329"/>
        <v>41771.958333333328</v>
      </c>
      <c r="U3507" s="18">
        <v>41760.727372685185</v>
      </c>
      <c r="V3507" s="16">
        <v>2014</v>
      </c>
      <c r="W3507" s="17"/>
    </row>
    <row r="3508" spans="1:23" ht="28.8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8">
        <f t="shared" si="328"/>
        <v>41829.525925925926</v>
      </c>
      <c r="T3508" s="18">
        <f t="shared" si="329"/>
        <v>41874.525925925926</v>
      </c>
      <c r="U3508" s="18">
        <v>41829.525925925926</v>
      </c>
      <c r="V3508" s="16">
        <v>2014</v>
      </c>
      <c r="W3508" s="17"/>
    </row>
    <row r="3509" spans="1:23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8">
        <f t="shared" si="328"/>
        <v>42491.714548611104</v>
      </c>
      <c r="T3509" s="18">
        <f t="shared" si="329"/>
        <v>42521.714548611104</v>
      </c>
      <c r="U3509" s="18">
        <v>42491.714548611104</v>
      </c>
      <c r="V3509" s="16">
        <v>2016</v>
      </c>
      <c r="W3509" s="17"/>
    </row>
    <row r="3510" spans="1:23" ht="28.8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8">
        <f t="shared" si="328"/>
        <v>42477.521446759252</v>
      </c>
      <c r="T3510" s="18">
        <f t="shared" si="329"/>
        <v>42500.666666666664</v>
      </c>
      <c r="U3510" s="18">
        <v>42477.521446759252</v>
      </c>
      <c r="V3510" s="16">
        <v>2016</v>
      </c>
      <c r="W3510" s="17"/>
    </row>
    <row r="3511" spans="1:23" ht="28.8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8">
        <f t="shared" si="328"/>
        <v>41950.651226851849</v>
      </c>
      <c r="T3511" s="18">
        <f t="shared" si="329"/>
        <v>41963.996527777774</v>
      </c>
      <c r="U3511" s="18">
        <v>41950.651226851849</v>
      </c>
      <c r="V3511" s="16">
        <v>2014</v>
      </c>
      <c r="W3511" s="17"/>
    </row>
    <row r="3512" spans="1:23" ht="28.8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8">
        <f t="shared" si="328"/>
        <v>41802.412569444445</v>
      </c>
      <c r="T3512" s="18">
        <f t="shared" si="329"/>
        <v>41822.412569444445</v>
      </c>
      <c r="U3512" s="18">
        <v>41802.412569444445</v>
      </c>
      <c r="V3512" s="16">
        <v>2014</v>
      </c>
      <c r="W3512" s="17"/>
    </row>
    <row r="3513" spans="1:23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8">
        <f t="shared" si="328"/>
        <v>41927.665451388886</v>
      </c>
      <c r="T3513" s="18">
        <f t="shared" si="329"/>
        <v>41950.5625</v>
      </c>
      <c r="U3513" s="18">
        <v>41927.665451388886</v>
      </c>
      <c r="V3513" s="16">
        <v>2014</v>
      </c>
      <c r="W3513" s="17"/>
    </row>
    <row r="3514" spans="1:23" ht="28.8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8">
        <f t="shared" si="328"/>
        <v>42057.328611111108</v>
      </c>
      <c r="T3514" s="18">
        <f t="shared" si="329"/>
        <v>42117.286944444444</v>
      </c>
      <c r="U3514" s="18">
        <v>42057.328611111108</v>
      </c>
      <c r="V3514" s="16">
        <v>2015</v>
      </c>
      <c r="W3514" s="17"/>
    </row>
    <row r="3515" spans="1:23" ht="28.8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8">
        <f t="shared" si="328"/>
        <v>41780.887870370367</v>
      </c>
      <c r="T3515" s="18">
        <f t="shared" si="329"/>
        <v>41793.999305555553</v>
      </c>
      <c r="U3515" s="18">
        <v>41780.887870370367</v>
      </c>
      <c r="V3515" s="16">
        <v>2014</v>
      </c>
      <c r="W3515" s="17"/>
    </row>
    <row r="3516" spans="1:23" ht="28.8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8">
        <f t="shared" si="328"/>
        <v>42020.638333333329</v>
      </c>
      <c r="T3516" s="18">
        <f t="shared" si="329"/>
        <v>42036.999305555553</v>
      </c>
      <c r="U3516" s="18">
        <v>42020.638333333329</v>
      </c>
      <c r="V3516" s="16">
        <v>2015</v>
      </c>
      <c r="W3516" s="17"/>
    </row>
    <row r="3517" spans="1:23" ht="28.8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8">
        <f t="shared" si="328"/>
        <v>42125.564479166664</v>
      </c>
      <c r="T3517" s="18">
        <f t="shared" si="329"/>
        <v>42155.564479166664</v>
      </c>
      <c r="U3517" s="18">
        <v>42125.564479166664</v>
      </c>
      <c r="V3517" s="16">
        <v>2015</v>
      </c>
      <c r="W3517" s="17"/>
    </row>
    <row r="3518" spans="1:23" ht="28.8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8">
        <f t="shared" si="328"/>
        <v>41855.801736111105</v>
      </c>
      <c r="T3518" s="18">
        <f t="shared" si="329"/>
        <v>41889.916666666664</v>
      </c>
      <c r="U3518" s="18">
        <v>41855.801736111105</v>
      </c>
      <c r="V3518" s="16">
        <v>2014</v>
      </c>
      <c r="W3518" s="17"/>
    </row>
    <row r="3519" spans="1:23" ht="28.8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8">
        <f t="shared" si="328"/>
        <v>41794.609189814815</v>
      </c>
      <c r="T3519" s="18">
        <f t="shared" si="329"/>
        <v>41824.25</v>
      </c>
      <c r="U3519" s="18">
        <v>41794.609189814815</v>
      </c>
      <c r="V3519" s="16">
        <v>2014</v>
      </c>
      <c r="W3519" s="17"/>
    </row>
    <row r="3520" spans="1:23" ht="28.8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8">
        <f t="shared" si="328"/>
        <v>41893.575219907405</v>
      </c>
      <c r="T3520" s="18">
        <f t="shared" si="329"/>
        <v>41914.38958333333</v>
      </c>
      <c r="U3520" s="18">
        <v>41893.575219907405</v>
      </c>
      <c r="V3520" s="16">
        <v>2014</v>
      </c>
      <c r="W3520" s="17"/>
    </row>
    <row r="3521" spans="1:23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8">
        <f t="shared" si="328"/>
        <v>42037.390624999993</v>
      </c>
      <c r="T3521" s="18">
        <f t="shared" si="329"/>
        <v>42067.390624999993</v>
      </c>
      <c r="U3521" s="18">
        <v>42037.390624999993</v>
      </c>
      <c r="V3521" s="16">
        <v>2015</v>
      </c>
      <c r="W3521" s="17"/>
    </row>
    <row r="3522" spans="1:23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E3522/D3522</f>
        <v>1.0075000000000001</v>
      </c>
      <c r="P3522" s="7">
        <f t="shared" ref="P3522:P3585" si="331">E3522/L3522</f>
        <v>95.952380952380949</v>
      </c>
      <c r="Q3522" t="str">
        <f t="shared" ref="Q3522:Q3585" si="332">LEFT(N3522,FIND("/",N3522)-1)</f>
        <v>theater</v>
      </c>
      <c r="R3522" t="str">
        <f t="shared" ref="R3522:R3585" si="333">RIGHT(N3522,LEN(N3522)-FIND("/",N3522))</f>
        <v>plays</v>
      </c>
      <c r="S3522" s="18">
        <f t="shared" ref="S3522:S3585" si="334">(((J3522/60)/60)/24)+DATE(1970,1,1)+(-5/24)</f>
        <v>42227.615879629629</v>
      </c>
      <c r="T3522" s="18">
        <f t="shared" ref="T3522:T3585" si="335">(((I3522/60)/60)/24)+DATE(1970,1,1)+(-5/24)</f>
        <v>42253.365972222215</v>
      </c>
      <c r="U3522" s="18">
        <v>42227.615879629629</v>
      </c>
      <c r="V3522" s="16">
        <v>2015</v>
      </c>
      <c r="W3522" s="17"/>
    </row>
    <row r="3523" spans="1:23" ht="28.8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1.6942857142857144</v>
      </c>
      <c r="P3523" s="7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8">
        <f t="shared" si="334"/>
        <v>41881.153009259258</v>
      </c>
      <c r="T3523" s="18">
        <f t="shared" si="335"/>
        <v>41911.153009259258</v>
      </c>
      <c r="U3523" s="18">
        <v>41881.153009259258</v>
      </c>
      <c r="V3523" s="16">
        <v>2014</v>
      </c>
      <c r="W3523" s="17"/>
    </row>
    <row r="3524" spans="1:23" ht="28.8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8">
        <f t="shared" si="334"/>
        <v>42234.581550925919</v>
      </c>
      <c r="T3524" s="18">
        <f t="shared" si="335"/>
        <v>42262.212500000001</v>
      </c>
      <c r="U3524" s="18">
        <v>42234.581550925919</v>
      </c>
      <c r="V3524" s="16">
        <v>2015</v>
      </c>
      <c r="W3524" s="17"/>
    </row>
    <row r="3525" spans="1:23" ht="28.8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8">
        <f t="shared" si="334"/>
        <v>42581.189212962963</v>
      </c>
      <c r="T3525" s="18">
        <f t="shared" si="335"/>
        <v>42638.749999999993</v>
      </c>
      <c r="U3525" s="18">
        <v>42581.189212962963</v>
      </c>
      <c r="V3525" s="16">
        <v>2016</v>
      </c>
      <c r="W3525" s="17"/>
    </row>
    <row r="3526" spans="1:23" ht="28.8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8">
        <f t="shared" si="334"/>
        <v>41880.555243055554</v>
      </c>
      <c r="T3526" s="18">
        <f t="shared" si="335"/>
        <v>41894.958333333328</v>
      </c>
      <c r="U3526" s="18">
        <v>41880.555243055554</v>
      </c>
      <c r="V3526" s="16">
        <v>2014</v>
      </c>
      <c r="W3526" s="17"/>
    </row>
    <row r="3527" spans="1:23" ht="28.8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8">
        <f t="shared" si="334"/>
        <v>42214.487337962964</v>
      </c>
      <c r="T3527" s="18">
        <f t="shared" si="335"/>
        <v>42225.458333333336</v>
      </c>
      <c r="U3527" s="18">
        <v>42214.487337962964</v>
      </c>
      <c r="V3527" s="16">
        <v>2015</v>
      </c>
      <c r="W3527" s="17"/>
    </row>
    <row r="3528" spans="1:23" ht="28.8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8">
        <f t="shared" si="334"/>
        <v>42460.126979166664</v>
      </c>
      <c r="T3528" s="18">
        <f t="shared" si="335"/>
        <v>42488.040972222218</v>
      </c>
      <c r="U3528" s="18">
        <v>42460.126979166664</v>
      </c>
      <c r="V3528" s="16">
        <v>2016</v>
      </c>
      <c r="W3528" s="17"/>
    </row>
    <row r="3529" spans="1:23" ht="28.8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8">
        <f t="shared" si="334"/>
        <v>42166.814872685187</v>
      </c>
      <c r="T3529" s="18">
        <f t="shared" si="335"/>
        <v>42195.957638888889</v>
      </c>
      <c r="U3529" s="18">
        <v>42166.814872685187</v>
      </c>
      <c r="V3529" s="16">
        <v>2015</v>
      </c>
      <c r="W3529" s="17"/>
    </row>
    <row r="3530" spans="1:23" ht="28.8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8">
        <f t="shared" si="334"/>
        <v>42733.293032407404</v>
      </c>
      <c r="T3530" s="18">
        <f t="shared" si="335"/>
        <v>42753.293032407404</v>
      </c>
      <c r="U3530" s="18">
        <v>42733.293032407404</v>
      </c>
      <c r="V3530" s="16">
        <v>2016</v>
      </c>
      <c r="W3530" s="17"/>
    </row>
    <row r="3531" spans="1:23" ht="28.8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8">
        <f t="shared" si="334"/>
        <v>42177.553449074076</v>
      </c>
      <c r="T3531" s="18">
        <f t="shared" si="335"/>
        <v>42197.833333333336</v>
      </c>
      <c r="U3531" s="18">
        <v>42177.553449074076</v>
      </c>
      <c r="V3531" s="16">
        <v>2015</v>
      </c>
      <c r="W3531" s="17"/>
    </row>
    <row r="3532" spans="1:23" ht="28.8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8">
        <f t="shared" si="334"/>
        <v>42442.41501157407</v>
      </c>
      <c r="T3532" s="18">
        <f t="shared" si="335"/>
        <v>42470.624999999993</v>
      </c>
      <c r="U3532" s="18">
        <v>42442.41501157407</v>
      </c>
      <c r="V3532" s="16">
        <v>2016</v>
      </c>
      <c r="W3532" s="17"/>
    </row>
    <row r="3533" spans="1:23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8">
        <f t="shared" si="334"/>
        <v>42521.44599537037</v>
      </c>
      <c r="T3533" s="18">
        <f t="shared" si="335"/>
        <v>42551.44599537037</v>
      </c>
      <c r="U3533" s="18">
        <v>42521.44599537037</v>
      </c>
      <c r="V3533" s="16">
        <v>2016</v>
      </c>
      <c r="W3533" s="17"/>
    </row>
    <row r="3534" spans="1:23" ht="28.8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8">
        <f t="shared" si="334"/>
        <v>41884.391516203701</v>
      </c>
      <c r="T3534" s="18">
        <f t="shared" si="335"/>
        <v>41899.957638888889</v>
      </c>
      <c r="U3534" s="18">
        <v>41884.391516203701</v>
      </c>
      <c r="V3534" s="16">
        <v>2014</v>
      </c>
      <c r="W3534" s="17"/>
    </row>
    <row r="3535" spans="1:23" ht="28.8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8">
        <f t="shared" si="334"/>
        <v>42289.552858796298</v>
      </c>
      <c r="T3535" s="18">
        <f t="shared" si="335"/>
        <v>42319.594525462955</v>
      </c>
      <c r="U3535" s="18">
        <v>42289.552858796298</v>
      </c>
      <c r="V3535" s="16">
        <v>2015</v>
      </c>
      <c r="W3535" s="17"/>
    </row>
    <row r="3536" spans="1:23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8">
        <f t="shared" si="334"/>
        <v>42243.416932870365</v>
      </c>
      <c r="T3536" s="18">
        <f t="shared" si="335"/>
        <v>42278.416932870365</v>
      </c>
      <c r="U3536" s="18">
        <v>42243.416932870365</v>
      </c>
      <c r="V3536" s="16">
        <v>2015</v>
      </c>
      <c r="W3536" s="17"/>
    </row>
    <row r="3537" spans="1:23" ht="28.8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8">
        <f t="shared" si="334"/>
        <v>42248.431828703695</v>
      </c>
      <c r="T3537" s="18">
        <f t="shared" si="335"/>
        <v>42279.541666666664</v>
      </c>
      <c r="U3537" s="18">
        <v>42248.431828703695</v>
      </c>
      <c r="V3537" s="16">
        <v>2015</v>
      </c>
      <c r="W3537" s="17"/>
    </row>
    <row r="3538" spans="1:23" ht="28.8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8">
        <f t="shared" si="334"/>
        <v>42328.518807870372</v>
      </c>
      <c r="T3538" s="18">
        <f t="shared" si="335"/>
        <v>42358.290972222218</v>
      </c>
      <c r="U3538" s="18">
        <v>42328.518807870372</v>
      </c>
      <c r="V3538" s="16">
        <v>2015</v>
      </c>
      <c r="W3538" s="17"/>
    </row>
    <row r="3539" spans="1:23" ht="28.8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8">
        <f t="shared" si="334"/>
        <v>41923.146018518513</v>
      </c>
      <c r="T3539" s="18">
        <f t="shared" si="335"/>
        <v>41960.124305555553</v>
      </c>
      <c r="U3539" s="18">
        <v>41923.146018518513</v>
      </c>
      <c r="V3539" s="16">
        <v>2014</v>
      </c>
      <c r="W3539" s="17"/>
    </row>
    <row r="3540" spans="1:23" ht="28.8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8">
        <f t="shared" si="334"/>
        <v>42571.212268518517</v>
      </c>
      <c r="T3540" s="18">
        <f t="shared" si="335"/>
        <v>42599.212268518517</v>
      </c>
      <c r="U3540" s="18">
        <v>42571.212268518517</v>
      </c>
      <c r="V3540" s="16">
        <v>2016</v>
      </c>
      <c r="W3540" s="17"/>
    </row>
    <row r="3541" spans="1:23" ht="28.8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8">
        <f t="shared" si="334"/>
        <v>42600.547708333332</v>
      </c>
      <c r="T3541" s="18">
        <f t="shared" si="335"/>
        <v>42621.547708333332</v>
      </c>
      <c r="U3541" s="18">
        <v>42600.547708333332</v>
      </c>
      <c r="V3541" s="16">
        <v>2016</v>
      </c>
      <c r="W3541" s="17"/>
    </row>
    <row r="3542" spans="1:23" ht="28.8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8">
        <f t="shared" si="334"/>
        <v>42516.795034722221</v>
      </c>
      <c r="T3542" s="18">
        <f t="shared" si="335"/>
        <v>42546.795034722221</v>
      </c>
      <c r="U3542" s="18">
        <v>42516.795034722221</v>
      </c>
      <c r="V3542" s="16">
        <v>2016</v>
      </c>
      <c r="W3542" s="17"/>
    </row>
    <row r="3543" spans="1:23" ht="28.8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8">
        <f t="shared" si="334"/>
        <v>42222.521701388883</v>
      </c>
      <c r="T3543" s="18">
        <f t="shared" si="335"/>
        <v>42247.521701388883</v>
      </c>
      <c r="U3543" s="18">
        <v>42222.521701388883</v>
      </c>
      <c r="V3543" s="16">
        <v>2015</v>
      </c>
      <c r="W3543" s="17"/>
    </row>
    <row r="3544" spans="1:23" ht="28.8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8">
        <f t="shared" si="334"/>
        <v>41829.391458333332</v>
      </c>
      <c r="T3544" s="18">
        <f t="shared" si="335"/>
        <v>41889.391458333332</v>
      </c>
      <c r="U3544" s="18">
        <v>41829.391458333332</v>
      </c>
      <c r="V3544" s="16">
        <v>2014</v>
      </c>
      <c r="W3544" s="17"/>
    </row>
    <row r="3545" spans="1:23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8">
        <f t="shared" si="334"/>
        <v>42150.546979166662</v>
      </c>
      <c r="T3545" s="18">
        <f t="shared" si="335"/>
        <v>42180.546979166662</v>
      </c>
      <c r="U3545" s="18">
        <v>42150.546979166662</v>
      </c>
      <c r="V3545" s="16">
        <v>2015</v>
      </c>
      <c r="W3545" s="17"/>
    </row>
    <row r="3546" spans="1:23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8">
        <f t="shared" si="334"/>
        <v>42040.623344907406</v>
      </c>
      <c r="T3546" s="18">
        <f t="shared" si="335"/>
        <v>42070.623344907406</v>
      </c>
      <c r="U3546" s="18">
        <v>42040.623344907406</v>
      </c>
      <c r="V3546" s="16">
        <v>2015</v>
      </c>
      <c r="W3546" s="17"/>
    </row>
    <row r="3547" spans="1:23" ht="28.8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8">
        <f t="shared" si="334"/>
        <v>42075.599062499998</v>
      </c>
      <c r="T3547" s="18">
        <f t="shared" si="335"/>
        <v>42105.599062499998</v>
      </c>
      <c r="U3547" s="18">
        <v>42075.599062499998</v>
      </c>
      <c r="V3547" s="16">
        <v>2015</v>
      </c>
      <c r="W3547" s="17"/>
    </row>
    <row r="3548" spans="1:23" ht="28.8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8">
        <f t="shared" si="334"/>
        <v>42073.452361111107</v>
      </c>
      <c r="T3548" s="18">
        <f t="shared" si="335"/>
        <v>42094.957638888889</v>
      </c>
      <c r="U3548" s="18">
        <v>42073.452361111107</v>
      </c>
      <c r="V3548" s="16">
        <v>2015</v>
      </c>
      <c r="W3548" s="17"/>
    </row>
    <row r="3549" spans="1:23" ht="28.8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8">
        <f t="shared" si="334"/>
        <v>42479.870381944442</v>
      </c>
      <c r="T3549" s="18">
        <f t="shared" si="335"/>
        <v>42503.957638888889</v>
      </c>
      <c r="U3549" s="18">
        <v>42479.870381944442</v>
      </c>
      <c r="V3549" s="16">
        <v>2016</v>
      </c>
      <c r="W3549" s="17"/>
    </row>
    <row r="3550" spans="1:23" ht="28.8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8">
        <f t="shared" si="334"/>
        <v>42411.733958333331</v>
      </c>
      <c r="T3550" s="18">
        <f t="shared" si="335"/>
        <v>42433.833333333336</v>
      </c>
      <c r="U3550" s="18">
        <v>42411.733958333331</v>
      </c>
      <c r="V3550" s="16">
        <v>2016</v>
      </c>
      <c r="W3550" s="17"/>
    </row>
    <row r="3551" spans="1:23" ht="28.8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8">
        <f t="shared" si="334"/>
        <v>42223.186030092591</v>
      </c>
      <c r="T3551" s="18">
        <f t="shared" si="335"/>
        <v>42251.186030092591</v>
      </c>
      <c r="U3551" s="18">
        <v>42223.186030092591</v>
      </c>
      <c r="V3551" s="16">
        <v>2015</v>
      </c>
      <c r="W3551" s="17"/>
    </row>
    <row r="3552" spans="1:23" ht="28.8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8">
        <f t="shared" si="334"/>
        <v>42462.685162037036</v>
      </c>
      <c r="T3552" s="18">
        <f t="shared" si="335"/>
        <v>42492.685162037036</v>
      </c>
      <c r="U3552" s="18">
        <v>42462.685162037036</v>
      </c>
      <c r="V3552" s="16">
        <v>2016</v>
      </c>
      <c r="W3552" s="17"/>
    </row>
    <row r="3553" spans="1:23" ht="28.8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8">
        <f t="shared" si="334"/>
        <v>41753.307523148142</v>
      </c>
      <c r="T3553" s="18">
        <f t="shared" si="335"/>
        <v>41781.713194444441</v>
      </c>
      <c r="U3553" s="18">
        <v>41753.307523148142</v>
      </c>
      <c r="V3553" s="16">
        <v>2014</v>
      </c>
      <c r="W3553" s="17"/>
    </row>
    <row r="3554" spans="1:23" ht="28.8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8">
        <f t="shared" si="334"/>
        <v>41788.378749999996</v>
      </c>
      <c r="T3554" s="18">
        <f t="shared" si="335"/>
        <v>41818.378749999996</v>
      </c>
      <c r="U3554" s="18">
        <v>41788.378749999996</v>
      </c>
      <c r="V3554" s="16">
        <v>2014</v>
      </c>
      <c r="W3554" s="17"/>
    </row>
    <row r="3555" spans="1:23" ht="28.8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8">
        <f t="shared" si="334"/>
        <v>42195.820370370369</v>
      </c>
      <c r="T3555" s="18">
        <f t="shared" si="335"/>
        <v>42227.791666666664</v>
      </c>
      <c r="U3555" s="18">
        <v>42195.820370370369</v>
      </c>
      <c r="V3555" s="16">
        <v>2015</v>
      </c>
      <c r="W3555" s="17"/>
    </row>
    <row r="3556" spans="1:23" ht="28.8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8">
        <f t="shared" si="334"/>
        <v>42015.842118055552</v>
      </c>
      <c r="T3556" s="18">
        <f t="shared" si="335"/>
        <v>42046.499999999993</v>
      </c>
      <c r="U3556" s="18">
        <v>42015.842118055552</v>
      </c>
      <c r="V3556" s="16">
        <v>2015</v>
      </c>
      <c r="W3556" s="17"/>
    </row>
    <row r="3557" spans="1:23" ht="28.8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8">
        <f t="shared" si="334"/>
        <v>42661.233726851853</v>
      </c>
      <c r="T3557" s="18">
        <f t="shared" si="335"/>
        <v>42691.27539351851</v>
      </c>
      <c r="U3557" s="18">
        <v>42661.233726851853</v>
      </c>
      <c r="V3557" s="16">
        <v>2016</v>
      </c>
      <c r="W3557" s="17"/>
    </row>
    <row r="3558" spans="1:23" ht="28.8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8">
        <f t="shared" si="334"/>
        <v>41808.441249999996</v>
      </c>
      <c r="T3558" s="18">
        <f t="shared" si="335"/>
        <v>41868.441249999996</v>
      </c>
      <c r="U3558" s="18">
        <v>41808.441249999996</v>
      </c>
      <c r="V3558" s="16">
        <v>2014</v>
      </c>
      <c r="W3558" s="17"/>
    </row>
    <row r="3559" spans="1:23" ht="28.8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8">
        <f t="shared" si="334"/>
        <v>41730.068414351852</v>
      </c>
      <c r="T3559" s="18">
        <f t="shared" si="335"/>
        <v>41764.068414351852</v>
      </c>
      <c r="U3559" s="18">
        <v>41730.068414351852</v>
      </c>
      <c r="V3559" s="16">
        <v>2014</v>
      </c>
      <c r="W3559" s="17"/>
    </row>
    <row r="3560" spans="1:23" ht="28.8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8">
        <f t="shared" si="334"/>
        <v>42139.608506944445</v>
      </c>
      <c r="T3560" s="18">
        <f t="shared" si="335"/>
        <v>42181.666666666664</v>
      </c>
      <c r="U3560" s="18">
        <v>42139.608506944445</v>
      </c>
      <c r="V3560" s="16">
        <v>2015</v>
      </c>
      <c r="W3560" s="17"/>
    </row>
    <row r="3561" spans="1:23" ht="28.8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8">
        <f t="shared" si="334"/>
        <v>42193.887824074067</v>
      </c>
      <c r="T3561" s="18">
        <f t="shared" si="335"/>
        <v>42216.165277777771</v>
      </c>
      <c r="U3561" s="18">
        <v>42193.887824074067</v>
      </c>
      <c r="V3561" s="16">
        <v>2015</v>
      </c>
      <c r="W3561" s="17"/>
    </row>
    <row r="3562" spans="1:23" ht="28.8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8">
        <f t="shared" si="334"/>
        <v>42115.681319444448</v>
      </c>
      <c r="T3562" s="18">
        <f t="shared" si="335"/>
        <v>42150.906249999993</v>
      </c>
      <c r="U3562" s="18">
        <v>42115.681319444448</v>
      </c>
      <c r="V3562" s="16">
        <v>2015</v>
      </c>
      <c r="W3562" s="17"/>
    </row>
    <row r="3563" spans="1:23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8">
        <f t="shared" si="334"/>
        <v>42203.471967592595</v>
      </c>
      <c r="T3563" s="18">
        <f t="shared" si="335"/>
        <v>42221.566666666658</v>
      </c>
      <c r="U3563" s="18">
        <v>42203.471967592595</v>
      </c>
      <c r="V3563" s="16">
        <v>2015</v>
      </c>
      <c r="W3563" s="17"/>
    </row>
    <row r="3564" spans="1:23" ht="28.8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8">
        <f t="shared" si="334"/>
        <v>42433.553553240738</v>
      </c>
      <c r="T3564" s="18">
        <f t="shared" si="335"/>
        <v>42442.708333333336</v>
      </c>
      <c r="U3564" s="18">
        <v>42433.553553240738</v>
      </c>
      <c r="V3564" s="16">
        <v>2016</v>
      </c>
      <c r="W3564" s="17"/>
    </row>
    <row r="3565" spans="1:23" ht="28.8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8">
        <f t="shared" si="334"/>
        <v>42555.46361111111</v>
      </c>
      <c r="T3565" s="18">
        <f t="shared" si="335"/>
        <v>42583.583333333336</v>
      </c>
      <c r="U3565" s="18">
        <v>42555.46361111111</v>
      </c>
      <c r="V3565" s="16">
        <v>2016</v>
      </c>
      <c r="W3565" s="17"/>
    </row>
    <row r="3566" spans="1:23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8">
        <f t="shared" si="334"/>
        <v>42236.414918981485</v>
      </c>
      <c r="T3566" s="18">
        <f t="shared" si="335"/>
        <v>42282.458333333336</v>
      </c>
      <c r="U3566" s="18">
        <v>42236.414918981485</v>
      </c>
      <c r="V3566" s="16">
        <v>2015</v>
      </c>
      <c r="W3566" s="17"/>
    </row>
    <row r="3567" spans="1:23" ht="28.8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8">
        <f t="shared" si="334"/>
        <v>41974.534814814811</v>
      </c>
      <c r="T3567" s="18">
        <f t="shared" si="335"/>
        <v>42004.534814814811</v>
      </c>
      <c r="U3567" s="18">
        <v>41974.534814814811</v>
      </c>
      <c r="V3567" s="16">
        <v>2014</v>
      </c>
      <c r="W3567" s="17"/>
    </row>
    <row r="3568" spans="1:23" ht="28.8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8">
        <f t="shared" si="334"/>
        <v>41997.299571759257</v>
      </c>
      <c r="T3568" s="18">
        <f t="shared" si="335"/>
        <v>42027.299571759257</v>
      </c>
      <c r="U3568" s="18">
        <v>41997.299571759257</v>
      </c>
      <c r="V3568" s="16">
        <v>2014</v>
      </c>
      <c r="W3568" s="17"/>
    </row>
    <row r="3569" spans="1:23" ht="28.8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8">
        <f t="shared" si="334"/>
        <v>42135.602361111109</v>
      </c>
      <c r="T3569" s="18">
        <f t="shared" si="335"/>
        <v>42165.602361111109</v>
      </c>
      <c r="U3569" s="18">
        <v>42135.602361111109</v>
      </c>
      <c r="V3569" s="16">
        <v>2015</v>
      </c>
      <c r="W3569" s="17"/>
    </row>
    <row r="3570" spans="1:23" ht="28.8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8">
        <f t="shared" si="334"/>
        <v>41869.532337962963</v>
      </c>
      <c r="T3570" s="18">
        <f t="shared" si="335"/>
        <v>41899.532337962963</v>
      </c>
      <c r="U3570" s="18">
        <v>41869.532337962963</v>
      </c>
      <c r="V3570" s="16">
        <v>2014</v>
      </c>
      <c r="W3570" s="17"/>
    </row>
    <row r="3571" spans="1:23" ht="28.8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8">
        <f t="shared" si="334"/>
        <v>41982.480277777773</v>
      </c>
      <c r="T3571" s="18">
        <f t="shared" si="335"/>
        <v>42012.480277777773</v>
      </c>
      <c r="U3571" s="18">
        <v>41982.480277777773</v>
      </c>
      <c r="V3571" s="16">
        <v>2014</v>
      </c>
      <c r="W3571" s="17"/>
    </row>
    <row r="3572" spans="1:23" ht="28.8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8">
        <f t="shared" si="334"/>
        <v>41976.123645833337</v>
      </c>
      <c r="T3572" s="18">
        <f t="shared" si="335"/>
        <v>42004.083333333336</v>
      </c>
      <c r="U3572" s="18">
        <v>41976.123645833337</v>
      </c>
      <c r="V3572" s="16">
        <v>2014</v>
      </c>
      <c r="W3572" s="17"/>
    </row>
    <row r="3573" spans="1:23" ht="28.8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8">
        <f t="shared" si="334"/>
        <v>41912.650613425925</v>
      </c>
      <c r="T3573" s="18">
        <f t="shared" si="335"/>
        <v>41942.650613425925</v>
      </c>
      <c r="U3573" s="18">
        <v>41912.650613425925</v>
      </c>
      <c r="V3573" s="16">
        <v>2014</v>
      </c>
      <c r="W3573" s="17"/>
    </row>
    <row r="3574" spans="1:23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8">
        <f t="shared" si="334"/>
        <v>42146.36206018518</v>
      </c>
      <c r="T3574" s="18">
        <f t="shared" si="335"/>
        <v>42176.36206018518</v>
      </c>
      <c r="U3574" s="18">
        <v>42146.36206018518</v>
      </c>
      <c r="V3574" s="16">
        <v>2015</v>
      </c>
      <c r="W3574" s="17"/>
    </row>
    <row r="3575" spans="1:23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8">
        <f t="shared" si="334"/>
        <v>41921.167199074072</v>
      </c>
      <c r="T3575" s="18">
        <f t="shared" si="335"/>
        <v>41951.208865740737</v>
      </c>
      <c r="U3575" s="18">
        <v>41921.167199074072</v>
      </c>
      <c r="V3575" s="16">
        <v>2014</v>
      </c>
      <c r="W3575" s="17"/>
    </row>
    <row r="3576" spans="1:23" ht="28.8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8">
        <f t="shared" si="334"/>
        <v>41926.734351851846</v>
      </c>
      <c r="T3576" s="18">
        <f t="shared" si="335"/>
        <v>41956.776018518511</v>
      </c>
      <c r="U3576" s="18">
        <v>41926.734351851846</v>
      </c>
      <c r="V3576" s="16">
        <v>2014</v>
      </c>
      <c r="W3576" s="17"/>
    </row>
    <row r="3577" spans="1:23" ht="28.8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8">
        <f t="shared" si="334"/>
        <v>42561.575543981475</v>
      </c>
      <c r="T3577" s="18">
        <f t="shared" si="335"/>
        <v>42592.957638888889</v>
      </c>
      <c r="U3577" s="18">
        <v>42561.575543981475</v>
      </c>
      <c r="V3577" s="16">
        <v>2016</v>
      </c>
      <c r="W3577" s="17"/>
    </row>
    <row r="3578" spans="1:23" ht="28.8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8">
        <f t="shared" si="334"/>
        <v>42649.340902777774</v>
      </c>
      <c r="T3578" s="18">
        <f t="shared" si="335"/>
        <v>42709.382569444446</v>
      </c>
      <c r="U3578" s="18">
        <v>42649.340902777774</v>
      </c>
      <c r="V3578" s="16">
        <v>2016</v>
      </c>
      <c r="W3578" s="17"/>
    </row>
    <row r="3579" spans="1:23" ht="28.8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8">
        <f t="shared" si="334"/>
        <v>42093.578506944446</v>
      </c>
      <c r="T3579" s="18">
        <f t="shared" si="335"/>
        <v>42120.061111111114</v>
      </c>
      <c r="U3579" s="18">
        <v>42093.578506944446</v>
      </c>
      <c r="V3579" s="16">
        <v>2015</v>
      </c>
      <c r="W3579" s="17"/>
    </row>
    <row r="3580" spans="1:23" ht="28.8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8">
        <f t="shared" si="334"/>
        <v>42460.525196759256</v>
      </c>
      <c r="T3580" s="18">
        <f t="shared" si="335"/>
        <v>42490.525196759256</v>
      </c>
      <c r="U3580" s="18">
        <v>42460.525196759256</v>
      </c>
      <c r="V3580" s="16">
        <v>2016</v>
      </c>
      <c r="W3580" s="17"/>
    </row>
    <row r="3581" spans="1:23" ht="28.8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8">
        <f t="shared" si="334"/>
        <v>42430.553888888891</v>
      </c>
      <c r="T3581" s="18">
        <f t="shared" si="335"/>
        <v>42460.51222222222</v>
      </c>
      <c r="U3581" s="18">
        <v>42430.553888888891</v>
      </c>
      <c r="V3581" s="16">
        <v>2016</v>
      </c>
      <c r="W3581" s="17"/>
    </row>
    <row r="3582" spans="1:23" ht="28.8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8">
        <f t="shared" si="334"/>
        <v>42025.967847222222</v>
      </c>
      <c r="T3582" s="18">
        <f t="shared" si="335"/>
        <v>42063.999305555553</v>
      </c>
      <c r="U3582" s="18">
        <v>42025.967847222222</v>
      </c>
      <c r="V3582" s="16">
        <v>2015</v>
      </c>
      <c r="W3582" s="17"/>
    </row>
    <row r="3583" spans="1:23" ht="28.8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8">
        <f t="shared" si="334"/>
        <v>41836.26284722222</v>
      </c>
      <c r="T3583" s="18">
        <f t="shared" si="335"/>
        <v>41850.26284722222</v>
      </c>
      <c r="U3583" s="18">
        <v>41836.26284722222</v>
      </c>
      <c r="V3583" s="16">
        <v>2014</v>
      </c>
      <c r="W3583" s="17"/>
    </row>
    <row r="3584" spans="1:23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8">
        <f t="shared" si="334"/>
        <v>42450.887523148143</v>
      </c>
      <c r="T3584" s="18">
        <f t="shared" si="335"/>
        <v>42464.887523148143</v>
      </c>
      <c r="U3584" s="18">
        <v>42450.887523148143</v>
      </c>
      <c r="V3584" s="16">
        <v>2016</v>
      </c>
      <c r="W3584" s="17"/>
    </row>
    <row r="3585" spans="1:23" ht="28.8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8">
        <f t="shared" si="334"/>
        <v>42418.217650462961</v>
      </c>
      <c r="T3585" s="18">
        <f t="shared" si="335"/>
        <v>42478.175983796296</v>
      </c>
      <c r="U3585" s="18">
        <v>42418.217650462961</v>
      </c>
      <c r="V3585" s="16">
        <v>2016</v>
      </c>
      <c r="W3585" s="17"/>
    </row>
    <row r="3586" spans="1:23" ht="57.6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E3586/D3586</f>
        <v>1.155</v>
      </c>
      <c r="P3586" s="7">
        <f t="shared" ref="P3586:P3649" si="337">E3586/L3586</f>
        <v>30.9375</v>
      </c>
      <c r="Q3586" t="str">
        <f t="shared" ref="Q3586:Q3649" si="338">LEFT(N3586,FIND("/",N3586)-1)</f>
        <v>theater</v>
      </c>
      <c r="R3586" t="str">
        <f t="shared" ref="R3586:R3649" si="339">RIGHT(N3586,LEN(N3586)-FIND("/",N3586))</f>
        <v>plays</v>
      </c>
      <c r="S3586" s="18">
        <f t="shared" ref="S3586:S3649" si="340">(((J3586/60)/60)/24)+DATE(1970,1,1)+(-5/24)</f>
        <v>42168.108148148145</v>
      </c>
      <c r="T3586" s="18">
        <f t="shared" ref="T3586:T3649" si="341">(((I3586/60)/60)/24)+DATE(1970,1,1)+(-5/24)</f>
        <v>42198.108148148145</v>
      </c>
      <c r="U3586" s="18">
        <v>42168.108148148145</v>
      </c>
      <c r="V3586" s="16">
        <v>2015</v>
      </c>
      <c r="W3586" s="17"/>
    </row>
    <row r="3587" spans="1:23" ht="28.8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1.1911764705882353</v>
      </c>
      <c r="P3587" s="7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8">
        <f t="shared" si="340"/>
        <v>41964.507986111108</v>
      </c>
      <c r="T3587" s="18">
        <f t="shared" si="341"/>
        <v>41994.507986111108</v>
      </c>
      <c r="U3587" s="18">
        <v>41964.507986111108</v>
      </c>
      <c r="V3587" s="16">
        <v>2014</v>
      </c>
      <c r="W3587" s="17"/>
    </row>
    <row r="3588" spans="1:23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8">
        <f t="shared" si="340"/>
        <v>42576.489236111105</v>
      </c>
      <c r="T3588" s="18">
        <f t="shared" si="341"/>
        <v>42636.489236111105</v>
      </c>
      <c r="U3588" s="18">
        <v>42576.489236111105</v>
      </c>
      <c r="V3588" s="16">
        <v>2016</v>
      </c>
      <c r="W3588" s="17"/>
    </row>
    <row r="3589" spans="1:23" ht="28.8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8">
        <f t="shared" si="340"/>
        <v>42503.331643518519</v>
      </c>
      <c r="T3589" s="18">
        <f t="shared" si="341"/>
        <v>42548.583333333336</v>
      </c>
      <c r="U3589" s="18">
        <v>42503.331643518519</v>
      </c>
      <c r="V3589" s="16">
        <v>2016</v>
      </c>
      <c r="W3589" s="17"/>
    </row>
    <row r="3590" spans="1:23" ht="28.8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8">
        <f t="shared" si="340"/>
        <v>42101.620486111111</v>
      </c>
      <c r="T3590" s="18">
        <f t="shared" si="341"/>
        <v>42123.749999999993</v>
      </c>
      <c r="U3590" s="18">
        <v>42101.620486111111</v>
      </c>
      <c r="V3590" s="16">
        <v>2015</v>
      </c>
      <c r="W3590" s="17"/>
    </row>
    <row r="3591" spans="1:23" ht="28.8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8">
        <f t="shared" si="340"/>
        <v>42125.439201388886</v>
      </c>
      <c r="T3591" s="18">
        <f t="shared" si="341"/>
        <v>42150.439201388886</v>
      </c>
      <c r="U3591" s="18">
        <v>42125.439201388886</v>
      </c>
      <c r="V3591" s="16">
        <v>2015</v>
      </c>
      <c r="W3591" s="17"/>
    </row>
    <row r="3592" spans="1:23" ht="28.8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8">
        <f t="shared" si="340"/>
        <v>41902.125393518516</v>
      </c>
      <c r="T3592" s="18">
        <f t="shared" si="341"/>
        <v>41932.125393518516</v>
      </c>
      <c r="U3592" s="18">
        <v>41902.125393518516</v>
      </c>
      <c r="V3592" s="16">
        <v>2014</v>
      </c>
      <c r="W3592" s="17"/>
    </row>
    <row r="3593" spans="1:23" ht="28.8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8">
        <f t="shared" si="340"/>
        <v>42003.74009259259</v>
      </c>
      <c r="T3593" s="18">
        <f t="shared" si="341"/>
        <v>42027.999305555553</v>
      </c>
      <c r="U3593" s="18">
        <v>42003.74009259259</v>
      </c>
      <c r="V3593" s="16">
        <v>2014</v>
      </c>
      <c r="W3593" s="17"/>
    </row>
    <row r="3594" spans="1:23" ht="28.8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8">
        <f t="shared" si="340"/>
        <v>41988.621608796289</v>
      </c>
      <c r="T3594" s="18">
        <f t="shared" si="341"/>
        <v>42045.999305555553</v>
      </c>
      <c r="U3594" s="18">
        <v>41988.621608796289</v>
      </c>
      <c r="V3594" s="16">
        <v>2014</v>
      </c>
      <c r="W3594" s="17"/>
    </row>
    <row r="3595" spans="1:23" ht="28.8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8">
        <f t="shared" si="340"/>
        <v>41974.690266203703</v>
      </c>
      <c r="T3595" s="18">
        <f t="shared" si="341"/>
        <v>42009.643055555549</v>
      </c>
      <c r="U3595" s="18">
        <v>41974.690266203703</v>
      </c>
      <c r="V3595" s="16">
        <v>2014</v>
      </c>
      <c r="W3595" s="17"/>
    </row>
    <row r="3596" spans="1:23" ht="28.8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8">
        <f t="shared" si="340"/>
        <v>42591.858587962961</v>
      </c>
      <c r="T3596" s="18">
        <f t="shared" si="341"/>
        <v>42616.858587962961</v>
      </c>
      <c r="U3596" s="18">
        <v>42591.858587962961</v>
      </c>
      <c r="V3596" s="16">
        <v>2016</v>
      </c>
      <c r="W3596" s="17"/>
    </row>
    <row r="3597" spans="1:23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8">
        <f t="shared" si="340"/>
        <v>42049.800034722219</v>
      </c>
      <c r="T3597" s="18">
        <f t="shared" si="341"/>
        <v>42076.082638888889</v>
      </c>
      <c r="U3597" s="18">
        <v>42049.800034722219</v>
      </c>
      <c r="V3597" s="16">
        <v>2015</v>
      </c>
      <c r="W3597" s="17"/>
    </row>
    <row r="3598" spans="1:23" ht="28.8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8">
        <f t="shared" si="340"/>
        <v>41856.506736111107</v>
      </c>
      <c r="T3598" s="18">
        <f t="shared" si="341"/>
        <v>41877.506736111107</v>
      </c>
      <c r="U3598" s="18">
        <v>41856.506736111107</v>
      </c>
      <c r="V3598" s="16">
        <v>2014</v>
      </c>
      <c r="W3598" s="17"/>
    </row>
    <row r="3599" spans="1:23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8">
        <f t="shared" si="340"/>
        <v>42417.377199074072</v>
      </c>
      <c r="T3599" s="18">
        <f t="shared" si="341"/>
        <v>42432.040972222218</v>
      </c>
      <c r="U3599" s="18">
        <v>42417.377199074072</v>
      </c>
      <c r="V3599" s="16">
        <v>2016</v>
      </c>
      <c r="W3599" s="17"/>
    </row>
    <row r="3600" spans="1:23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8">
        <f t="shared" si="340"/>
        <v>41866.590532407405</v>
      </c>
      <c r="T3600" s="18">
        <f t="shared" si="341"/>
        <v>41884.999305555553</v>
      </c>
      <c r="U3600" s="18">
        <v>41866.590532407405</v>
      </c>
      <c r="V3600" s="16">
        <v>2014</v>
      </c>
      <c r="W3600" s="17"/>
    </row>
    <row r="3601" spans="1:23" ht="28.8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8">
        <f t="shared" si="340"/>
        <v>42220.586539351854</v>
      </c>
      <c r="T3601" s="18">
        <f t="shared" si="341"/>
        <v>42245.791666666664</v>
      </c>
      <c r="U3601" s="18">
        <v>42220.586539351854</v>
      </c>
      <c r="V3601" s="16">
        <v>2015</v>
      </c>
      <c r="W3601" s="17"/>
    </row>
    <row r="3602" spans="1:23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8">
        <f t="shared" si="340"/>
        <v>42628.640787037039</v>
      </c>
      <c r="T3602" s="18">
        <f t="shared" si="341"/>
        <v>42656.640787037039</v>
      </c>
      <c r="U3602" s="18">
        <v>42628.640787037039</v>
      </c>
      <c r="V3602" s="16">
        <v>2016</v>
      </c>
      <c r="W3602" s="17"/>
    </row>
    <row r="3603" spans="1:23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8">
        <f t="shared" si="340"/>
        <v>41990.790300925924</v>
      </c>
      <c r="T3603" s="18">
        <f t="shared" si="341"/>
        <v>42020.790300925924</v>
      </c>
      <c r="U3603" s="18">
        <v>41990.790300925924</v>
      </c>
      <c r="V3603" s="16">
        <v>2014</v>
      </c>
      <c r="W3603" s="17"/>
    </row>
    <row r="3604" spans="1:23" ht="28.8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8">
        <f t="shared" si="340"/>
        <v>42447.68609953703</v>
      </c>
      <c r="T3604" s="18">
        <f t="shared" si="341"/>
        <v>42507.68609953703</v>
      </c>
      <c r="U3604" s="18">
        <v>42447.68609953703</v>
      </c>
      <c r="V3604" s="16">
        <v>2016</v>
      </c>
      <c r="W3604" s="17"/>
    </row>
    <row r="3605" spans="1:23" ht="28.8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8">
        <f t="shared" si="340"/>
        <v>42283.656018518515</v>
      </c>
      <c r="T3605" s="18">
        <f t="shared" si="341"/>
        <v>42313.697685185187</v>
      </c>
      <c r="U3605" s="18">
        <v>42283.656018518515</v>
      </c>
      <c r="V3605" s="16">
        <v>2015</v>
      </c>
      <c r="W3605" s="17"/>
    </row>
    <row r="3606" spans="1:23" ht="28.8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8">
        <f t="shared" si="340"/>
        <v>42482.80736111111</v>
      </c>
      <c r="T3606" s="18">
        <f t="shared" si="341"/>
        <v>42489.082638888889</v>
      </c>
      <c r="U3606" s="18">
        <v>42482.80736111111</v>
      </c>
      <c r="V3606" s="16">
        <v>2016</v>
      </c>
      <c r="W3606" s="17"/>
    </row>
    <row r="3607" spans="1:23" ht="28.8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8">
        <f t="shared" si="340"/>
        <v>42383.584791666661</v>
      </c>
      <c r="T3607" s="18">
        <f t="shared" si="341"/>
        <v>42413.584791666661</v>
      </c>
      <c r="U3607" s="18">
        <v>42383.584791666661</v>
      </c>
      <c r="V3607" s="16">
        <v>2016</v>
      </c>
      <c r="W3607" s="17"/>
    </row>
    <row r="3608" spans="1:23" ht="28.8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8">
        <f t="shared" si="340"/>
        <v>42566.396493055552</v>
      </c>
      <c r="T3608" s="18">
        <f t="shared" si="341"/>
        <v>42596.396493055552</v>
      </c>
      <c r="U3608" s="18">
        <v>42566.396493055552</v>
      </c>
      <c r="V3608" s="16">
        <v>2016</v>
      </c>
      <c r="W3608" s="17"/>
    </row>
    <row r="3609" spans="1:23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8">
        <f t="shared" si="340"/>
        <v>42338.755578703705</v>
      </c>
      <c r="T3609" s="18">
        <f t="shared" si="341"/>
        <v>42352.791666666664</v>
      </c>
      <c r="U3609" s="18">
        <v>42338.755578703705</v>
      </c>
      <c r="V3609" s="16">
        <v>2015</v>
      </c>
      <c r="W3609" s="17"/>
    </row>
    <row r="3610" spans="1:23" ht="28.8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8">
        <f t="shared" si="340"/>
        <v>42506.50104166667</v>
      </c>
      <c r="T3610" s="18">
        <f t="shared" si="341"/>
        <v>42538.374999999993</v>
      </c>
      <c r="U3610" s="18">
        <v>42506.50104166667</v>
      </c>
      <c r="V3610" s="16">
        <v>2016</v>
      </c>
      <c r="W3610" s="17"/>
    </row>
    <row r="3611" spans="1:23" ht="28.8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8">
        <f t="shared" si="340"/>
        <v>42429.783391203695</v>
      </c>
      <c r="T3611" s="18">
        <f t="shared" si="341"/>
        <v>42459.741724537038</v>
      </c>
      <c r="U3611" s="18">
        <v>42429.783391203695</v>
      </c>
      <c r="V3611" s="16">
        <v>2016</v>
      </c>
      <c r="W3611" s="17"/>
    </row>
    <row r="3612" spans="1:23" ht="28.8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8">
        <f t="shared" si="340"/>
        <v>42203.22379629629</v>
      </c>
      <c r="T3612" s="18">
        <f t="shared" si="341"/>
        <v>42233.22379629629</v>
      </c>
      <c r="U3612" s="18">
        <v>42203.22379629629</v>
      </c>
      <c r="V3612" s="16">
        <v>2015</v>
      </c>
      <c r="W3612" s="17"/>
    </row>
    <row r="3613" spans="1:23" ht="28.8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8">
        <f t="shared" si="340"/>
        <v>42072.162048611113</v>
      </c>
      <c r="T3613" s="18">
        <f t="shared" si="341"/>
        <v>42102.162048611113</v>
      </c>
      <c r="U3613" s="18">
        <v>42072.162048611113</v>
      </c>
      <c r="V3613" s="16">
        <v>2015</v>
      </c>
      <c r="W3613" s="17"/>
    </row>
    <row r="3614" spans="1:23" ht="28.8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8">
        <f t="shared" si="340"/>
        <v>41789.518645833334</v>
      </c>
      <c r="T3614" s="18">
        <f t="shared" si="341"/>
        <v>41799.518645833334</v>
      </c>
      <c r="U3614" s="18">
        <v>41789.518645833334</v>
      </c>
      <c r="V3614" s="16">
        <v>2014</v>
      </c>
      <c r="W3614" s="17"/>
    </row>
    <row r="3615" spans="1:23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8">
        <f t="shared" si="340"/>
        <v>41788.381643518514</v>
      </c>
      <c r="T3615" s="18">
        <f t="shared" si="341"/>
        <v>41818.381643518514</v>
      </c>
      <c r="U3615" s="18">
        <v>41788.381643518514</v>
      </c>
      <c r="V3615" s="16">
        <v>2014</v>
      </c>
      <c r="W3615" s="17"/>
    </row>
    <row r="3616" spans="1:23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8">
        <f t="shared" si="340"/>
        <v>42143.833518518521</v>
      </c>
      <c r="T3616" s="18">
        <f t="shared" si="341"/>
        <v>42173.833518518521</v>
      </c>
      <c r="U3616" s="18">
        <v>42143.833518518521</v>
      </c>
      <c r="V3616" s="16">
        <v>2015</v>
      </c>
      <c r="W3616" s="17"/>
    </row>
    <row r="3617" spans="1:23" ht="28.8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8">
        <f t="shared" si="340"/>
        <v>42318.385370370372</v>
      </c>
      <c r="T3617" s="18">
        <f t="shared" si="341"/>
        <v>42348.385370370372</v>
      </c>
      <c r="U3617" s="18">
        <v>42318.385370370372</v>
      </c>
      <c r="V3617" s="16">
        <v>2015</v>
      </c>
      <c r="W3617" s="17"/>
    </row>
    <row r="3618" spans="1:23" ht="28.8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8">
        <f t="shared" si="340"/>
        <v>42052.741481481477</v>
      </c>
      <c r="T3618" s="18">
        <f t="shared" si="341"/>
        <v>42082.699814814812</v>
      </c>
      <c r="U3618" s="18">
        <v>42052.741481481477</v>
      </c>
      <c r="V3618" s="16">
        <v>2015</v>
      </c>
      <c r="W3618" s="17"/>
    </row>
    <row r="3619" spans="1:23" ht="28.8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8">
        <f t="shared" si="340"/>
        <v>42779.401956018519</v>
      </c>
      <c r="T3619" s="18">
        <f t="shared" si="341"/>
        <v>42793.791666666664</v>
      </c>
      <c r="U3619" s="18">
        <v>42779.401956018519</v>
      </c>
      <c r="V3619" s="16">
        <v>2017</v>
      </c>
      <c r="W3619" s="17"/>
    </row>
    <row r="3620" spans="1:23" ht="28.8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8">
        <f t="shared" si="340"/>
        <v>42128.419560185182</v>
      </c>
      <c r="T3620" s="18">
        <f t="shared" si="341"/>
        <v>42158.419560185182</v>
      </c>
      <c r="U3620" s="18">
        <v>42128.419560185182</v>
      </c>
      <c r="V3620" s="16">
        <v>2015</v>
      </c>
      <c r="W3620" s="17"/>
    </row>
    <row r="3621" spans="1:23" ht="28.8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8">
        <f t="shared" si="340"/>
        <v>42660.92391203704</v>
      </c>
      <c r="T3621" s="18">
        <f t="shared" si="341"/>
        <v>42693.708333333336</v>
      </c>
      <c r="U3621" s="18">
        <v>42660.92391203704</v>
      </c>
      <c r="V3621" s="16">
        <v>2016</v>
      </c>
      <c r="W3621" s="17"/>
    </row>
    <row r="3622" spans="1:23" ht="28.8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8">
        <f t="shared" si="340"/>
        <v>42037.72987268518</v>
      </c>
      <c r="T3622" s="18">
        <f t="shared" si="341"/>
        <v>42067.958333333336</v>
      </c>
      <c r="U3622" s="18">
        <v>42037.72987268518</v>
      </c>
      <c r="V3622" s="16">
        <v>2015</v>
      </c>
      <c r="W3622" s="17"/>
    </row>
    <row r="3623" spans="1:23" ht="28.8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8">
        <f t="shared" si="340"/>
        <v>42619.727361111109</v>
      </c>
      <c r="T3623" s="18">
        <f t="shared" si="341"/>
        <v>42643.666666666664</v>
      </c>
      <c r="U3623" s="18">
        <v>42619.727361111109</v>
      </c>
      <c r="V3623" s="16">
        <v>2016</v>
      </c>
      <c r="W3623" s="17"/>
    </row>
    <row r="3624" spans="1:23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8">
        <f t="shared" si="340"/>
        <v>41877.013553240737</v>
      </c>
      <c r="T3624" s="18">
        <f t="shared" si="341"/>
        <v>41909.932638888888</v>
      </c>
      <c r="U3624" s="18">
        <v>41877.013553240737</v>
      </c>
      <c r="V3624" s="16">
        <v>2014</v>
      </c>
      <c r="W3624" s="17"/>
    </row>
    <row r="3625" spans="1:23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8">
        <f t="shared" si="340"/>
        <v>41828.528587962959</v>
      </c>
      <c r="T3625" s="18">
        <f t="shared" si="341"/>
        <v>41846.083333333328</v>
      </c>
      <c r="U3625" s="18">
        <v>41828.528587962959</v>
      </c>
      <c r="V3625" s="16">
        <v>2014</v>
      </c>
      <c r="W3625" s="17"/>
    </row>
    <row r="3626" spans="1:23" ht="57.6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8">
        <f t="shared" si="340"/>
        <v>42545.565856481473</v>
      </c>
      <c r="T3626" s="18">
        <f t="shared" si="341"/>
        <v>42605.565856481473</v>
      </c>
      <c r="U3626" s="18">
        <v>42545.565856481473</v>
      </c>
      <c r="V3626" s="16">
        <v>2016</v>
      </c>
      <c r="W3626" s="17"/>
    </row>
    <row r="3627" spans="1:23" ht="28.8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8">
        <f t="shared" si="340"/>
        <v>42157.444178240738</v>
      </c>
      <c r="T3627" s="18">
        <f t="shared" si="341"/>
        <v>42187.444178240738</v>
      </c>
      <c r="U3627" s="18">
        <v>42157.444178240738</v>
      </c>
      <c r="V3627" s="16">
        <v>2015</v>
      </c>
      <c r="W3627" s="17"/>
    </row>
    <row r="3628" spans="1:23" ht="28.8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8">
        <f t="shared" si="340"/>
        <v>41846.458993055552</v>
      </c>
      <c r="T3628" s="18">
        <f t="shared" si="341"/>
        <v>41867.458993055552</v>
      </c>
      <c r="U3628" s="18">
        <v>41846.458993055552</v>
      </c>
      <c r="V3628" s="16">
        <v>2014</v>
      </c>
      <c r="W3628" s="17"/>
    </row>
    <row r="3629" spans="1:23" ht="28.8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8">
        <f t="shared" si="340"/>
        <v>42460.533414351848</v>
      </c>
      <c r="T3629" s="18">
        <f t="shared" si="341"/>
        <v>42510.957638888889</v>
      </c>
      <c r="U3629" s="18">
        <v>42460.533414351848</v>
      </c>
      <c r="V3629" s="16">
        <v>2016</v>
      </c>
      <c r="W3629" s="17"/>
    </row>
    <row r="3630" spans="1:23" ht="28.8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8">
        <f t="shared" si="340"/>
        <v>42291.6249537037</v>
      </c>
      <c r="T3630" s="18">
        <f t="shared" si="341"/>
        <v>42351.666620370372</v>
      </c>
      <c r="U3630" s="18">
        <v>42291.6249537037</v>
      </c>
      <c r="V3630" s="16">
        <v>2015</v>
      </c>
      <c r="W3630" s="17"/>
    </row>
    <row r="3631" spans="1:23" ht="28.8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8">
        <f t="shared" si="340"/>
        <v>42436.886157407404</v>
      </c>
      <c r="T3631" s="18">
        <f t="shared" si="341"/>
        <v>42495.499999999993</v>
      </c>
      <c r="U3631" s="18">
        <v>42436.886157407404</v>
      </c>
      <c r="V3631" s="16">
        <v>2016</v>
      </c>
      <c r="W3631" s="17"/>
    </row>
    <row r="3632" spans="1:23" ht="28.8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8">
        <f t="shared" si="340"/>
        <v>41942.638773148145</v>
      </c>
      <c r="T3632" s="18">
        <f t="shared" si="341"/>
        <v>41972.680439814816</v>
      </c>
      <c r="U3632" s="18">
        <v>41942.638773148145</v>
      </c>
      <c r="V3632" s="16">
        <v>2014</v>
      </c>
      <c r="W3632" s="17"/>
    </row>
    <row r="3633" spans="1:23" ht="28.8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8">
        <f t="shared" si="340"/>
        <v>41880.54510416666</v>
      </c>
      <c r="T3633" s="18">
        <f t="shared" si="341"/>
        <v>41904.957638888889</v>
      </c>
      <c r="U3633" s="18">
        <v>41880.54510416666</v>
      </c>
      <c r="V3633" s="16">
        <v>2014</v>
      </c>
      <c r="W3633" s="17"/>
    </row>
    <row r="3634" spans="1:23" ht="28.8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8">
        <f t="shared" si="340"/>
        <v>41946.728576388887</v>
      </c>
      <c r="T3634" s="18">
        <f t="shared" si="341"/>
        <v>41966.728576388887</v>
      </c>
      <c r="U3634" s="18">
        <v>41946.728576388887</v>
      </c>
      <c r="V3634" s="16">
        <v>2014</v>
      </c>
      <c r="W3634" s="17"/>
    </row>
    <row r="3635" spans="1:23" ht="28.8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8">
        <f t="shared" si="340"/>
        <v>42649.415127314809</v>
      </c>
      <c r="T3635" s="18">
        <f t="shared" si="341"/>
        <v>42692.833333333336</v>
      </c>
      <c r="U3635" s="18">
        <v>42649.415127314809</v>
      </c>
      <c r="V3635" s="16">
        <v>2016</v>
      </c>
      <c r="W3635" s="17"/>
    </row>
    <row r="3636" spans="1:23" ht="28.8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8">
        <f t="shared" si="340"/>
        <v>42700.958032407405</v>
      </c>
      <c r="T3636" s="18">
        <f t="shared" si="341"/>
        <v>42748.957638888889</v>
      </c>
      <c r="U3636" s="18">
        <v>42700.958032407405</v>
      </c>
      <c r="V3636" s="16">
        <v>2016</v>
      </c>
      <c r="W3636" s="17"/>
    </row>
    <row r="3637" spans="1:23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8">
        <f t="shared" si="340"/>
        <v>42450.674490740734</v>
      </c>
      <c r="T3637" s="18">
        <f t="shared" si="341"/>
        <v>42480.674490740734</v>
      </c>
      <c r="U3637" s="18">
        <v>42450.674490740734</v>
      </c>
      <c r="V3637" s="16">
        <v>2016</v>
      </c>
      <c r="W3637" s="17"/>
    </row>
    <row r="3638" spans="1:23" ht="28.8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8">
        <f t="shared" si="340"/>
        <v>42226.486446759263</v>
      </c>
      <c r="T3638" s="18">
        <f t="shared" si="341"/>
        <v>42261.486446759263</v>
      </c>
      <c r="U3638" s="18">
        <v>42226.486446759263</v>
      </c>
      <c r="V3638" s="16">
        <v>2015</v>
      </c>
      <c r="W3638" s="17"/>
    </row>
    <row r="3639" spans="1:23" ht="28.8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8">
        <f t="shared" si="340"/>
        <v>41975.492303240739</v>
      </c>
      <c r="T3639" s="18">
        <f t="shared" si="341"/>
        <v>42005.492303240739</v>
      </c>
      <c r="U3639" s="18">
        <v>41975.492303240739</v>
      </c>
      <c r="V3639" s="16">
        <v>2014</v>
      </c>
      <c r="W3639" s="17"/>
    </row>
    <row r="3640" spans="1:23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8">
        <f t="shared" si="340"/>
        <v>42053.464490740742</v>
      </c>
      <c r="T3640" s="18">
        <f t="shared" si="341"/>
        <v>42113.42282407407</v>
      </c>
      <c r="U3640" s="18">
        <v>42053.464490740742</v>
      </c>
      <c r="V3640" s="16">
        <v>2015</v>
      </c>
      <c r="W3640" s="17"/>
    </row>
    <row r="3641" spans="1:23" ht="28.8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8">
        <f t="shared" si="340"/>
        <v>42590.468819444439</v>
      </c>
      <c r="T3641" s="18">
        <f t="shared" si="341"/>
        <v>42650.424305555549</v>
      </c>
      <c r="U3641" s="18">
        <v>42590.468819444439</v>
      </c>
      <c r="V3641" s="16">
        <v>2016</v>
      </c>
      <c r="W3641" s="17"/>
    </row>
    <row r="3642" spans="1:23" ht="43.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8">
        <f t="shared" si="340"/>
        <v>42104.573263888888</v>
      </c>
      <c r="T3642" s="18">
        <f t="shared" si="341"/>
        <v>42134.573263888888</v>
      </c>
      <c r="U3642" s="18">
        <v>42104.573263888888</v>
      </c>
      <c r="V3642" s="16">
        <v>2015</v>
      </c>
      <c r="W3642" s="17"/>
    </row>
    <row r="3643" spans="1:23" ht="28.8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8">
        <f t="shared" si="340"/>
        <v>41899.418738425928</v>
      </c>
      <c r="T3643" s="18">
        <f t="shared" si="341"/>
        <v>41917</v>
      </c>
      <c r="U3643" s="18">
        <v>41899.418738425928</v>
      </c>
      <c r="V3643" s="16">
        <v>2014</v>
      </c>
      <c r="W3643" s="17"/>
    </row>
    <row r="3644" spans="1:23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8">
        <f t="shared" si="340"/>
        <v>42297.607951388891</v>
      </c>
      <c r="T3644" s="18">
        <f t="shared" si="341"/>
        <v>42338.499999999993</v>
      </c>
      <c r="U3644" s="18">
        <v>42297.607951388891</v>
      </c>
      <c r="V3644" s="16">
        <v>2015</v>
      </c>
      <c r="W3644" s="17"/>
    </row>
    <row r="3645" spans="1:23" ht="28.8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8">
        <f t="shared" si="340"/>
        <v>42284.935636574075</v>
      </c>
      <c r="T3645" s="18">
        <f t="shared" si="341"/>
        <v>42324.977303240739</v>
      </c>
      <c r="U3645" s="18">
        <v>42284.935636574075</v>
      </c>
      <c r="V3645" s="16">
        <v>2015</v>
      </c>
      <c r="W3645" s="17"/>
    </row>
    <row r="3646" spans="1:23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8">
        <f t="shared" si="340"/>
        <v>42409.033414351848</v>
      </c>
      <c r="T3646" s="18">
        <f t="shared" si="341"/>
        <v>42436.999305555553</v>
      </c>
      <c r="U3646" s="18">
        <v>42409.033414351848</v>
      </c>
      <c r="V3646" s="16">
        <v>2016</v>
      </c>
      <c r="W3646" s="17"/>
    </row>
    <row r="3647" spans="1:23" ht="28.8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8">
        <f t="shared" si="340"/>
        <v>42665.762013888881</v>
      </c>
      <c r="T3647" s="18">
        <f t="shared" si="341"/>
        <v>42695.803680555553</v>
      </c>
      <c r="U3647" s="18">
        <v>42665.762013888881</v>
      </c>
      <c r="V3647" s="16">
        <v>2016</v>
      </c>
      <c r="W3647" s="17"/>
    </row>
    <row r="3648" spans="1:23" ht="28.8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8">
        <f t="shared" si="340"/>
        <v>42140.21298611111</v>
      </c>
      <c r="T3648" s="18">
        <f t="shared" si="341"/>
        <v>42171.770833333336</v>
      </c>
      <c r="U3648" s="18">
        <v>42140.21298611111</v>
      </c>
      <c r="V3648" s="16">
        <v>2015</v>
      </c>
      <c r="W3648" s="17"/>
    </row>
    <row r="3649" spans="1:23" ht="28.8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8">
        <f t="shared" si="340"/>
        <v>42598.540821759256</v>
      </c>
      <c r="T3649" s="18">
        <f t="shared" si="341"/>
        <v>42643.540821759256</v>
      </c>
      <c r="U3649" s="18">
        <v>42598.540821759256</v>
      </c>
      <c r="V3649" s="16">
        <v>2016</v>
      </c>
      <c r="W3649" s="17"/>
    </row>
    <row r="3650" spans="1:23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E3650/D3650</f>
        <v>1.003825</v>
      </c>
      <c r="P3650" s="7">
        <f t="shared" ref="P3650:P3713" si="343">E3650/L3650</f>
        <v>550.04109589041093</v>
      </c>
      <c r="Q3650" t="str">
        <f t="shared" ref="Q3650:Q3713" si="344">LEFT(N3650,FIND("/",N3650)-1)</f>
        <v>theater</v>
      </c>
      <c r="R3650" t="str">
        <f t="shared" ref="R3650:R3713" si="345">RIGHT(N3650,LEN(N3650)-FIND("/",N3650))</f>
        <v>plays</v>
      </c>
      <c r="S3650" s="18">
        <f t="shared" ref="S3650:S3713" si="346">(((J3650/60)/60)/24)+DATE(1970,1,1)+(-5/24)</f>
        <v>41887.083854166667</v>
      </c>
      <c r="T3650" s="18">
        <f t="shared" ref="T3650:T3713" si="347">(((I3650/60)/60)/24)+DATE(1970,1,1)+(-5/24)</f>
        <v>41917.083854166667</v>
      </c>
      <c r="U3650" s="18">
        <v>41887.083854166667</v>
      </c>
      <c r="V3650" s="16">
        <v>2014</v>
      </c>
      <c r="W3650" s="17"/>
    </row>
    <row r="3651" spans="1:23" ht="28.8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1.04</v>
      </c>
      <c r="P3651" s="7">
        <f t="shared" si="343"/>
        <v>97.5</v>
      </c>
      <c r="Q3651" t="str">
        <f t="shared" si="344"/>
        <v>theater</v>
      </c>
      <c r="R3651" t="str">
        <f t="shared" si="345"/>
        <v>plays</v>
      </c>
      <c r="S3651" s="18">
        <f t="shared" si="346"/>
        <v>41780.504560185182</v>
      </c>
      <c r="T3651" s="18">
        <f t="shared" si="347"/>
        <v>41806.504560185182</v>
      </c>
      <c r="U3651" s="18">
        <v>41780.504560185182</v>
      </c>
      <c r="V3651" s="16">
        <v>2014</v>
      </c>
      <c r="W3651" s="17"/>
    </row>
    <row r="3652" spans="1:23" ht="28.8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8">
        <f t="shared" si="346"/>
        <v>42381.270648148151</v>
      </c>
      <c r="T3652" s="18">
        <f t="shared" si="347"/>
        <v>42402.270648148151</v>
      </c>
      <c r="U3652" s="18">
        <v>42381.270648148151</v>
      </c>
      <c r="V3652" s="16">
        <v>2016</v>
      </c>
      <c r="W3652" s="17"/>
    </row>
    <row r="3653" spans="1:23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8">
        <f t="shared" si="346"/>
        <v>41828.437986111108</v>
      </c>
      <c r="T3653" s="18">
        <f t="shared" si="347"/>
        <v>41861.457638888889</v>
      </c>
      <c r="U3653" s="18">
        <v>41828.437986111108</v>
      </c>
      <c r="V3653" s="16">
        <v>2014</v>
      </c>
      <c r="W3653" s="17"/>
    </row>
    <row r="3654" spans="1:23" ht="28.8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8">
        <f t="shared" si="346"/>
        <v>42596.436365740738</v>
      </c>
      <c r="T3654" s="18">
        <f t="shared" si="347"/>
        <v>42606.957638888889</v>
      </c>
      <c r="U3654" s="18">
        <v>42596.436365740738</v>
      </c>
      <c r="V3654" s="16">
        <v>2016</v>
      </c>
      <c r="W3654" s="17"/>
    </row>
    <row r="3655" spans="1:23" ht="28.8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8">
        <f t="shared" si="346"/>
        <v>42191.155173611107</v>
      </c>
      <c r="T3655" s="18">
        <f t="shared" si="347"/>
        <v>42221.155173611107</v>
      </c>
      <c r="U3655" s="18">
        <v>42191.155173611107</v>
      </c>
      <c r="V3655" s="16">
        <v>2015</v>
      </c>
      <c r="W3655" s="17"/>
    </row>
    <row r="3656" spans="1:23" ht="28.8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8">
        <f t="shared" si="346"/>
        <v>42440.20817129629</v>
      </c>
      <c r="T3656" s="18">
        <f t="shared" si="347"/>
        <v>42463.499999999993</v>
      </c>
      <c r="U3656" s="18">
        <v>42440.20817129629</v>
      </c>
      <c r="V3656" s="16">
        <v>2016</v>
      </c>
      <c r="W3656" s="17"/>
    </row>
    <row r="3657" spans="1:23" ht="28.8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8">
        <f t="shared" si="346"/>
        <v>42173.594884259255</v>
      </c>
      <c r="T3657" s="18">
        <f t="shared" si="347"/>
        <v>42203.082638888889</v>
      </c>
      <c r="U3657" s="18">
        <v>42173.594884259255</v>
      </c>
      <c r="V3657" s="16">
        <v>2015</v>
      </c>
      <c r="W3657" s="17"/>
    </row>
    <row r="3658" spans="1:23" ht="28.8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8">
        <f t="shared" si="346"/>
        <v>42737.70180555556</v>
      </c>
      <c r="T3658" s="18">
        <f t="shared" si="347"/>
        <v>42767.749305555553</v>
      </c>
      <c r="U3658" s="18">
        <v>42737.70180555556</v>
      </c>
      <c r="V3658" s="16">
        <v>2017</v>
      </c>
      <c r="W3658" s="17"/>
    </row>
    <row r="3659" spans="1:23" ht="28.8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8">
        <f t="shared" si="346"/>
        <v>42499.421516203707</v>
      </c>
      <c r="T3659" s="18">
        <f t="shared" si="347"/>
        <v>42522.695833333331</v>
      </c>
      <c r="U3659" s="18">
        <v>42499.421516203707</v>
      </c>
      <c r="V3659" s="16">
        <v>2016</v>
      </c>
      <c r="W3659" s="17"/>
    </row>
    <row r="3660" spans="1:23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8">
        <f t="shared" si="346"/>
        <v>41775.650231481479</v>
      </c>
      <c r="T3660" s="18">
        <f t="shared" si="347"/>
        <v>41821.957638888889</v>
      </c>
      <c r="U3660" s="18">
        <v>41775.650231481479</v>
      </c>
      <c r="V3660" s="16">
        <v>2014</v>
      </c>
      <c r="W3660" s="17"/>
    </row>
    <row r="3661" spans="1:23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8">
        <f t="shared" si="346"/>
        <v>42055.068865740737</v>
      </c>
      <c r="T3661" s="18">
        <f t="shared" si="347"/>
        <v>42082.402083333327</v>
      </c>
      <c r="U3661" s="18">
        <v>42055.068865740737</v>
      </c>
      <c r="V3661" s="16">
        <v>2015</v>
      </c>
      <c r="W3661" s="17"/>
    </row>
    <row r="3662" spans="1:23" ht="28.8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8">
        <f t="shared" si="346"/>
        <v>41971.672743055555</v>
      </c>
      <c r="T3662" s="18">
        <f t="shared" si="347"/>
        <v>41996.672743055555</v>
      </c>
      <c r="U3662" s="18">
        <v>41971.672743055555</v>
      </c>
      <c r="V3662" s="16">
        <v>2014</v>
      </c>
      <c r="W3662" s="17"/>
    </row>
    <row r="3663" spans="1:23" ht="28.8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8">
        <f t="shared" si="346"/>
        <v>42447.688333333332</v>
      </c>
      <c r="T3663" s="18">
        <f t="shared" si="347"/>
        <v>42469.958333333336</v>
      </c>
      <c r="U3663" s="18">
        <v>42447.688333333332</v>
      </c>
      <c r="V3663" s="16">
        <v>2016</v>
      </c>
      <c r="W3663" s="17"/>
    </row>
    <row r="3664" spans="1:23" ht="28.8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8">
        <f t="shared" si="346"/>
        <v>42064.011736111112</v>
      </c>
      <c r="T3664" s="18">
        <f t="shared" si="347"/>
        <v>42093.97006944444</v>
      </c>
      <c r="U3664" s="18">
        <v>42064.011736111112</v>
      </c>
      <c r="V3664" s="16">
        <v>2015</v>
      </c>
      <c r="W3664" s="17"/>
    </row>
    <row r="3665" spans="1:23" ht="28.8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8">
        <f t="shared" si="346"/>
        <v>42665.243402777771</v>
      </c>
      <c r="T3665" s="18">
        <f t="shared" si="347"/>
        <v>42725.285069444442</v>
      </c>
      <c r="U3665" s="18">
        <v>42665.243402777771</v>
      </c>
      <c r="V3665" s="16">
        <v>2016</v>
      </c>
      <c r="W3665" s="17"/>
    </row>
    <row r="3666" spans="1:23" ht="28.8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8">
        <f t="shared" si="346"/>
        <v>42523.04038194444</v>
      </c>
      <c r="T3666" s="18">
        <f t="shared" si="347"/>
        <v>42537.04038194444</v>
      </c>
      <c r="U3666" s="18">
        <v>42523.04038194444</v>
      </c>
      <c r="V3666" s="16">
        <v>2016</v>
      </c>
      <c r="W3666" s="17"/>
    </row>
    <row r="3667" spans="1:23" ht="28.8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8">
        <f t="shared" si="346"/>
        <v>42294.59979166666</v>
      </c>
      <c r="T3667" s="18">
        <f t="shared" si="347"/>
        <v>42305.620833333327</v>
      </c>
      <c r="U3667" s="18">
        <v>42294.59979166666</v>
      </c>
      <c r="V3667" s="16">
        <v>2015</v>
      </c>
      <c r="W3667" s="17"/>
    </row>
    <row r="3668" spans="1:23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8">
        <f t="shared" si="346"/>
        <v>41822.696550925924</v>
      </c>
      <c r="T3668" s="18">
        <f t="shared" si="347"/>
        <v>41844.083333333328</v>
      </c>
      <c r="U3668" s="18">
        <v>41822.696550925924</v>
      </c>
      <c r="V3668" s="16">
        <v>2014</v>
      </c>
      <c r="W3668" s="17"/>
    </row>
    <row r="3669" spans="1:23" ht="28.8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8">
        <f t="shared" si="346"/>
        <v>42173.761793981481</v>
      </c>
      <c r="T3669" s="18">
        <f t="shared" si="347"/>
        <v>42203.761793981481</v>
      </c>
      <c r="U3669" s="18">
        <v>42173.761793981481</v>
      </c>
      <c r="V3669" s="16">
        <v>2015</v>
      </c>
      <c r="W3669" s="17"/>
    </row>
    <row r="3670" spans="1:23" ht="28.8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8">
        <f t="shared" si="346"/>
        <v>42185.347824074073</v>
      </c>
      <c r="T3670" s="18">
        <f t="shared" si="347"/>
        <v>42208.564583333333</v>
      </c>
      <c r="U3670" s="18">
        <v>42185.347824074073</v>
      </c>
      <c r="V3670" s="16">
        <v>2015</v>
      </c>
      <c r="W3670" s="17"/>
    </row>
    <row r="3671" spans="1:23" ht="28.8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8">
        <f t="shared" si="346"/>
        <v>42136.466863425921</v>
      </c>
      <c r="T3671" s="18">
        <f t="shared" si="347"/>
        <v>42166.466863425921</v>
      </c>
      <c r="U3671" s="18">
        <v>42136.466863425921</v>
      </c>
      <c r="V3671" s="16">
        <v>2015</v>
      </c>
      <c r="W3671" s="17"/>
    </row>
    <row r="3672" spans="1:23" ht="28.8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8">
        <f t="shared" si="346"/>
        <v>42142.305682870363</v>
      </c>
      <c r="T3672" s="18">
        <f t="shared" si="347"/>
        <v>42155.749999999993</v>
      </c>
      <c r="U3672" s="18">
        <v>42142.305682870363</v>
      </c>
      <c r="V3672" s="16">
        <v>2015</v>
      </c>
      <c r="W3672" s="17"/>
    </row>
    <row r="3673" spans="1:23" ht="28.8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8">
        <f t="shared" si="346"/>
        <v>41820.419756944444</v>
      </c>
      <c r="T3673" s="18">
        <f t="shared" si="347"/>
        <v>41840.957638888889</v>
      </c>
      <c r="U3673" s="18">
        <v>41820.419756944444</v>
      </c>
      <c r="V3673" s="16">
        <v>2014</v>
      </c>
      <c r="W3673" s="17"/>
    </row>
    <row r="3674" spans="1:23" ht="28.8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8">
        <f t="shared" si="346"/>
        <v>41878.738240740735</v>
      </c>
      <c r="T3674" s="18">
        <f t="shared" si="347"/>
        <v>41908.738240740735</v>
      </c>
      <c r="U3674" s="18">
        <v>41878.738240740735</v>
      </c>
      <c r="V3674" s="16">
        <v>2014</v>
      </c>
      <c r="W3674" s="17"/>
    </row>
    <row r="3675" spans="1:23" ht="28.8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8">
        <f t="shared" si="346"/>
        <v>41914.086770833332</v>
      </c>
      <c r="T3675" s="18">
        <f t="shared" si="347"/>
        <v>41948.327777777777</v>
      </c>
      <c r="U3675" s="18">
        <v>41914.086770833332</v>
      </c>
      <c r="V3675" s="16">
        <v>2014</v>
      </c>
      <c r="W3675" s="17"/>
    </row>
    <row r="3676" spans="1:23" ht="28.8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8">
        <f t="shared" si="346"/>
        <v>42556.664687499993</v>
      </c>
      <c r="T3676" s="18">
        <f t="shared" si="347"/>
        <v>42616.664687499993</v>
      </c>
      <c r="U3676" s="18">
        <v>42556.664687499993</v>
      </c>
      <c r="V3676" s="16">
        <v>2016</v>
      </c>
      <c r="W3676" s="17"/>
    </row>
    <row r="3677" spans="1:23" ht="28.8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8">
        <f t="shared" si="346"/>
        <v>42493.388680555552</v>
      </c>
      <c r="T3677" s="18">
        <f t="shared" si="347"/>
        <v>42505.749999999993</v>
      </c>
      <c r="U3677" s="18">
        <v>42493.388680555552</v>
      </c>
      <c r="V3677" s="16">
        <v>2016</v>
      </c>
      <c r="W3677" s="17"/>
    </row>
    <row r="3678" spans="1:23" ht="28.8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8">
        <f t="shared" si="346"/>
        <v>41876.607453703698</v>
      </c>
      <c r="T3678" s="18">
        <f t="shared" si="347"/>
        <v>41894.607453703698</v>
      </c>
      <c r="U3678" s="18">
        <v>41876.607453703698</v>
      </c>
      <c r="V3678" s="16">
        <v>2014</v>
      </c>
      <c r="W3678" s="17"/>
    </row>
    <row r="3679" spans="1:23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8">
        <f t="shared" si="346"/>
        <v>41802.365949074068</v>
      </c>
      <c r="T3679" s="18">
        <f t="shared" si="347"/>
        <v>41822.957638888889</v>
      </c>
      <c r="U3679" s="18">
        <v>41802.365949074068</v>
      </c>
      <c r="V3679" s="16">
        <v>2014</v>
      </c>
      <c r="W3679" s="17"/>
    </row>
    <row r="3680" spans="1:23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8">
        <f t="shared" si="346"/>
        <v>42120.322893518511</v>
      </c>
      <c r="T3680" s="18">
        <f t="shared" si="347"/>
        <v>42155.322893518511</v>
      </c>
      <c r="U3680" s="18">
        <v>42120.322893518511</v>
      </c>
      <c r="V3680" s="16">
        <v>2015</v>
      </c>
      <c r="W3680" s="17"/>
    </row>
    <row r="3681" spans="1:23" ht="28.8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8">
        <f t="shared" si="346"/>
        <v>41786.553020833329</v>
      </c>
      <c r="T3681" s="18">
        <f t="shared" si="347"/>
        <v>41820.999305555553</v>
      </c>
      <c r="U3681" s="18">
        <v>41786.553020833329</v>
      </c>
      <c r="V3681" s="16">
        <v>2014</v>
      </c>
      <c r="W3681" s="17"/>
    </row>
    <row r="3682" spans="1:23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8">
        <f t="shared" si="346"/>
        <v>42627.245763888881</v>
      </c>
      <c r="T3682" s="18">
        <f t="shared" si="347"/>
        <v>42648.245763888881</v>
      </c>
      <c r="U3682" s="18">
        <v>42627.245763888881</v>
      </c>
      <c r="V3682" s="16">
        <v>2016</v>
      </c>
      <c r="W3682" s="17"/>
    </row>
    <row r="3683" spans="1:23" ht="28.8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8">
        <f t="shared" si="346"/>
        <v>42374.443171296291</v>
      </c>
      <c r="T3683" s="18">
        <f t="shared" si="347"/>
        <v>42384.443171296291</v>
      </c>
      <c r="U3683" s="18">
        <v>42374.443171296291</v>
      </c>
      <c r="V3683" s="16">
        <v>2016</v>
      </c>
      <c r="W3683" s="17"/>
    </row>
    <row r="3684" spans="1:23" ht="28.8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8">
        <f t="shared" si="346"/>
        <v>41772.477060185185</v>
      </c>
      <c r="T3684" s="18">
        <f t="shared" si="347"/>
        <v>41806.082638888889</v>
      </c>
      <c r="U3684" s="18">
        <v>41772.477060185185</v>
      </c>
      <c r="V3684" s="16">
        <v>2014</v>
      </c>
      <c r="W3684" s="17"/>
    </row>
    <row r="3685" spans="1:23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8">
        <f t="shared" si="346"/>
        <v>42632.908518518518</v>
      </c>
      <c r="T3685" s="18">
        <f t="shared" si="347"/>
        <v>42662.908518518518</v>
      </c>
      <c r="U3685" s="18">
        <v>42632.908518518518</v>
      </c>
      <c r="V3685" s="16">
        <v>2016</v>
      </c>
      <c r="W3685" s="17"/>
    </row>
    <row r="3686" spans="1:23" ht="28.8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8">
        <f t="shared" si="346"/>
        <v>42218.97206018518</v>
      </c>
      <c r="T3686" s="18">
        <f t="shared" si="347"/>
        <v>42248.97206018518</v>
      </c>
      <c r="U3686" s="18">
        <v>42218.97206018518</v>
      </c>
      <c r="V3686" s="16">
        <v>2015</v>
      </c>
      <c r="W3686" s="17"/>
    </row>
    <row r="3687" spans="1:23" ht="28.8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8">
        <f t="shared" si="346"/>
        <v>41753.384942129625</v>
      </c>
      <c r="T3687" s="18">
        <f t="shared" si="347"/>
        <v>41778.666666666664</v>
      </c>
      <c r="U3687" s="18">
        <v>41753.384942129625</v>
      </c>
      <c r="V3687" s="16">
        <v>2014</v>
      </c>
      <c r="W3687" s="17"/>
    </row>
    <row r="3688" spans="1:23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8">
        <f t="shared" si="346"/>
        <v>42230.454398148147</v>
      </c>
      <c r="T3688" s="18">
        <f t="shared" si="347"/>
        <v>42244.957638888889</v>
      </c>
      <c r="U3688" s="18">
        <v>42230.454398148147</v>
      </c>
      <c r="V3688" s="16">
        <v>2015</v>
      </c>
      <c r="W3688" s="17"/>
    </row>
    <row r="3689" spans="1:23" ht="28.8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8">
        <f t="shared" si="346"/>
        <v>41787.009895833333</v>
      </c>
      <c r="T3689" s="18">
        <f t="shared" si="347"/>
        <v>41817.009895833333</v>
      </c>
      <c r="U3689" s="18">
        <v>41787.009895833333</v>
      </c>
      <c r="V3689" s="16">
        <v>2014</v>
      </c>
      <c r="W3689" s="17"/>
    </row>
    <row r="3690" spans="1:23" ht="28.8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8">
        <f t="shared" si="346"/>
        <v>41829.578749999993</v>
      </c>
      <c r="T3690" s="18">
        <f t="shared" si="347"/>
        <v>41859.578749999993</v>
      </c>
      <c r="U3690" s="18">
        <v>41829.578749999993</v>
      </c>
      <c r="V3690" s="16">
        <v>2014</v>
      </c>
      <c r="W3690" s="17"/>
    </row>
    <row r="3691" spans="1:23" ht="28.8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8">
        <f t="shared" si="346"/>
        <v>42147.61850694444</v>
      </c>
      <c r="T3691" s="18">
        <f t="shared" si="347"/>
        <v>42176.725694444445</v>
      </c>
      <c r="U3691" s="18">
        <v>42147.61850694444</v>
      </c>
      <c r="V3691" s="16">
        <v>2015</v>
      </c>
      <c r="W3691" s="17"/>
    </row>
    <row r="3692" spans="1:23" ht="28.8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8">
        <f t="shared" si="346"/>
        <v>41940.389849537038</v>
      </c>
      <c r="T3692" s="18">
        <f t="shared" si="347"/>
        <v>41970.431516203702</v>
      </c>
      <c r="U3692" s="18">
        <v>41940.389849537038</v>
      </c>
      <c r="V3692" s="16">
        <v>2014</v>
      </c>
      <c r="W3692" s="17"/>
    </row>
    <row r="3693" spans="1:23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8">
        <f t="shared" si="346"/>
        <v>42020.492233796293</v>
      </c>
      <c r="T3693" s="18">
        <f t="shared" si="347"/>
        <v>42064.999305555553</v>
      </c>
      <c r="U3693" s="18">
        <v>42020.492233796293</v>
      </c>
      <c r="V3693" s="16">
        <v>2015</v>
      </c>
      <c r="W3693" s="17"/>
    </row>
    <row r="3694" spans="1:23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8">
        <f t="shared" si="346"/>
        <v>41891.756701388884</v>
      </c>
      <c r="T3694" s="18">
        <f t="shared" si="347"/>
        <v>41900.791666666664</v>
      </c>
      <c r="U3694" s="18">
        <v>41891.756701388884</v>
      </c>
      <c r="V3694" s="16">
        <v>2014</v>
      </c>
      <c r="W3694" s="17"/>
    </row>
    <row r="3695" spans="1:23" ht="28.8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8">
        <f t="shared" si="346"/>
        <v>42308.98297453703</v>
      </c>
      <c r="T3695" s="18">
        <f t="shared" si="347"/>
        <v>42338.729166666664</v>
      </c>
      <c r="U3695" s="18">
        <v>42308.98297453703</v>
      </c>
      <c r="V3695" s="16">
        <v>2015</v>
      </c>
      <c r="W3695" s="17"/>
    </row>
    <row r="3696" spans="1:23" ht="28.8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8">
        <f t="shared" si="346"/>
        <v>42489.925543981481</v>
      </c>
      <c r="T3696" s="18">
        <f t="shared" si="347"/>
        <v>42526.874999999993</v>
      </c>
      <c r="U3696" s="18">
        <v>42489.925543981481</v>
      </c>
      <c r="V3696" s="16">
        <v>2016</v>
      </c>
      <c r="W3696" s="17"/>
    </row>
    <row r="3697" spans="1:23" ht="28.8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8">
        <f t="shared" si="346"/>
        <v>41995.662152777775</v>
      </c>
      <c r="T3697" s="18">
        <f t="shared" si="347"/>
        <v>42015.662152777775</v>
      </c>
      <c r="U3697" s="18">
        <v>41995.662152777775</v>
      </c>
      <c r="V3697" s="16">
        <v>2014</v>
      </c>
      <c r="W3697" s="17"/>
    </row>
    <row r="3698" spans="1:23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8">
        <f t="shared" si="346"/>
        <v>41988.408749999995</v>
      </c>
      <c r="T3698" s="18">
        <f t="shared" si="347"/>
        <v>42048.408749999995</v>
      </c>
      <c r="U3698" s="18">
        <v>41988.408749999995</v>
      </c>
      <c r="V3698" s="16">
        <v>2014</v>
      </c>
      <c r="W3698" s="17"/>
    </row>
    <row r="3699" spans="1:23" ht="28.8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8">
        <f t="shared" si="346"/>
        <v>42479.2575</v>
      </c>
      <c r="T3699" s="18">
        <f t="shared" si="347"/>
        <v>42500.2575</v>
      </c>
      <c r="U3699" s="18">
        <v>42479.2575</v>
      </c>
      <c r="V3699" s="16">
        <v>2016</v>
      </c>
      <c r="W3699" s="17"/>
    </row>
    <row r="3700" spans="1:23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8">
        <f t="shared" si="346"/>
        <v>42401.598229166666</v>
      </c>
      <c r="T3700" s="18">
        <f t="shared" si="347"/>
        <v>42431.598229166666</v>
      </c>
      <c r="U3700" s="18">
        <v>42401.598229166666</v>
      </c>
      <c r="V3700" s="16">
        <v>2016</v>
      </c>
      <c r="W3700" s="17"/>
    </row>
    <row r="3701" spans="1:23" ht="28.8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8">
        <f t="shared" si="346"/>
        <v>41897.393703703703</v>
      </c>
      <c r="T3701" s="18">
        <f t="shared" si="347"/>
        <v>41927.393703703703</v>
      </c>
      <c r="U3701" s="18">
        <v>41897.393703703703</v>
      </c>
      <c r="V3701" s="16">
        <v>2014</v>
      </c>
      <c r="W3701" s="17"/>
    </row>
    <row r="3702" spans="1:23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8">
        <f t="shared" si="346"/>
        <v>41882.37731481481</v>
      </c>
      <c r="T3702" s="18">
        <f t="shared" si="347"/>
        <v>41912.458333333328</v>
      </c>
      <c r="U3702" s="18">
        <v>41882.37731481481</v>
      </c>
      <c r="V3702" s="16">
        <v>2014</v>
      </c>
      <c r="W3702" s="17"/>
    </row>
    <row r="3703" spans="1:23" ht="28.8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8">
        <f t="shared" si="346"/>
        <v>42129.333252314813</v>
      </c>
      <c r="T3703" s="18">
        <f t="shared" si="347"/>
        <v>42159.333252314813</v>
      </c>
      <c r="U3703" s="18">
        <v>42129.333252314813</v>
      </c>
      <c r="V3703" s="16">
        <v>2015</v>
      </c>
      <c r="W3703" s="17"/>
    </row>
    <row r="3704" spans="1:23" ht="28.8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8">
        <f t="shared" si="346"/>
        <v>42524.329675925925</v>
      </c>
      <c r="T3704" s="18">
        <f t="shared" si="347"/>
        <v>42561.749305555553</v>
      </c>
      <c r="U3704" s="18">
        <v>42524.329675925925</v>
      </c>
      <c r="V3704" s="16">
        <v>2016</v>
      </c>
      <c r="W3704" s="17"/>
    </row>
    <row r="3705" spans="1:23" ht="28.8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8">
        <f t="shared" si="346"/>
        <v>42556.296157407407</v>
      </c>
      <c r="T3705" s="18">
        <f t="shared" si="347"/>
        <v>42595.082638888889</v>
      </c>
      <c r="U3705" s="18">
        <v>42556.296157407407</v>
      </c>
      <c r="V3705" s="16">
        <v>2016</v>
      </c>
      <c r="W3705" s="17"/>
    </row>
    <row r="3706" spans="1:23" ht="28.8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8">
        <f t="shared" si="346"/>
        <v>42461.481412037036</v>
      </c>
      <c r="T3706" s="18">
        <f t="shared" si="347"/>
        <v>42521.481412037036</v>
      </c>
      <c r="U3706" s="18">
        <v>42461.481412037036</v>
      </c>
      <c r="V3706" s="16">
        <v>2016</v>
      </c>
      <c r="W3706" s="17"/>
    </row>
    <row r="3707" spans="1:23" ht="28.8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8">
        <f t="shared" si="346"/>
        <v>41792.334652777776</v>
      </c>
      <c r="T3707" s="18">
        <f t="shared" si="347"/>
        <v>41813.541666666664</v>
      </c>
      <c r="U3707" s="18">
        <v>41792.334652777776</v>
      </c>
      <c r="V3707" s="16">
        <v>2014</v>
      </c>
      <c r="W3707" s="17"/>
    </row>
    <row r="3708" spans="1:23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8">
        <f t="shared" si="346"/>
        <v>41879.705428240741</v>
      </c>
      <c r="T3708" s="18">
        <f t="shared" si="347"/>
        <v>41894.705428240741</v>
      </c>
      <c r="U3708" s="18">
        <v>41879.705428240741</v>
      </c>
      <c r="V3708" s="16">
        <v>2014</v>
      </c>
      <c r="W3708" s="17"/>
    </row>
    <row r="3709" spans="1:23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8">
        <f t="shared" si="346"/>
        <v>42551.840023148143</v>
      </c>
      <c r="T3709" s="18">
        <f t="shared" si="347"/>
        <v>42573.018055555549</v>
      </c>
      <c r="U3709" s="18">
        <v>42551.840023148143</v>
      </c>
      <c r="V3709" s="16">
        <v>2016</v>
      </c>
      <c r="W3709" s="17"/>
    </row>
    <row r="3710" spans="1:23" ht="28.8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8">
        <f t="shared" si="346"/>
        <v>41809.933865740735</v>
      </c>
      <c r="T3710" s="18">
        <f t="shared" si="347"/>
        <v>41823.933865740735</v>
      </c>
      <c r="U3710" s="18">
        <v>41809.933865740735</v>
      </c>
      <c r="V3710" s="16">
        <v>2014</v>
      </c>
      <c r="W3710" s="17"/>
    </row>
    <row r="3711" spans="1:23" ht="28.8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8">
        <f t="shared" si="346"/>
        <v>41785.499374999999</v>
      </c>
      <c r="T3711" s="18">
        <f t="shared" si="347"/>
        <v>41815.499374999999</v>
      </c>
      <c r="U3711" s="18">
        <v>41785.499374999999</v>
      </c>
      <c r="V3711" s="16">
        <v>2014</v>
      </c>
      <c r="W3711" s="17"/>
    </row>
    <row r="3712" spans="1:23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8">
        <f t="shared" si="346"/>
        <v>42072.367916666662</v>
      </c>
      <c r="T3712" s="18">
        <f t="shared" si="347"/>
        <v>42097.367916666662</v>
      </c>
      <c r="U3712" s="18">
        <v>42072.367916666662</v>
      </c>
      <c r="V3712" s="16">
        <v>2015</v>
      </c>
      <c r="W3712" s="17"/>
    </row>
    <row r="3713" spans="1:23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8">
        <f t="shared" si="346"/>
        <v>41779.5158912037</v>
      </c>
      <c r="T3713" s="18">
        <f t="shared" si="347"/>
        <v>41805.458333333328</v>
      </c>
      <c r="U3713" s="18">
        <v>41779.5158912037</v>
      </c>
      <c r="V3713" s="16">
        <v>2014</v>
      </c>
      <c r="W3713" s="17"/>
    </row>
    <row r="3714" spans="1:23" ht="28.8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E3714/D3714</f>
        <v>1.5373333333333334</v>
      </c>
      <c r="P3714" s="7">
        <f t="shared" ref="P3714:P3777" si="349">E3714/L3714</f>
        <v>110.86538461538461</v>
      </c>
      <c r="Q3714" t="str">
        <f t="shared" ref="Q3714:Q3777" si="350">LEFT(N3714,FIND("/",N3714)-1)</f>
        <v>theater</v>
      </c>
      <c r="R3714" t="str">
        <f t="shared" ref="R3714:R3777" si="351">RIGHT(N3714,LEN(N3714)-FIND("/",N3714))</f>
        <v>plays</v>
      </c>
      <c r="S3714" s="18">
        <f t="shared" ref="S3714:S3777" si="352">(((J3714/60)/60)/24)+DATE(1970,1,1)+(-5/24)</f>
        <v>42133.963738425926</v>
      </c>
      <c r="T3714" s="18">
        <f t="shared" ref="T3714:T3777" si="353">(((I3714/60)/60)/24)+DATE(1970,1,1)+(-5/24)</f>
        <v>42155.082638888889</v>
      </c>
      <c r="U3714" s="18">
        <v>42133.963738425926</v>
      </c>
      <c r="V3714" s="16">
        <v>2015</v>
      </c>
      <c r="W3714" s="17"/>
    </row>
    <row r="3715" spans="1:23" ht="28.8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1.0149999999999999</v>
      </c>
      <c r="P3715" s="7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8">
        <f t="shared" si="352"/>
        <v>42505.529699074068</v>
      </c>
      <c r="T3715" s="18">
        <f t="shared" si="353"/>
        <v>42525.529699074068</v>
      </c>
      <c r="U3715" s="18">
        <v>42505.529699074068</v>
      </c>
      <c r="V3715" s="16">
        <v>2016</v>
      </c>
      <c r="W3715" s="17"/>
    </row>
    <row r="3716" spans="1:23" ht="28.8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8">
        <f t="shared" si="352"/>
        <v>42118.347997685189</v>
      </c>
      <c r="T3716" s="18">
        <f t="shared" si="353"/>
        <v>42149.957638888889</v>
      </c>
      <c r="U3716" s="18">
        <v>42118.347997685189</v>
      </c>
      <c r="V3716" s="16">
        <v>2015</v>
      </c>
      <c r="W3716" s="17"/>
    </row>
    <row r="3717" spans="1:23" ht="28.8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8">
        <f t="shared" si="352"/>
        <v>42036.787256944437</v>
      </c>
      <c r="T3717" s="18">
        <f t="shared" si="353"/>
        <v>42094.327777777777</v>
      </c>
      <c r="U3717" s="18">
        <v>42036.787256944437</v>
      </c>
      <c r="V3717" s="16">
        <v>2015</v>
      </c>
      <c r="W3717" s="17"/>
    </row>
    <row r="3718" spans="1:23" ht="28.8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8">
        <f t="shared" si="352"/>
        <v>42360.679502314808</v>
      </c>
      <c r="T3718" s="18">
        <f t="shared" si="353"/>
        <v>42390.679502314808</v>
      </c>
      <c r="U3718" s="18">
        <v>42360.679502314808</v>
      </c>
      <c r="V3718" s="16">
        <v>2015</v>
      </c>
      <c r="W3718" s="17"/>
    </row>
    <row r="3719" spans="1:23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8">
        <f t="shared" si="352"/>
        <v>42102.657974537033</v>
      </c>
      <c r="T3719" s="18">
        <f t="shared" si="353"/>
        <v>42133.657974537033</v>
      </c>
      <c r="U3719" s="18">
        <v>42102.657974537033</v>
      </c>
      <c r="V3719" s="16">
        <v>2015</v>
      </c>
      <c r="W3719" s="17"/>
    </row>
    <row r="3720" spans="1:23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8">
        <f t="shared" si="352"/>
        <v>42032.507812499993</v>
      </c>
      <c r="T3720" s="18">
        <f t="shared" si="353"/>
        <v>42062.507812499993</v>
      </c>
      <c r="U3720" s="18">
        <v>42032.507812499993</v>
      </c>
      <c r="V3720" s="16">
        <v>2015</v>
      </c>
      <c r="W3720" s="17"/>
    </row>
    <row r="3721" spans="1:23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8">
        <f t="shared" si="352"/>
        <v>42147.521597222221</v>
      </c>
      <c r="T3721" s="18">
        <f t="shared" si="353"/>
        <v>42177.521597222221</v>
      </c>
      <c r="U3721" s="18">
        <v>42147.521597222221</v>
      </c>
      <c r="V3721" s="16">
        <v>2015</v>
      </c>
      <c r="W3721" s="17"/>
    </row>
    <row r="3722" spans="1:23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8">
        <f t="shared" si="352"/>
        <v>42165.784791666665</v>
      </c>
      <c r="T3722" s="18">
        <f t="shared" si="353"/>
        <v>42187.784791666665</v>
      </c>
      <c r="U3722" s="18">
        <v>42165.784791666665</v>
      </c>
      <c r="V3722" s="16">
        <v>2015</v>
      </c>
      <c r="W3722" s="17"/>
    </row>
    <row r="3723" spans="1:23" ht="28.8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8">
        <f t="shared" si="352"/>
        <v>41927.727824074071</v>
      </c>
      <c r="T3723" s="18">
        <f t="shared" si="353"/>
        <v>41948.769490740735</v>
      </c>
      <c r="U3723" s="18">
        <v>41927.727824074071</v>
      </c>
      <c r="V3723" s="16">
        <v>2014</v>
      </c>
      <c r="W3723" s="17"/>
    </row>
    <row r="3724" spans="1:23" ht="28.8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8">
        <f t="shared" si="352"/>
        <v>42381.463506944441</v>
      </c>
      <c r="T3724" s="18">
        <f t="shared" si="353"/>
        <v>42411.749305555553</v>
      </c>
      <c r="U3724" s="18">
        <v>42381.463506944441</v>
      </c>
      <c r="V3724" s="16">
        <v>2016</v>
      </c>
      <c r="W3724" s="17"/>
    </row>
    <row r="3725" spans="1:23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8">
        <f t="shared" si="352"/>
        <v>41943.544699074075</v>
      </c>
      <c r="T3725" s="18">
        <f t="shared" si="353"/>
        <v>41973.586365740739</v>
      </c>
      <c r="U3725" s="18">
        <v>41943.544699074075</v>
      </c>
      <c r="V3725" s="16">
        <v>2014</v>
      </c>
      <c r="W3725" s="17"/>
    </row>
    <row r="3726" spans="1:23" ht="28.8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8">
        <f t="shared" si="352"/>
        <v>42465.283101851855</v>
      </c>
      <c r="T3726" s="18">
        <f t="shared" si="353"/>
        <v>42494.749999999993</v>
      </c>
      <c r="U3726" s="18">
        <v>42465.283101851855</v>
      </c>
      <c r="V3726" s="16">
        <v>2016</v>
      </c>
      <c r="W3726" s="17"/>
    </row>
    <row r="3727" spans="1:23" ht="28.8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8">
        <f t="shared" si="352"/>
        <v>42401.736886574072</v>
      </c>
      <c r="T3727" s="18">
        <f t="shared" si="353"/>
        <v>42418.687499999993</v>
      </c>
      <c r="U3727" s="18">
        <v>42401.736886574072</v>
      </c>
      <c r="V3727" s="16">
        <v>2016</v>
      </c>
      <c r="W3727" s="17"/>
    </row>
    <row r="3728" spans="1:23" ht="28.8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8">
        <f t="shared" si="352"/>
        <v>42461.932534722226</v>
      </c>
      <c r="T3728" s="18">
        <f t="shared" si="353"/>
        <v>42489.666666666664</v>
      </c>
      <c r="U3728" s="18">
        <v>42461.932534722226</v>
      </c>
      <c r="V3728" s="16">
        <v>2016</v>
      </c>
      <c r="W3728" s="17"/>
    </row>
    <row r="3729" spans="1:23" ht="28.8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8">
        <f t="shared" si="352"/>
        <v>42632.139976851853</v>
      </c>
      <c r="T3729" s="18">
        <f t="shared" si="353"/>
        <v>42662.996527777774</v>
      </c>
      <c r="U3729" s="18">
        <v>42632.139976851853</v>
      </c>
      <c r="V3729" s="16">
        <v>2016</v>
      </c>
      <c r="W3729" s="17"/>
    </row>
    <row r="3730" spans="1:23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8">
        <f t="shared" si="352"/>
        <v>42204.962685185186</v>
      </c>
      <c r="T3730" s="18">
        <f t="shared" si="353"/>
        <v>42234.962685185186</v>
      </c>
      <c r="U3730" s="18">
        <v>42204.962685185186</v>
      </c>
      <c r="V3730" s="16">
        <v>2015</v>
      </c>
      <c r="W3730" s="17"/>
    </row>
    <row r="3731" spans="1:23" ht="28.8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8">
        <f t="shared" si="352"/>
        <v>42040.996666666666</v>
      </c>
      <c r="T3731" s="18">
        <f t="shared" si="353"/>
        <v>42085.954999999994</v>
      </c>
      <c r="U3731" s="18">
        <v>42040.996666666666</v>
      </c>
      <c r="V3731" s="16">
        <v>2015</v>
      </c>
      <c r="W3731" s="17"/>
    </row>
    <row r="3732" spans="1:23" ht="28.8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8">
        <f t="shared" si="352"/>
        <v>42203.46943287037</v>
      </c>
      <c r="T3732" s="18">
        <f t="shared" si="353"/>
        <v>42233.46943287037</v>
      </c>
      <c r="U3732" s="18">
        <v>42203.46943287037</v>
      </c>
      <c r="V3732" s="16">
        <v>2015</v>
      </c>
      <c r="W3732" s="17"/>
    </row>
    <row r="3733" spans="1:23" ht="28.8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8">
        <f t="shared" si="352"/>
        <v>41983.544513888883</v>
      </c>
      <c r="T3733" s="18">
        <f t="shared" si="353"/>
        <v>42013.932638888888</v>
      </c>
      <c r="U3733" s="18">
        <v>41983.544513888883</v>
      </c>
      <c r="V3733" s="16">
        <v>2014</v>
      </c>
      <c r="W3733" s="17"/>
    </row>
    <row r="3734" spans="1:23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8">
        <f t="shared" si="352"/>
        <v>41968.469131944446</v>
      </c>
      <c r="T3734" s="18">
        <f t="shared" si="353"/>
        <v>42028.291666666664</v>
      </c>
      <c r="U3734" s="18">
        <v>41968.469131944446</v>
      </c>
      <c r="V3734" s="16">
        <v>2014</v>
      </c>
      <c r="W3734" s="17"/>
    </row>
    <row r="3735" spans="1:23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8">
        <f t="shared" si="352"/>
        <v>42102.816064814811</v>
      </c>
      <c r="T3735" s="18">
        <f t="shared" si="353"/>
        <v>42112.729166666664</v>
      </c>
      <c r="U3735" s="18">
        <v>42102.816064814811</v>
      </c>
      <c r="V3735" s="16">
        <v>2015</v>
      </c>
      <c r="W3735" s="17"/>
    </row>
    <row r="3736" spans="1:23" ht="28.8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8">
        <f t="shared" si="352"/>
        <v>42089.693240740737</v>
      </c>
      <c r="T3736" s="18">
        <f t="shared" si="353"/>
        <v>42149.693240740737</v>
      </c>
      <c r="U3736" s="18">
        <v>42089.693240740737</v>
      </c>
      <c r="V3736" s="16">
        <v>2015</v>
      </c>
      <c r="W3736" s="17"/>
    </row>
    <row r="3737" spans="1:23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8">
        <f t="shared" si="352"/>
        <v>42122.484826388885</v>
      </c>
      <c r="T3737" s="18">
        <f t="shared" si="353"/>
        <v>42152.484826388885</v>
      </c>
      <c r="U3737" s="18">
        <v>42122.484826388885</v>
      </c>
      <c r="V3737" s="16">
        <v>2015</v>
      </c>
      <c r="W3737" s="17"/>
    </row>
    <row r="3738" spans="1:23" ht="28.8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8">
        <f t="shared" si="352"/>
        <v>42048.503391203696</v>
      </c>
      <c r="T3738" s="18">
        <f t="shared" si="353"/>
        <v>42086.541666666664</v>
      </c>
      <c r="U3738" s="18">
        <v>42048.503391203696</v>
      </c>
      <c r="V3738" s="16">
        <v>2015</v>
      </c>
      <c r="W3738" s="17"/>
    </row>
    <row r="3739" spans="1:23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8">
        <f t="shared" si="352"/>
        <v>42297.482673611106</v>
      </c>
      <c r="T3739" s="18">
        <f t="shared" si="353"/>
        <v>42320.082638888889</v>
      </c>
      <c r="U3739" s="18">
        <v>42297.482673611106</v>
      </c>
      <c r="V3739" s="16">
        <v>2015</v>
      </c>
      <c r="W3739" s="17"/>
    </row>
    <row r="3740" spans="1:23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8">
        <f t="shared" si="352"/>
        <v>41813.730381944442</v>
      </c>
      <c r="T3740" s="18">
        <f t="shared" si="353"/>
        <v>41835.708333333328</v>
      </c>
      <c r="U3740" s="18">
        <v>41813.730381944442</v>
      </c>
      <c r="V3740" s="16">
        <v>2014</v>
      </c>
      <c r="W3740" s="17"/>
    </row>
    <row r="3741" spans="1:23" ht="28.8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8">
        <f t="shared" si="352"/>
        <v>42548.241527777776</v>
      </c>
      <c r="T3741" s="18">
        <f t="shared" si="353"/>
        <v>42568.241527777776</v>
      </c>
      <c r="U3741" s="18">
        <v>42548.241527777776</v>
      </c>
      <c r="V3741" s="16">
        <v>2016</v>
      </c>
      <c r="W3741" s="17"/>
    </row>
    <row r="3742" spans="1:23" ht="28.8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8">
        <f t="shared" si="352"/>
        <v>41832.881423611107</v>
      </c>
      <c r="T3742" s="18">
        <f t="shared" si="353"/>
        <v>41862.870810185181</v>
      </c>
      <c r="U3742" s="18">
        <v>41832.881423611107</v>
      </c>
      <c r="V3742" s="16">
        <v>2014</v>
      </c>
      <c r="W3742" s="17"/>
    </row>
    <row r="3743" spans="1:23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8">
        <f t="shared" si="352"/>
        <v>42325.712384259255</v>
      </c>
      <c r="T3743" s="18">
        <f t="shared" si="353"/>
        <v>42355.712384259255</v>
      </c>
      <c r="U3743" s="18">
        <v>42325.712384259255</v>
      </c>
      <c r="V3743" s="16">
        <v>2015</v>
      </c>
      <c r="W3743" s="17"/>
    </row>
    <row r="3744" spans="1:23" ht="28.8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8">
        <f t="shared" si="352"/>
        <v>41858.006296296291</v>
      </c>
      <c r="T3744" s="18">
        <f t="shared" si="353"/>
        <v>41888.006296296291</v>
      </c>
      <c r="U3744" s="18">
        <v>41858.006296296291</v>
      </c>
      <c r="V3744" s="16">
        <v>2014</v>
      </c>
      <c r="W3744" s="17"/>
    </row>
    <row r="3745" spans="1:23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8">
        <f t="shared" si="352"/>
        <v>41793.501898148148</v>
      </c>
      <c r="T3745" s="18">
        <f t="shared" si="353"/>
        <v>41823.501898148148</v>
      </c>
      <c r="U3745" s="18">
        <v>41793.501898148148</v>
      </c>
      <c r="V3745" s="16">
        <v>2014</v>
      </c>
      <c r="W3745" s="17"/>
    </row>
    <row r="3746" spans="1:23" ht="28.8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8">
        <f t="shared" si="352"/>
        <v>41793.605925925927</v>
      </c>
      <c r="T3746" s="18">
        <f t="shared" si="353"/>
        <v>41824.957638888889</v>
      </c>
      <c r="U3746" s="18">
        <v>41793.605925925927</v>
      </c>
      <c r="V3746" s="16">
        <v>2014</v>
      </c>
      <c r="W3746" s="17"/>
    </row>
    <row r="3747" spans="1:23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8">
        <f t="shared" si="352"/>
        <v>41831.489606481482</v>
      </c>
      <c r="T3747" s="18">
        <f t="shared" si="353"/>
        <v>41861.489606481482</v>
      </c>
      <c r="U3747" s="18">
        <v>41831.489606481482</v>
      </c>
      <c r="V3747" s="16">
        <v>2014</v>
      </c>
      <c r="W3747" s="17"/>
    </row>
    <row r="3748" spans="1:23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8">
        <f t="shared" si="352"/>
        <v>42621.18100694444</v>
      </c>
      <c r="T3748" s="18">
        <f t="shared" si="353"/>
        <v>42651.18100694444</v>
      </c>
      <c r="U3748" s="18">
        <v>42621.18100694444</v>
      </c>
      <c r="V3748" s="16">
        <v>2016</v>
      </c>
      <c r="W3748" s="17"/>
    </row>
    <row r="3749" spans="1:23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8">
        <f t="shared" si="352"/>
        <v>42164.091388888883</v>
      </c>
      <c r="T3749" s="18">
        <f t="shared" si="353"/>
        <v>42190.749305555553</v>
      </c>
      <c r="U3749" s="18">
        <v>42164.091388888883</v>
      </c>
      <c r="V3749" s="16">
        <v>2015</v>
      </c>
      <c r="W3749" s="17"/>
    </row>
    <row r="3750" spans="1:23" ht="28.8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8">
        <f t="shared" si="352"/>
        <v>42395.498101851852</v>
      </c>
      <c r="T3750" s="18">
        <f t="shared" si="353"/>
        <v>42416.040972222218</v>
      </c>
      <c r="U3750" s="18">
        <v>42395.498101851852</v>
      </c>
      <c r="V3750" s="16">
        <v>2016</v>
      </c>
      <c r="W3750" s="17"/>
    </row>
    <row r="3751" spans="1:23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8">
        <f t="shared" si="352"/>
        <v>42457.918842592589</v>
      </c>
      <c r="T3751" s="18">
        <f t="shared" si="353"/>
        <v>42488.957638888889</v>
      </c>
      <c r="U3751" s="18">
        <v>42457.918842592589</v>
      </c>
      <c r="V3751" s="16">
        <v>2016</v>
      </c>
      <c r="W3751" s="17"/>
    </row>
    <row r="3752" spans="1:23" ht="72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8">
        <f t="shared" si="352"/>
        <v>42016.773240740738</v>
      </c>
      <c r="T3752" s="18">
        <f t="shared" si="353"/>
        <v>42045.124305555553</v>
      </c>
      <c r="U3752" s="18">
        <v>42016.773240740738</v>
      </c>
      <c r="V3752" s="16">
        <v>2015</v>
      </c>
      <c r="W3752" s="17"/>
    </row>
    <row r="3753" spans="1:23" ht="28.8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8">
        <f t="shared" si="352"/>
        <v>42402.827233796292</v>
      </c>
      <c r="T3753" s="18">
        <f t="shared" si="353"/>
        <v>42462.78556712962</v>
      </c>
      <c r="U3753" s="18">
        <v>42402.827233796292</v>
      </c>
      <c r="V3753" s="16">
        <v>2016</v>
      </c>
      <c r="W3753" s="17"/>
    </row>
    <row r="3754" spans="1:23" ht="28.8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8">
        <f t="shared" si="352"/>
        <v>42619.594155092585</v>
      </c>
      <c r="T3754" s="18">
        <f t="shared" si="353"/>
        <v>42659.666666666664</v>
      </c>
      <c r="U3754" s="18">
        <v>42619.594155092585</v>
      </c>
      <c r="V3754" s="16">
        <v>2016</v>
      </c>
      <c r="W3754" s="17"/>
    </row>
    <row r="3755" spans="1:23" ht="28.8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8">
        <f t="shared" si="352"/>
        <v>42128.615740740737</v>
      </c>
      <c r="T3755" s="18">
        <f t="shared" si="353"/>
        <v>42157.791666666664</v>
      </c>
      <c r="U3755" s="18">
        <v>42128.615740740737</v>
      </c>
      <c r="V3755" s="16">
        <v>2015</v>
      </c>
      <c r="W3755" s="17"/>
    </row>
    <row r="3756" spans="1:23" ht="28.8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8">
        <f t="shared" si="352"/>
        <v>41808.67288194444</v>
      </c>
      <c r="T3756" s="18">
        <f t="shared" si="353"/>
        <v>41845.999305555553</v>
      </c>
      <c r="U3756" s="18">
        <v>41808.67288194444</v>
      </c>
      <c r="V3756" s="16">
        <v>2014</v>
      </c>
      <c r="W3756" s="17"/>
    </row>
    <row r="3757" spans="1:23" ht="28.8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8">
        <f t="shared" si="352"/>
        <v>42445.658645833326</v>
      </c>
      <c r="T3757" s="18">
        <f t="shared" si="353"/>
        <v>42475.658645833326</v>
      </c>
      <c r="U3757" s="18">
        <v>42445.658645833326</v>
      </c>
      <c r="V3757" s="16">
        <v>2016</v>
      </c>
      <c r="W3757" s="17"/>
    </row>
    <row r="3758" spans="1:23" ht="28.8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8">
        <f t="shared" si="352"/>
        <v>41771.606458333328</v>
      </c>
      <c r="T3758" s="18">
        <f t="shared" si="353"/>
        <v>41801.606458333328</v>
      </c>
      <c r="U3758" s="18">
        <v>41771.606458333328</v>
      </c>
      <c r="V3758" s="16">
        <v>2014</v>
      </c>
      <c r="W3758" s="17"/>
    </row>
    <row r="3759" spans="1:23" ht="28.8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8">
        <f t="shared" si="352"/>
        <v>41954.642534722218</v>
      </c>
      <c r="T3759" s="18">
        <f t="shared" si="353"/>
        <v>41974.642534722218</v>
      </c>
      <c r="U3759" s="18">
        <v>41954.642534722218</v>
      </c>
      <c r="V3759" s="16">
        <v>2014</v>
      </c>
      <c r="W3759" s="17"/>
    </row>
    <row r="3760" spans="1:23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8">
        <f t="shared" si="352"/>
        <v>41747.26317129629</v>
      </c>
      <c r="T3760" s="18">
        <f t="shared" si="353"/>
        <v>41778</v>
      </c>
      <c r="U3760" s="18">
        <v>41747.26317129629</v>
      </c>
      <c r="V3760" s="16">
        <v>2014</v>
      </c>
      <c r="W3760" s="17"/>
    </row>
    <row r="3761" spans="1:23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8">
        <f t="shared" si="352"/>
        <v>42181.899918981479</v>
      </c>
      <c r="T3761" s="18">
        <f t="shared" si="353"/>
        <v>42241.899918981479</v>
      </c>
      <c r="U3761" s="18">
        <v>42181.899918981479</v>
      </c>
      <c r="V3761" s="16">
        <v>2015</v>
      </c>
      <c r="W3761" s="17"/>
    </row>
    <row r="3762" spans="1:23" ht="28.8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8">
        <f t="shared" si="352"/>
        <v>41739.316967592589</v>
      </c>
      <c r="T3762" s="18">
        <f t="shared" si="353"/>
        <v>41764.316967592589</v>
      </c>
      <c r="U3762" s="18">
        <v>41739.316967592589</v>
      </c>
      <c r="V3762" s="16">
        <v>2014</v>
      </c>
      <c r="W3762" s="17"/>
    </row>
    <row r="3763" spans="1:23" ht="28.8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8">
        <f t="shared" si="352"/>
        <v>42173.258530092593</v>
      </c>
      <c r="T3763" s="18">
        <f t="shared" si="353"/>
        <v>42226.749999999993</v>
      </c>
      <c r="U3763" s="18">
        <v>42173.258530092593</v>
      </c>
      <c r="V3763" s="16">
        <v>2015</v>
      </c>
      <c r="W3763" s="17"/>
    </row>
    <row r="3764" spans="1:23" ht="28.8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8">
        <f t="shared" si="352"/>
        <v>42193.605196759258</v>
      </c>
      <c r="T3764" s="18">
        <f t="shared" si="353"/>
        <v>42218.605196759258</v>
      </c>
      <c r="U3764" s="18">
        <v>42193.605196759258</v>
      </c>
      <c r="V3764" s="16">
        <v>2015</v>
      </c>
      <c r="W3764" s="17"/>
    </row>
    <row r="3765" spans="1:23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8">
        <f t="shared" si="352"/>
        <v>42065.541967592588</v>
      </c>
      <c r="T3765" s="18">
        <f t="shared" si="353"/>
        <v>42095.500300925924</v>
      </c>
      <c r="U3765" s="18">
        <v>42065.541967592588</v>
      </c>
      <c r="V3765" s="16">
        <v>2015</v>
      </c>
      <c r="W3765" s="17"/>
    </row>
    <row r="3766" spans="1:23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8">
        <f t="shared" si="352"/>
        <v>42499.634629629632</v>
      </c>
      <c r="T3766" s="18">
        <f t="shared" si="353"/>
        <v>42518.816666666658</v>
      </c>
      <c r="U3766" s="18">
        <v>42499.634629629632</v>
      </c>
      <c r="V3766" s="16">
        <v>2016</v>
      </c>
      <c r="W3766" s="17"/>
    </row>
    <row r="3767" spans="1:23" ht="28.8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8">
        <f t="shared" si="352"/>
        <v>41820.568078703705</v>
      </c>
      <c r="T3767" s="18">
        <f t="shared" si="353"/>
        <v>41850.568078703705</v>
      </c>
      <c r="U3767" s="18">
        <v>41820.568078703705</v>
      </c>
      <c r="V3767" s="16">
        <v>2014</v>
      </c>
      <c r="W3767" s="17"/>
    </row>
    <row r="3768" spans="1:23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8">
        <f t="shared" si="352"/>
        <v>41787.958854166667</v>
      </c>
      <c r="T3768" s="18">
        <f t="shared" si="353"/>
        <v>41822.958854166667</v>
      </c>
      <c r="U3768" s="18">
        <v>41787.958854166667</v>
      </c>
      <c r="V3768" s="16">
        <v>2014</v>
      </c>
      <c r="W3768" s="17"/>
    </row>
    <row r="3769" spans="1:23" ht="28.8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8">
        <f t="shared" si="352"/>
        <v>42049.811307870368</v>
      </c>
      <c r="T3769" s="18">
        <f t="shared" si="353"/>
        <v>42063.999305555553</v>
      </c>
      <c r="U3769" s="18">
        <v>42049.811307870368</v>
      </c>
      <c r="V3769" s="16">
        <v>2015</v>
      </c>
      <c r="W3769" s="17"/>
    </row>
    <row r="3770" spans="1:23" ht="28.8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8">
        <f t="shared" si="352"/>
        <v>41772.519560185181</v>
      </c>
      <c r="T3770" s="18">
        <f t="shared" si="353"/>
        <v>41802.519560185181</v>
      </c>
      <c r="U3770" s="18">
        <v>41772.519560185181</v>
      </c>
      <c r="V3770" s="16">
        <v>2014</v>
      </c>
      <c r="W3770" s="17"/>
    </row>
    <row r="3771" spans="1:23" ht="28.8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8">
        <f t="shared" si="352"/>
        <v>42445.389803240738</v>
      </c>
      <c r="T3771" s="18">
        <f t="shared" si="353"/>
        <v>42475.389803240738</v>
      </c>
      <c r="U3771" s="18">
        <v>42445.389803240738</v>
      </c>
      <c r="V3771" s="16">
        <v>2016</v>
      </c>
      <c r="W3771" s="17"/>
    </row>
    <row r="3772" spans="1:23" ht="28.8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8">
        <f t="shared" si="352"/>
        <v>42138.722337962965</v>
      </c>
      <c r="T3772" s="18">
        <f t="shared" si="353"/>
        <v>42168.722337962965</v>
      </c>
      <c r="U3772" s="18">
        <v>42138.722337962965</v>
      </c>
      <c r="V3772" s="16">
        <v>2015</v>
      </c>
      <c r="W3772" s="17"/>
    </row>
    <row r="3773" spans="1:23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8">
        <f t="shared" si="352"/>
        <v>42493.64875</v>
      </c>
      <c r="T3773" s="18">
        <f t="shared" si="353"/>
        <v>42507.791666666664</v>
      </c>
      <c r="U3773" s="18">
        <v>42493.64875</v>
      </c>
      <c r="V3773" s="16">
        <v>2016</v>
      </c>
      <c r="W3773" s="17"/>
    </row>
    <row r="3774" spans="1:23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8">
        <f t="shared" si="352"/>
        <v>42682.408634259256</v>
      </c>
      <c r="T3774" s="18">
        <f t="shared" si="353"/>
        <v>42703.041666666664</v>
      </c>
      <c r="U3774" s="18">
        <v>42682.408634259256</v>
      </c>
      <c r="V3774" s="16">
        <v>2016</v>
      </c>
      <c r="W3774" s="17"/>
    </row>
    <row r="3775" spans="1:23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8">
        <f t="shared" si="352"/>
        <v>42655.79684027777</v>
      </c>
      <c r="T3775" s="18">
        <f t="shared" si="353"/>
        <v>42688.880555555552</v>
      </c>
      <c r="U3775" s="18">
        <v>42655.79684027777</v>
      </c>
      <c r="V3775" s="16">
        <v>2016</v>
      </c>
      <c r="W3775" s="17"/>
    </row>
    <row r="3776" spans="1:23" ht="28.8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8">
        <f t="shared" si="352"/>
        <v>42087.583969907406</v>
      </c>
      <c r="T3776" s="18">
        <f t="shared" si="353"/>
        <v>42103.583969907406</v>
      </c>
      <c r="U3776" s="18">
        <v>42087.583969907406</v>
      </c>
      <c r="V3776" s="16">
        <v>2015</v>
      </c>
      <c r="W3776" s="17"/>
    </row>
    <row r="3777" spans="1:23" ht="28.8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8">
        <f t="shared" si="352"/>
        <v>42075.734293981477</v>
      </c>
      <c r="T3777" s="18">
        <f t="shared" si="353"/>
        <v>42102.958333333336</v>
      </c>
      <c r="U3777" s="18">
        <v>42075.734293981477</v>
      </c>
      <c r="V3777" s="16">
        <v>2015</v>
      </c>
      <c r="W3777" s="17"/>
    </row>
    <row r="3778" spans="1:23" ht="28.8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E3778/D3778</f>
        <v>1.0671250000000001</v>
      </c>
      <c r="P3778" s="7">
        <f t="shared" ref="P3778:P3841" si="355">E3778/L3778</f>
        <v>90.819148936170208</v>
      </c>
      <c r="Q3778" t="str">
        <f t="shared" ref="Q3778:Q3841" si="356">LEFT(N3778,FIND("/",N3778)-1)</f>
        <v>theater</v>
      </c>
      <c r="R3778" t="str">
        <f t="shared" ref="R3778:R3841" si="357">RIGHT(N3778,LEN(N3778)-FIND("/",N3778))</f>
        <v>musical</v>
      </c>
      <c r="S3778" s="18">
        <f t="shared" ref="S3778:S3841" si="358">(((J3778/60)/60)/24)+DATE(1970,1,1)+(-5/24)</f>
        <v>41814.159467592588</v>
      </c>
      <c r="T3778" s="18">
        <f t="shared" ref="T3778:T3841" si="359">(((I3778/60)/60)/24)+DATE(1970,1,1)+(-5/24)</f>
        <v>41851.833333333328</v>
      </c>
      <c r="U3778" s="18">
        <v>41814.159467592588</v>
      </c>
      <c r="V3778" s="16">
        <v>2014</v>
      </c>
      <c r="W3778" s="17"/>
    </row>
    <row r="3779" spans="1:23" ht="28.8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1.4319999999999999</v>
      </c>
      <c r="P3779" s="7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8">
        <f t="shared" si="358"/>
        <v>41886.903020833335</v>
      </c>
      <c r="T3779" s="18">
        <f t="shared" si="359"/>
        <v>41908.958333333328</v>
      </c>
      <c r="U3779" s="18">
        <v>41886.903020833335</v>
      </c>
      <c r="V3779" s="16">
        <v>2014</v>
      </c>
      <c r="W3779" s="17"/>
    </row>
    <row r="3780" spans="1:23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8">
        <f t="shared" si="358"/>
        <v>41989.610879629625</v>
      </c>
      <c r="T3780" s="18">
        <f t="shared" si="359"/>
        <v>42049.610879629625</v>
      </c>
      <c r="U3780" s="18">
        <v>41989.610879629625</v>
      </c>
      <c r="V3780" s="16">
        <v>2014</v>
      </c>
      <c r="W3780" s="17"/>
    </row>
    <row r="3781" spans="1:23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8">
        <f t="shared" si="358"/>
        <v>42425.527083333327</v>
      </c>
      <c r="T3781" s="18">
        <f t="shared" si="359"/>
        <v>42455.48541666667</v>
      </c>
      <c r="U3781" s="18">
        <v>42425.527083333327</v>
      </c>
      <c r="V3781" s="16">
        <v>2016</v>
      </c>
      <c r="W3781" s="17"/>
    </row>
    <row r="3782" spans="1:23" ht="28.8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8">
        <f t="shared" si="358"/>
        <v>42166.011400462965</v>
      </c>
      <c r="T3782" s="18">
        <f t="shared" si="359"/>
        <v>42198.629166666658</v>
      </c>
      <c r="U3782" s="18">
        <v>42166.011400462965</v>
      </c>
      <c r="V3782" s="16">
        <v>2015</v>
      </c>
      <c r="W3782" s="17"/>
    </row>
    <row r="3783" spans="1:23" ht="28.8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8">
        <f t="shared" si="358"/>
        <v>41865.674594907403</v>
      </c>
      <c r="T3783" s="18">
        <f t="shared" si="359"/>
        <v>41890.674594907403</v>
      </c>
      <c r="U3783" s="18">
        <v>41865.674594907403</v>
      </c>
      <c r="V3783" s="16">
        <v>2014</v>
      </c>
      <c r="W3783" s="17"/>
    </row>
    <row r="3784" spans="1:23" ht="28.8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8">
        <f t="shared" si="358"/>
        <v>42546.653900462967</v>
      </c>
      <c r="T3784" s="18">
        <f t="shared" si="359"/>
        <v>42575.749999999993</v>
      </c>
      <c r="U3784" s="18">
        <v>42546.653900462967</v>
      </c>
      <c r="V3784" s="16">
        <v>2016</v>
      </c>
      <c r="W3784" s="17"/>
    </row>
    <row r="3785" spans="1:23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8">
        <f t="shared" si="358"/>
        <v>42419.931944444441</v>
      </c>
      <c r="T3785" s="18">
        <f t="shared" si="359"/>
        <v>42444.458333333336</v>
      </c>
      <c r="U3785" s="18">
        <v>42419.931944444441</v>
      </c>
      <c r="V3785" s="16">
        <v>2016</v>
      </c>
      <c r="W3785" s="17"/>
    </row>
    <row r="3786" spans="1:23" ht="28.8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8">
        <f t="shared" si="358"/>
        <v>42531.772361111107</v>
      </c>
      <c r="T3786" s="18">
        <f t="shared" si="359"/>
        <v>42561.772361111107</v>
      </c>
      <c r="U3786" s="18">
        <v>42531.772361111107</v>
      </c>
      <c r="V3786" s="16">
        <v>2016</v>
      </c>
      <c r="W3786" s="17"/>
    </row>
    <row r="3787" spans="1:23" ht="28.8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8">
        <f t="shared" si="358"/>
        <v>42548.430196759255</v>
      </c>
      <c r="T3787" s="18">
        <f t="shared" si="359"/>
        <v>42584.210416666661</v>
      </c>
      <c r="U3787" s="18">
        <v>42548.430196759255</v>
      </c>
      <c r="V3787" s="16">
        <v>2016</v>
      </c>
      <c r="W3787" s="17"/>
    </row>
    <row r="3788" spans="1:23" ht="28.8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8">
        <f t="shared" si="358"/>
        <v>42486.829571759255</v>
      </c>
      <c r="T3788" s="18">
        <f t="shared" si="359"/>
        <v>42516.829571759255</v>
      </c>
      <c r="U3788" s="18">
        <v>42486.829571759255</v>
      </c>
      <c r="V3788" s="16">
        <v>2016</v>
      </c>
      <c r="W3788" s="17"/>
    </row>
    <row r="3789" spans="1:23" ht="28.8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8">
        <f t="shared" si="358"/>
        <v>42167.326458333329</v>
      </c>
      <c r="T3789" s="18">
        <f t="shared" si="359"/>
        <v>42195.957638888889</v>
      </c>
      <c r="U3789" s="18">
        <v>42167.326458333329</v>
      </c>
      <c r="V3789" s="16">
        <v>2015</v>
      </c>
      <c r="W3789" s="17"/>
    </row>
    <row r="3790" spans="1:23" ht="57.6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8">
        <f t="shared" si="358"/>
        <v>42333.487488425926</v>
      </c>
      <c r="T3790" s="18">
        <f t="shared" si="359"/>
        <v>42361.470833333333</v>
      </c>
      <c r="U3790" s="18">
        <v>42333.487488425926</v>
      </c>
      <c r="V3790" s="16">
        <v>2015</v>
      </c>
      <c r="W3790" s="17"/>
    </row>
    <row r="3791" spans="1:23" ht="28.8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8">
        <f t="shared" si="358"/>
        <v>42138.590486111112</v>
      </c>
      <c r="T3791" s="18">
        <f t="shared" si="359"/>
        <v>42170.590486111112</v>
      </c>
      <c r="U3791" s="18">
        <v>42138.590486111112</v>
      </c>
      <c r="V3791" s="16">
        <v>2015</v>
      </c>
      <c r="W3791" s="17"/>
    </row>
    <row r="3792" spans="1:23" ht="28.8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8">
        <f t="shared" si="358"/>
        <v>42666.458599537036</v>
      </c>
      <c r="T3792" s="18">
        <f t="shared" si="359"/>
        <v>42696.5002662037</v>
      </c>
      <c r="U3792" s="18">
        <v>42666.458599537036</v>
      </c>
      <c r="V3792" s="16">
        <v>2016</v>
      </c>
      <c r="W3792" s="17"/>
    </row>
    <row r="3793" spans="1:23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8">
        <f t="shared" si="358"/>
        <v>41766.4837037037</v>
      </c>
      <c r="T3793" s="18">
        <f t="shared" si="359"/>
        <v>41826.4837037037</v>
      </c>
      <c r="U3793" s="18">
        <v>41766.4837037037</v>
      </c>
      <c r="V3793" s="16">
        <v>2014</v>
      </c>
      <c r="W3793" s="17"/>
    </row>
    <row r="3794" spans="1:23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8">
        <f t="shared" si="358"/>
        <v>42170.238680555551</v>
      </c>
      <c r="T3794" s="18">
        <f t="shared" si="359"/>
        <v>42200.238680555551</v>
      </c>
      <c r="U3794" s="18">
        <v>42170.238680555551</v>
      </c>
      <c r="V3794" s="16">
        <v>2015</v>
      </c>
      <c r="W3794" s="17"/>
    </row>
    <row r="3795" spans="1:23" ht="28.8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8">
        <f t="shared" si="358"/>
        <v>41968.73065972222</v>
      </c>
      <c r="T3795" s="18">
        <f t="shared" si="359"/>
        <v>41989.73065972222</v>
      </c>
      <c r="U3795" s="18">
        <v>41968.73065972222</v>
      </c>
      <c r="V3795" s="16">
        <v>2014</v>
      </c>
      <c r="W3795" s="17"/>
    </row>
    <row r="3796" spans="1:23" ht="28.8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8">
        <f t="shared" si="358"/>
        <v>42132.372152777774</v>
      </c>
      <c r="T3796" s="18">
        <f t="shared" si="359"/>
        <v>42162.372152777774</v>
      </c>
      <c r="U3796" s="18">
        <v>42132.372152777774</v>
      </c>
      <c r="V3796" s="16">
        <v>2015</v>
      </c>
      <c r="W3796" s="17"/>
    </row>
    <row r="3797" spans="1:23" ht="28.8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8">
        <f t="shared" si="358"/>
        <v>42201.227893518517</v>
      </c>
      <c r="T3797" s="18">
        <f t="shared" si="359"/>
        <v>42244.729166666664</v>
      </c>
      <c r="U3797" s="18">
        <v>42201.227893518517</v>
      </c>
      <c r="V3797" s="16">
        <v>2015</v>
      </c>
      <c r="W3797" s="17"/>
    </row>
    <row r="3798" spans="1:23" ht="28.8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8">
        <f t="shared" si="358"/>
        <v>42688.821250000001</v>
      </c>
      <c r="T3798" s="18">
        <f t="shared" si="359"/>
        <v>42748.821250000001</v>
      </c>
      <c r="U3798" s="18">
        <v>42688.821250000001</v>
      </c>
      <c r="V3798" s="16">
        <v>2016</v>
      </c>
      <c r="W3798" s="17"/>
    </row>
    <row r="3799" spans="1:23" ht="28.8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8">
        <f t="shared" si="358"/>
        <v>42084.673206018517</v>
      </c>
      <c r="T3799" s="18">
        <f t="shared" si="359"/>
        <v>42114.673206018517</v>
      </c>
      <c r="U3799" s="18">
        <v>42084.673206018517</v>
      </c>
      <c r="V3799" s="16">
        <v>2015</v>
      </c>
      <c r="W3799" s="17"/>
    </row>
    <row r="3800" spans="1:23" ht="28.8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8">
        <f t="shared" si="358"/>
        <v>41831.514444444445</v>
      </c>
      <c r="T3800" s="18">
        <f t="shared" si="359"/>
        <v>41861.514444444445</v>
      </c>
      <c r="U3800" s="18">
        <v>41831.514444444445</v>
      </c>
      <c r="V3800" s="16">
        <v>2014</v>
      </c>
      <c r="W3800" s="17"/>
    </row>
    <row r="3801" spans="1:23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8">
        <f t="shared" si="358"/>
        <v>42410.722719907404</v>
      </c>
      <c r="T3801" s="18">
        <f t="shared" si="359"/>
        <v>42440.722719907404</v>
      </c>
      <c r="U3801" s="18">
        <v>42410.722719907404</v>
      </c>
      <c r="V3801" s="16">
        <v>2016</v>
      </c>
      <c r="W3801" s="17"/>
    </row>
    <row r="3802" spans="1:23" ht="28.8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8">
        <f t="shared" si="358"/>
        <v>41982.528738425921</v>
      </c>
      <c r="T3802" s="18">
        <f t="shared" si="359"/>
        <v>42014.999305555553</v>
      </c>
      <c r="U3802" s="18">
        <v>41982.528738425921</v>
      </c>
      <c r="V3802" s="16">
        <v>2014</v>
      </c>
      <c r="W3802" s="17"/>
    </row>
    <row r="3803" spans="1:23" ht="28.8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8">
        <f t="shared" si="358"/>
        <v>41975.467777777776</v>
      </c>
      <c r="T3803" s="18">
        <f t="shared" si="359"/>
        <v>42006.467777777776</v>
      </c>
      <c r="U3803" s="18">
        <v>41975.467777777776</v>
      </c>
      <c r="V3803" s="16">
        <v>2014</v>
      </c>
      <c r="W3803" s="17"/>
    </row>
    <row r="3804" spans="1:23" ht="28.8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8">
        <f t="shared" si="358"/>
        <v>42268.917893518512</v>
      </c>
      <c r="T3804" s="18">
        <f t="shared" si="359"/>
        <v>42298.917893518512</v>
      </c>
      <c r="U3804" s="18">
        <v>42268.917893518512</v>
      </c>
      <c r="V3804" s="16">
        <v>2015</v>
      </c>
      <c r="W3804" s="17"/>
    </row>
    <row r="3805" spans="1:23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8">
        <f t="shared" si="358"/>
        <v>42403.763518518514</v>
      </c>
      <c r="T3805" s="18">
        <f t="shared" si="359"/>
        <v>42433.763518518514</v>
      </c>
      <c r="U3805" s="18">
        <v>42403.763518518514</v>
      </c>
      <c r="V3805" s="16">
        <v>2016</v>
      </c>
      <c r="W3805" s="17"/>
    </row>
    <row r="3806" spans="1:23" ht="28.8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8">
        <f t="shared" si="358"/>
        <v>42526.801203703704</v>
      </c>
      <c r="T3806" s="18">
        <f t="shared" si="359"/>
        <v>42582.083333333336</v>
      </c>
      <c r="U3806" s="18">
        <v>42526.801203703704</v>
      </c>
      <c r="V3806" s="16">
        <v>2016</v>
      </c>
      <c r="W3806" s="17"/>
    </row>
    <row r="3807" spans="1:23" ht="28.8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8">
        <f t="shared" si="358"/>
        <v>41849.678703703699</v>
      </c>
      <c r="T3807" s="18">
        <f t="shared" si="359"/>
        <v>41909.678703703699</v>
      </c>
      <c r="U3807" s="18">
        <v>41849.678703703699</v>
      </c>
      <c r="V3807" s="16">
        <v>2014</v>
      </c>
      <c r="W3807" s="17"/>
    </row>
    <row r="3808" spans="1:23" ht="28.8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8">
        <f t="shared" si="358"/>
        <v>41799.050706018512</v>
      </c>
      <c r="T3808" s="18">
        <f t="shared" si="359"/>
        <v>41819.050706018512</v>
      </c>
      <c r="U3808" s="18">
        <v>41799.050706018512</v>
      </c>
      <c r="V3808" s="16">
        <v>2014</v>
      </c>
      <c r="W3808" s="17"/>
    </row>
    <row r="3809" spans="1:23" ht="28.8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8">
        <f t="shared" si="358"/>
        <v>42090.700682870367</v>
      </c>
      <c r="T3809" s="18">
        <f t="shared" si="359"/>
        <v>42097.700682870367</v>
      </c>
      <c r="U3809" s="18">
        <v>42090.700682870367</v>
      </c>
      <c r="V3809" s="16">
        <v>2015</v>
      </c>
      <c r="W3809" s="17"/>
    </row>
    <row r="3810" spans="1:23" ht="28.8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8">
        <f t="shared" si="358"/>
        <v>42059.24559027778</v>
      </c>
      <c r="T3810" s="18">
        <f t="shared" si="359"/>
        <v>42119.203923611109</v>
      </c>
      <c r="U3810" s="18">
        <v>42059.24559027778</v>
      </c>
      <c r="V3810" s="16">
        <v>2015</v>
      </c>
      <c r="W3810" s="17"/>
    </row>
    <row r="3811" spans="1:23" ht="28.8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8">
        <f t="shared" si="358"/>
        <v>41800.318368055552</v>
      </c>
      <c r="T3811" s="18">
        <f t="shared" si="359"/>
        <v>41850.75</v>
      </c>
      <c r="U3811" s="18">
        <v>41800.318368055552</v>
      </c>
      <c r="V3811" s="16">
        <v>2014</v>
      </c>
      <c r="W3811" s="17"/>
    </row>
    <row r="3812" spans="1:23" ht="28.8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8">
        <f t="shared" si="358"/>
        <v>42054.640717592592</v>
      </c>
      <c r="T3812" s="18">
        <f t="shared" si="359"/>
        <v>42084.599050925921</v>
      </c>
      <c r="U3812" s="18">
        <v>42054.640717592592</v>
      </c>
      <c r="V3812" s="16">
        <v>2015</v>
      </c>
      <c r="W3812" s="17"/>
    </row>
    <row r="3813" spans="1:23" ht="28.8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8">
        <f t="shared" si="358"/>
        <v>42487.418668981474</v>
      </c>
      <c r="T3813" s="18">
        <f t="shared" si="359"/>
        <v>42521.249999999993</v>
      </c>
      <c r="U3813" s="18">
        <v>42487.418668981474</v>
      </c>
      <c r="V3813" s="16">
        <v>2016</v>
      </c>
      <c r="W3813" s="17"/>
    </row>
    <row r="3814" spans="1:23" ht="28.8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8">
        <f t="shared" si="358"/>
        <v>42109.542916666665</v>
      </c>
      <c r="T3814" s="18">
        <f t="shared" si="359"/>
        <v>42155.957638888889</v>
      </c>
      <c r="U3814" s="18">
        <v>42109.542916666665</v>
      </c>
      <c r="V3814" s="16">
        <v>2015</v>
      </c>
      <c r="W3814" s="17"/>
    </row>
    <row r="3815" spans="1:23" ht="28.8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8">
        <f t="shared" si="358"/>
        <v>42497.067372685182</v>
      </c>
      <c r="T3815" s="18">
        <f t="shared" si="359"/>
        <v>42535.696527777771</v>
      </c>
      <c r="U3815" s="18">
        <v>42497.067372685182</v>
      </c>
      <c r="V3815" s="16">
        <v>2016</v>
      </c>
      <c r="W3815" s="17"/>
    </row>
    <row r="3816" spans="1:23" ht="28.8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8">
        <f t="shared" si="358"/>
        <v>42058.695740740739</v>
      </c>
      <c r="T3816" s="18">
        <f t="shared" si="359"/>
        <v>42094.957638888889</v>
      </c>
      <c r="U3816" s="18">
        <v>42058.695740740739</v>
      </c>
      <c r="V3816" s="16">
        <v>2015</v>
      </c>
      <c r="W3816" s="17"/>
    </row>
    <row r="3817" spans="1:23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8">
        <f t="shared" si="358"/>
        <v>42207.051585648143</v>
      </c>
      <c r="T3817" s="18">
        <f t="shared" si="359"/>
        <v>42236.749999999993</v>
      </c>
      <c r="U3817" s="18">
        <v>42207.051585648143</v>
      </c>
      <c r="V3817" s="16">
        <v>2015</v>
      </c>
      <c r="W3817" s="17"/>
    </row>
    <row r="3818" spans="1:23" ht="43.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8">
        <f t="shared" si="358"/>
        <v>41807.481747685182</v>
      </c>
      <c r="T3818" s="18">
        <f t="shared" si="359"/>
        <v>41837.481747685182</v>
      </c>
      <c r="U3818" s="18">
        <v>41807.481747685182</v>
      </c>
      <c r="V3818" s="16">
        <v>2014</v>
      </c>
      <c r="W3818" s="17"/>
    </row>
    <row r="3819" spans="1:23" ht="28.8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8">
        <f t="shared" si="358"/>
        <v>42284.488611111105</v>
      </c>
      <c r="T3819" s="18">
        <f t="shared" si="359"/>
        <v>42300.957638888889</v>
      </c>
      <c r="U3819" s="18">
        <v>42284.488611111105</v>
      </c>
      <c r="V3819" s="16">
        <v>2015</v>
      </c>
      <c r="W3819" s="17"/>
    </row>
    <row r="3820" spans="1:23" ht="28.8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8">
        <f t="shared" si="358"/>
        <v>42045.634050925924</v>
      </c>
      <c r="T3820" s="18">
        <f t="shared" si="359"/>
        <v>42075.592384259253</v>
      </c>
      <c r="U3820" s="18">
        <v>42045.634050925924</v>
      </c>
      <c r="V3820" s="16">
        <v>2015</v>
      </c>
      <c r="W3820" s="17"/>
    </row>
    <row r="3821" spans="1:23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8">
        <f t="shared" si="358"/>
        <v>42184.001203703701</v>
      </c>
      <c r="T3821" s="18">
        <f t="shared" si="359"/>
        <v>42202.668055555558</v>
      </c>
      <c r="U3821" s="18">
        <v>42184.001203703701</v>
      </c>
      <c r="V3821" s="16">
        <v>2015</v>
      </c>
      <c r="W3821" s="17"/>
    </row>
    <row r="3822" spans="1:23" ht="28.8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8">
        <f t="shared" si="358"/>
        <v>42160.443483796298</v>
      </c>
      <c r="T3822" s="18">
        <f t="shared" si="359"/>
        <v>42190.443483796298</v>
      </c>
      <c r="U3822" s="18">
        <v>42160.443483796298</v>
      </c>
      <c r="V3822" s="16">
        <v>2015</v>
      </c>
      <c r="W3822" s="17"/>
    </row>
    <row r="3823" spans="1:23" ht="28.8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8">
        <f t="shared" si="358"/>
        <v>42340.972303240742</v>
      </c>
      <c r="T3823" s="18">
        <f t="shared" si="359"/>
        <v>42372.972303240742</v>
      </c>
      <c r="U3823" s="18">
        <v>42340.972303240742</v>
      </c>
      <c r="V3823" s="16">
        <v>2015</v>
      </c>
      <c r="W3823" s="17"/>
    </row>
    <row r="3824" spans="1:23" ht="28.8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8">
        <f t="shared" si="358"/>
        <v>42329.629826388882</v>
      </c>
      <c r="T3824" s="18">
        <f t="shared" si="359"/>
        <v>42388.749305555553</v>
      </c>
      <c r="U3824" s="18">
        <v>42329.629826388882</v>
      </c>
      <c r="V3824" s="16">
        <v>2015</v>
      </c>
      <c r="W3824" s="17"/>
    </row>
    <row r="3825" spans="1:23" ht="28.8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8">
        <f t="shared" si="358"/>
        <v>42170.701898148145</v>
      </c>
      <c r="T3825" s="18">
        <f t="shared" si="359"/>
        <v>42204.957638888889</v>
      </c>
      <c r="U3825" s="18">
        <v>42170.701898148145</v>
      </c>
      <c r="V3825" s="16">
        <v>2015</v>
      </c>
      <c r="W3825" s="17"/>
    </row>
    <row r="3826" spans="1:23" ht="28.8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8">
        <f t="shared" si="358"/>
        <v>42571.417858796289</v>
      </c>
      <c r="T3826" s="18">
        <f t="shared" si="359"/>
        <v>42583.361805555549</v>
      </c>
      <c r="U3826" s="18">
        <v>42571.417858796289</v>
      </c>
      <c r="V3826" s="16">
        <v>2016</v>
      </c>
      <c r="W3826" s="17"/>
    </row>
    <row r="3827" spans="1:23" ht="28.8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8">
        <f t="shared" si="358"/>
        <v>42150.861273148148</v>
      </c>
      <c r="T3827" s="18">
        <f t="shared" si="359"/>
        <v>42171.861273148148</v>
      </c>
      <c r="U3827" s="18">
        <v>42150.861273148148</v>
      </c>
      <c r="V3827" s="16">
        <v>2015</v>
      </c>
      <c r="W3827" s="17"/>
    </row>
    <row r="3828" spans="1:23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8">
        <f t="shared" si="358"/>
        <v>42101.215208333328</v>
      </c>
      <c r="T3828" s="18">
        <f t="shared" si="359"/>
        <v>42131.215208333328</v>
      </c>
      <c r="U3828" s="18">
        <v>42101.215208333328</v>
      </c>
      <c r="V3828" s="16">
        <v>2015</v>
      </c>
      <c r="W3828" s="17"/>
    </row>
    <row r="3829" spans="1:23" ht="28.8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8">
        <f t="shared" si="358"/>
        <v>42034.719918981478</v>
      </c>
      <c r="T3829" s="18">
        <f t="shared" si="359"/>
        <v>42089.791666666664</v>
      </c>
      <c r="U3829" s="18">
        <v>42034.719918981478</v>
      </c>
      <c r="V3829" s="16">
        <v>2015</v>
      </c>
      <c r="W3829" s="17"/>
    </row>
    <row r="3830" spans="1:23" ht="28.8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8">
        <f t="shared" si="358"/>
        <v>41944.319293981483</v>
      </c>
      <c r="T3830" s="18">
        <f t="shared" si="359"/>
        <v>42004.360960648148</v>
      </c>
      <c r="U3830" s="18">
        <v>41944.319293981483</v>
      </c>
      <c r="V3830" s="16">
        <v>2014</v>
      </c>
      <c r="W3830" s="17"/>
    </row>
    <row r="3831" spans="1:23" ht="28.8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8">
        <f t="shared" si="358"/>
        <v>42593.657071759262</v>
      </c>
      <c r="T3831" s="18">
        <f t="shared" si="359"/>
        <v>42613.657071759262</v>
      </c>
      <c r="U3831" s="18">
        <v>42593.657071759262</v>
      </c>
      <c r="V3831" s="16">
        <v>2016</v>
      </c>
      <c r="W3831" s="17"/>
    </row>
    <row r="3832" spans="1:23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8">
        <f t="shared" si="358"/>
        <v>42503.532534722217</v>
      </c>
      <c r="T3832" s="18">
        <f t="shared" si="359"/>
        <v>42517.532534722217</v>
      </c>
      <c r="U3832" s="18">
        <v>42503.532534722217</v>
      </c>
      <c r="V3832" s="16">
        <v>2016</v>
      </c>
      <c r="W3832" s="17"/>
    </row>
    <row r="3833" spans="1:23" ht="28.8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8">
        <f t="shared" si="358"/>
        <v>41927.640567129631</v>
      </c>
      <c r="T3833" s="18">
        <f t="shared" si="359"/>
        <v>41948.682233796295</v>
      </c>
      <c r="U3833" s="18">
        <v>41927.640567129631</v>
      </c>
      <c r="V3833" s="16">
        <v>2014</v>
      </c>
      <c r="W3833" s="17"/>
    </row>
    <row r="3834" spans="1:23" ht="28.8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8">
        <f t="shared" si="358"/>
        <v>42374.906655092585</v>
      </c>
      <c r="T3834" s="18">
        <f t="shared" si="359"/>
        <v>42419.906655092585</v>
      </c>
      <c r="U3834" s="18">
        <v>42374.906655092585</v>
      </c>
      <c r="V3834" s="16">
        <v>2016</v>
      </c>
      <c r="W3834" s="17"/>
    </row>
    <row r="3835" spans="1:23" ht="28.8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8">
        <f t="shared" si="358"/>
        <v>41963.66402777777</v>
      </c>
      <c r="T3835" s="18">
        <f t="shared" si="359"/>
        <v>41974.589583333327</v>
      </c>
      <c r="U3835" s="18">
        <v>41963.66402777777</v>
      </c>
      <c r="V3835" s="16">
        <v>2014</v>
      </c>
      <c r="W3835" s="17"/>
    </row>
    <row r="3836" spans="1:23" ht="28.8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8">
        <f t="shared" si="358"/>
        <v>42143.236886574072</v>
      </c>
      <c r="T3836" s="18">
        <f t="shared" si="359"/>
        <v>42173.236886574072</v>
      </c>
      <c r="U3836" s="18">
        <v>42143.236886574072</v>
      </c>
      <c r="V3836" s="16">
        <v>2015</v>
      </c>
      <c r="W3836" s="17"/>
    </row>
    <row r="3837" spans="1:23" ht="28.8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8">
        <f t="shared" si="358"/>
        <v>42460.733888888884</v>
      </c>
      <c r="T3837" s="18">
        <f t="shared" si="359"/>
        <v>42481.733888888884</v>
      </c>
      <c r="U3837" s="18">
        <v>42460.733888888884</v>
      </c>
      <c r="V3837" s="16">
        <v>2016</v>
      </c>
      <c r="W3837" s="17"/>
    </row>
    <row r="3838" spans="1:23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8">
        <f t="shared" si="358"/>
        <v>42553.718194444438</v>
      </c>
      <c r="T3838" s="18">
        <f t="shared" si="359"/>
        <v>42584.964583333327</v>
      </c>
      <c r="U3838" s="18">
        <v>42553.718194444438</v>
      </c>
      <c r="V3838" s="16">
        <v>2016</v>
      </c>
      <c r="W3838" s="17"/>
    </row>
    <row r="3839" spans="1:23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8">
        <f t="shared" si="358"/>
        <v>42152.557384259257</v>
      </c>
      <c r="T3839" s="18">
        <f t="shared" si="359"/>
        <v>42188.557384259257</v>
      </c>
      <c r="U3839" s="18">
        <v>42152.557384259257</v>
      </c>
      <c r="V3839" s="16">
        <v>2015</v>
      </c>
      <c r="W3839" s="17"/>
    </row>
    <row r="3840" spans="1:23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8">
        <f t="shared" si="358"/>
        <v>42116.502418981479</v>
      </c>
      <c r="T3840" s="18">
        <f t="shared" si="359"/>
        <v>42146.502418981479</v>
      </c>
      <c r="U3840" s="18">
        <v>42116.502418981479</v>
      </c>
      <c r="V3840" s="16">
        <v>2015</v>
      </c>
      <c r="W3840" s="17"/>
    </row>
    <row r="3841" spans="1:23" ht="28.8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8">
        <f t="shared" si="358"/>
        <v>42154.934305555551</v>
      </c>
      <c r="T3841" s="18">
        <f t="shared" si="359"/>
        <v>42214.934305555551</v>
      </c>
      <c r="U3841" s="18">
        <v>42154.934305555551</v>
      </c>
      <c r="V3841" s="16">
        <v>2015</v>
      </c>
      <c r="W3841" s="17"/>
    </row>
    <row r="3842" spans="1:23" ht="28.8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E3842/D3842</f>
        <v>65</v>
      </c>
      <c r="P3842" s="7">
        <f t="shared" ref="P3842:P3905" si="361">E3842/L3842</f>
        <v>21.666666666666668</v>
      </c>
      <c r="Q3842" t="str">
        <f t="shared" ref="Q3842:Q3905" si="362">LEFT(N3842,FIND("/",N3842)-1)</f>
        <v>theater</v>
      </c>
      <c r="R3842" t="str">
        <f t="shared" ref="R3842:R3905" si="363">RIGHT(N3842,LEN(N3842)-FIND("/",N3842))</f>
        <v>plays</v>
      </c>
      <c r="S3842" s="18">
        <f t="shared" ref="S3842:S3905" si="364">(((J3842/60)/60)/24)+DATE(1970,1,1)+(-5/24)</f>
        <v>42432.493391203701</v>
      </c>
      <c r="T3842" s="18">
        <f t="shared" ref="T3842:T3905" si="365">(((I3842/60)/60)/24)+DATE(1970,1,1)+(-5/24)</f>
        <v>42457.45172453703</v>
      </c>
      <c r="U3842" s="18">
        <v>42432.493391203701</v>
      </c>
      <c r="V3842" s="16">
        <v>2016</v>
      </c>
      <c r="W3842" s="17"/>
    </row>
    <row r="3843" spans="1:23" ht="28.8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8.72E-2</v>
      </c>
      <c r="P3843" s="7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8">
        <f t="shared" si="364"/>
        <v>41780.57739583333</v>
      </c>
      <c r="T3843" s="18">
        <f t="shared" si="365"/>
        <v>41840.57739583333</v>
      </c>
      <c r="U3843" s="18">
        <v>41780.57739583333</v>
      </c>
      <c r="V3843" s="16">
        <v>2014</v>
      </c>
      <c r="W3843" s="17"/>
    </row>
    <row r="3844" spans="1:23" ht="28.8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8">
        <f t="shared" si="364"/>
        <v>41740.285324074073</v>
      </c>
      <c r="T3844" s="18">
        <f t="shared" si="365"/>
        <v>41770.285324074073</v>
      </c>
      <c r="U3844" s="18">
        <v>41740.285324074073</v>
      </c>
      <c r="V3844" s="16">
        <v>2014</v>
      </c>
      <c r="W3844" s="17"/>
    </row>
    <row r="3845" spans="1:23" ht="28.8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8">
        <f t="shared" si="364"/>
        <v>41765.864166666666</v>
      </c>
      <c r="T3845" s="18">
        <f t="shared" si="365"/>
        <v>41790.864166666666</v>
      </c>
      <c r="U3845" s="18">
        <v>41765.864166666666</v>
      </c>
      <c r="V3845" s="16">
        <v>2014</v>
      </c>
      <c r="W3845" s="17"/>
    </row>
    <row r="3846" spans="1:23" ht="28.8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8">
        <f t="shared" si="364"/>
        <v>41766.408958333333</v>
      </c>
      <c r="T3846" s="18">
        <f t="shared" si="365"/>
        <v>41793.082638888889</v>
      </c>
      <c r="U3846" s="18">
        <v>41766.408958333333</v>
      </c>
      <c r="V3846" s="16">
        <v>2014</v>
      </c>
      <c r="W3846" s="17"/>
    </row>
    <row r="3847" spans="1:23" ht="43.2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8">
        <f t="shared" si="364"/>
        <v>42248.418680555551</v>
      </c>
      <c r="T3847" s="18">
        <f t="shared" si="365"/>
        <v>42278.418680555551</v>
      </c>
      <c r="U3847" s="18">
        <v>42248.418680555551</v>
      </c>
      <c r="V3847" s="16">
        <v>2015</v>
      </c>
      <c r="W3847" s="17"/>
    </row>
    <row r="3848" spans="1:23" ht="28.8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8">
        <f t="shared" si="364"/>
        <v>41885.01321759259</v>
      </c>
      <c r="T3848" s="18">
        <f t="shared" si="365"/>
        <v>41916.082638888889</v>
      </c>
      <c r="U3848" s="18">
        <v>41885.01321759259</v>
      </c>
      <c r="V3848" s="16">
        <v>2014</v>
      </c>
      <c r="W3848" s="17"/>
    </row>
    <row r="3849" spans="1:23" ht="28.8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8">
        <f t="shared" si="364"/>
        <v>42159.016099537032</v>
      </c>
      <c r="T3849" s="18">
        <f t="shared" si="365"/>
        <v>42204.016099537032</v>
      </c>
      <c r="U3849" s="18">
        <v>42159.016099537032</v>
      </c>
      <c r="V3849" s="16">
        <v>2015</v>
      </c>
      <c r="W3849" s="17"/>
    </row>
    <row r="3850" spans="1:23" ht="28.8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8">
        <f t="shared" si="364"/>
        <v>42265.608668981477</v>
      </c>
      <c r="T3850" s="18">
        <f t="shared" si="365"/>
        <v>42295.608668981477</v>
      </c>
      <c r="U3850" s="18">
        <v>42265.608668981477</v>
      </c>
      <c r="V3850" s="16">
        <v>2015</v>
      </c>
      <c r="W3850" s="17"/>
    </row>
    <row r="3851" spans="1:23" ht="28.8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8">
        <f t="shared" si="364"/>
        <v>42136.558842592589</v>
      </c>
      <c r="T3851" s="18">
        <f t="shared" si="365"/>
        <v>42166.558842592589</v>
      </c>
      <c r="U3851" s="18">
        <v>42136.558842592589</v>
      </c>
      <c r="V3851" s="16">
        <v>2015</v>
      </c>
      <c r="W3851" s="17"/>
    </row>
    <row r="3852" spans="1:23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8">
        <f t="shared" si="364"/>
        <v>41974.916006944441</v>
      </c>
      <c r="T3852" s="18">
        <f t="shared" si="365"/>
        <v>42004.916006944441</v>
      </c>
      <c r="U3852" s="18">
        <v>41974.916006944441</v>
      </c>
      <c r="V3852" s="16">
        <v>2014</v>
      </c>
      <c r="W3852" s="17"/>
    </row>
    <row r="3853" spans="1:23" ht="28.8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8">
        <f t="shared" si="364"/>
        <v>42172.23123842592</v>
      </c>
      <c r="T3853" s="18">
        <f t="shared" si="365"/>
        <v>42202.23123842592</v>
      </c>
      <c r="U3853" s="18">
        <v>42172.23123842592</v>
      </c>
      <c r="V3853" s="16">
        <v>2015</v>
      </c>
      <c r="W3853" s="17"/>
    </row>
    <row r="3854" spans="1:23" ht="28.8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8">
        <f t="shared" si="364"/>
        <v>42064.982361111113</v>
      </c>
      <c r="T3854" s="18">
        <f t="shared" si="365"/>
        <v>42089.940694444442</v>
      </c>
      <c r="U3854" s="18">
        <v>42064.982361111113</v>
      </c>
      <c r="V3854" s="16">
        <v>2015</v>
      </c>
      <c r="W3854" s="17"/>
    </row>
    <row r="3855" spans="1:23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8">
        <f t="shared" si="364"/>
        <v>41848.631689814814</v>
      </c>
      <c r="T3855" s="18">
        <f t="shared" si="365"/>
        <v>41883.631689814814</v>
      </c>
      <c r="U3855" s="18">
        <v>41848.631689814814</v>
      </c>
      <c r="V3855" s="16">
        <v>2014</v>
      </c>
      <c r="W3855" s="17"/>
    </row>
    <row r="3856" spans="1:23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8">
        <f t="shared" si="364"/>
        <v>42103.67659722222</v>
      </c>
      <c r="T3856" s="18">
        <f t="shared" si="365"/>
        <v>42133.67659722222</v>
      </c>
      <c r="U3856" s="18">
        <v>42103.67659722222</v>
      </c>
      <c r="V3856" s="16">
        <v>2015</v>
      </c>
      <c r="W3856" s="17"/>
    </row>
    <row r="3857" spans="1:23" ht="28.8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8">
        <f t="shared" si="364"/>
        <v>42059.762395833335</v>
      </c>
      <c r="T3857" s="18">
        <f t="shared" si="365"/>
        <v>42089.720729166664</v>
      </c>
      <c r="U3857" s="18">
        <v>42059.762395833335</v>
      </c>
      <c r="V3857" s="16">
        <v>2015</v>
      </c>
      <c r="W3857" s="17"/>
    </row>
    <row r="3858" spans="1:23" ht="28.8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8">
        <f t="shared" si="364"/>
        <v>42041.534756944442</v>
      </c>
      <c r="T3858" s="18">
        <f t="shared" si="365"/>
        <v>42071.493090277778</v>
      </c>
      <c r="U3858" s="18">
        <v>42041.534756944442</v>
      </c>
      <c r="V3858" s="16">
        <v>2015</v>
      </c>
      <c r="W3858" s="17"/>
    </row>
    <row r="3859" spans="1:23" ht="28.8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8">
        <f t="shared" si="364"/>
        <v>41829.528819444444</v>
      </c>
      <c r="T3859" s="18">
        <f t="shared" si="365"/>
        <v>41852.508333333331</v>
      </c>
      <c r="U3859" s="18">
        <v>41829.528819444444</v>
      </c>
      <c r="V3859" s="16">
        <v>2014</v>
      </c>
      <c r="W3859" s="17"/>
    </row>
    <row r="3860" spans="1:23" ht="28.8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8">
        <f t="shared" si="364"/>
        <v>42128.222731481481</v>
      </c>
      <c r="T3860" s="18">
        <f t="shared" si="365"/>
        <v>42146.666666666664</v>
      </c>
      <c r="U3860" s="18">
        <v>42128.222731481481</v>
      </c>
      <c r="V3860" s="16">
        <v>2015</v>
      </c>
      <c r="W3860" s="17"/>
    </row>
    <row r="3861" spans="1:23" ht="28.8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8">
        <f t="shared" si="364"/>
        <v>41789.685266203705</v>
      </c>
      <c r="T3861" s="18">
        <f t="shared" si="365"/>
        <v>41815.666666666664</v>
      </c>
      <c r="U3861" s="18">
        <v>41789.685266203705</v>
      </c>
      <c r="V3861" s="16">
        <v>2014</v>
      </c>
      <c r="W3861" s="17"/>
    </row>
    <row r="3862" spans="1:23" ht="28.8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8">
        <f t="shared" si="364"/>
        <v>41833.452662037031</v>
      </c>
      <c r="T3862" s="18">
        <f t="shared" si="365"/>
        <v>41863.452662037031</v>
      </c>
      <c r="U3862" s="18">
        <v>41833.452662037031</v>
      </c>
      <c r="V3862" s="16">
        <v>2014</v>
      </c>
      <c r="W3862" s="17"/>
    </row>
    <row r="3863" spans="1:23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8">
        <f t="shared" si="364"/>
        <v>41914.381678240738</v>
      </c>
      <c r="T3863" s="18">
        <f t="shared" si="365"/>
        <v>41955.699305555558</v>
      </c>
      <c r="U3863" s="18">
        <v>41914.381678240738</v>
      </c>
      <c r="V3863" s="16">
        <v>2014</v>
      </c>
      <c r="W3863" s="17"/>
    </row>
    <row r="3864" spans="1:23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8">
        <f t="shared" si="364"/>
        <v>42611.052731481475</v>
      </c>
      <c r="T3864" s="18">
        <f t="shared" si="365"/>
        <v>42625.499305555553</v>
      </c>
      <c r="U3864" s="18">
        <v>42611.052731481475</v>
      </c>
      <c r="V3864" s="16">
        <v>2016</v>
      </c>
      <c r="W3864" s="17"/>
    </row>
    <row r="3865" spans="1:23" ht="28.8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8">
        <f t="shared" si="364"/>
        <v>42253.424826388888</v>
      </c>
      <c r="T3865" s="18">
        <f t="shared" si="365"/>
        <v>42313.466493055552</v>
      </c>
      <c r="U3865" s="18">
        <v>42253.424826388888</v>
      </c>
      <c r="V3865" s="16">
        <v>2015</v>
      </c>
      <c r="W3865" s="17"/>
    </row>
    <row r="3866" spans="1:23" ht="28.8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8">
        <f t="shared" si="364"/>
        <v>42295.683495370373</v>
      </c>
      <c r="T3866" s="18">
        <f t="shared" si="365"/>
        <v>42325.72516203703</v>
      </c>
      <c r="U3866" s="18">
        <v>42295.683495370373</v>
      </c>
      <c r="V3866" s="16">
        <v>2015</v>
      </c>
      <c r="W3866" s="17"/>
    </row>
    <row r="3867" spans="1:23" ht="28.8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8">
        <f t="shared" si="364"/>
        <v>41841.44326388889</v>
      </c>
      <c r="T3867" s="18">
        <f t="shared" si="365"/>
        <v>41881.020833333328</v>
      </c>
      <c r="U3867" s="18">
        <v>41841.44326388889</v>
      </c>
      <c r="V3867" s="16">
        <v>2014</v>
      </c>
      <c r="W3867" s="17"/>
    </row>
    <row r="3868" spans="1:23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8">
        <f t="shared" si="364"/>
        <v>42402.738668981481</v>
      </c>
      <c r="T3868" s="18">
        <f t="shared" si="365"/>
        <v>42451.936805555553</v>
      </c>
      <c r="U3868" s="18">
        <v>42402.738668981481</v>
      </c>
      <c r="V3868" s="16">
        <v>2016</v>
      </c>
      <c r="W3868" s="17"/>
    </row>
    <row r="3869" spans="1:23" ht="28.8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8">
        <f t="shared" si="364"/>
        <v>42509.605775462966</v>
      </c>
      <c r="T3869" s="18">
        <f t="shared" si="365"/>
        <v>42539.605775462966</v>
      </c>
      <c r="U3869" s="18">
        <v>42509.605775462966</v>
      </c>
      <c r="V3869" s="16">
        <v>2016</v>
      </c>
      <c r="W3869" s="17"/>
    </row>
    <row r="3870" spans="1:23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8">
        <f t="shared" si="364"/>
        <v>41865.451446759253</v>
      </c>
      <c r="T3870" s="18">
        <f t="shared" si="365"/>
        <v>41890.451446759253</v>
      </c>
      <c r="U3870" s="18">
        <v>41865.451446759253</v>
      </c>
      <c r="V3870" s="16">
        <v>2014</v>
      </c>
      <c r="W3870" s="17"/>
    </row>
    <row r="3871" spans="1:23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8">
        <f t="shared" si="364"/>
        <v>42047.516111111108</v>
      </c>
      <c r="T3871" s="18">
        <f t="shared" si="365"/>
        <v>42076.924305555549</v>
      </c>
      <c r="U3871" s="18">
        <v>42047.516111111108</v>
      </c>
      <c r="V3871" s="16">
        <v>2015</v>
      </c>
      <c r="W3871" s="17"/>
    </row>
    <row r="3872" spans="1:23" ht="28.8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8">
        <f t="shared" si="364"/>
        <v>41792.963865740734</v>
      </c>
      <c r="T3872" s="18">
        <f t="shared" si="365"/>
        <v>41822.963865740734</v>
      </c>
      <c r="U3872" s="18">
        <v>41792.963865740734</v>
      </c>
      <c r="V3872" s="16">
        <v>2014</v>
      </c>
      <c r="W3872" s="17"/>
    </row>
    <row r="3873" spans="1:23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8">
        <f t="shared" si="364"/>
        <v>42763.572337962956</v>
      </c>
      <c r="T3873" s="18">
        <f t="shared" si="365"/>
        <v>42823.530671296299</v>
      </c>
      <c r="U3873" s="18">
        <v>42763.572337962956</v>
      </c>
      <c r="V3873" s="16">
        <v>2017</v>
      </c>
      <c r="W3873" s="17"/>
    </row>
    <row r="3874" spans="1:23" ht="28.8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8">
        <f t="shared" si="364"/>
        <v>42179.9374537037</v>
      </c>
      <c r="T3874" s="18">
        <f t="shared" si="365"/>
        <v>42229.9374537037</v>
      </c>
      <c r="U3874" s="18">
        <v>42179.9374537037</v>
      </c>
      <c r="V3874" s="16">
        <v>2015</v>
      </c>
      <c r="W3874" s="17"/>
    </row>
    <row r="3875" spans="1:23" ht="28.8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8">
        <f t="shared" si="364"/>
        <v>42255.487673611111</v>
      </c>
      <c r="T3875" s="18">
        <f t="shared" si="365"/>
        <v>42285.487673611111</v>
      </c>
      <c r="U3875" s="18">
        <v>42255.487673611111</v>
      </c>
      <c r="V3875" s="16">
        <v>2015</v>
      </c>
      <c r="W3875" s="17"/>
    </row>
    <row r="3876" spans="1:23" ht="28.8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8">
        <f t="shared" si="364"/>
        <v>42006.808124999996</v>
      </c>
      <c r="T3876" s="18">
        <f t="shared" si="365"/>
        <v>42027.833333333336</v>
      </c>
      <c r="U3876" s="18">
        <v>42006.808124999996</v>
      </c>
      <c r="V3876" s="16">
        <v>2015</v>
      </c>
      <c r="W3876" s="17"/>
    </row>
    <row r="3877" spans="1:23" ht="28.8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8">
        <f t="shared" si="364"/>
        <v>42615.138483796291</v>
      </c>
      <c r="T3877" s="18">
        <f t="shared" si="365"/>
        <v>42616.208333333336</v>
      </c>
      <c r="U3877" s="18">
        <v>42615.138483796291</v>
      </c>
      <c r="V3877" s="16">
        <v>2016</v>
      </c>
      <c r="W3877" s="17"/>
    </row>
    <row r="3878" spans="1:23" ht="28.8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8">
        <f t="shared" si="364"/>
        <v>42372.415833333333</v>
      </c>
      <c r="T3878" s="18">
        <f t="shared" si="365"/>
        <v>42402.415833333333</v>
      </c>
      <c r="U3878" s="18">
        <v>42372.415833333333</v>
      </c>
      <c r="V3878" s="16">
        <v>2016</v>
      </c>
      <c r="W3878" s="17"/>
    </row>
    <row r="3879" spans="1:23" ht="28.8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8">
        <f t="shared" si="364"/>
        <v>42682.469351851854</v>
      </c>
      <c r="T3879" s="18">
        <f t="shared" si="365"/>
        <v>42712.469351851854</v>
      </c>
      <c r="U3879" s="18">
        <v>42682.469351851854</v>
      </c>
      <c r="V3879" s="16">
        <v>2016</v>
      </c>
      <c r="W3879" s="17"/>
    </row>
    <row r="3880" spans="1:23" ht="28.8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8">
        <f t="shared" si="364"/>
        <v>42154.610486111109</v>
      </c>
      <c r="T3880" s="18">
        <f t="shared" si="365"/>
        <v>42184.957638888889</v>
      </c>
      <c r="U3880" s="18">
        <v>42154.610486111109</v>
      </c>
      <c r="V3880" s="16">
        <v>2015</v>
      </c>
      <c r="W3880" s="17"/>
    </row>
    <row r="3881" spans="1:23" ht="28.8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8">
        <f t="shared" si="364"/>
        <v>41999.652731481481</v>
      </c>
      <c r="T3881" s="18">
        <f t="shared" si="365"/>
        <v>42029.652731481481</v>
      </c>
      <c r="U3881" s="18">
        <v>41999.652731481481</v>
      </c>
      <c r="V3881" s="16">
        <v>2014</v>
      </c>
      <c r="W3881" s="17"/>
    </row>
    <row r="3882" spans="1:23" ht="28.8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8">
        <f t="shared" si="364"/>
        <v>41815.606712962959</v>
      </c>
      <c r="T3882" s="18">
        <f t="shared" si="365"/>
        <v>41850.75</v>
      </c>
      <c r="U3882" s="18">
        <v>41815.606712962959</v>
      </c>
      <c r="V3882" s="16">
        <v>2014</v>
      </c>
      <c r="W3882" s="17"/>
    </row>
    <row r="3883" spans="1:23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8">
        <f t="shared" si="364"/>
        <v>42755.810173611106</v>
      </c>
      <c r="T3883" s="18">
        <f t="shared" si="365"/>
        <v>42785.810173611106</v>
      </c>
      <c r="U3883" s="18">
        <v>42755.810173611106</v>
      </c>
      <c r="V3883" s="16">
        <v>2017</v>
      </c>
      <c r="W3883" s="17"/>
    </row>
    <row r="3884" spans="1:23" ht="28.8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8">
        <f t="shared" si="364"/>
        <v>42373.77511574074</v>
      </c>
      <c r="T3884" s="18">
        <f t="shared" si="365"/>
        <v>42400.752083333333</v>
      </c>
      <c r="U3884" s="18">
        <v>42373.77511574074</v>
      </c>
      <c r="V3884" s="16">
        <v>2016</v>
      </c>
      <c r="W3884" s="17"/>
    </row>
    <row r="3885" spans="1:23" ht="28.8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8">
        <f t="shared" si="364"/>
        <v>41854.394317129627</v>
      </c>
      <c r="T3885" s="18">
        <f t="shared" si="365"/>
        <v>41884.394317129627</v>
      </c>
      <c r="U3885" s="18">
        <v>41854.394317129627</v>
      </c>
      <c r="V3885" s="16">
        <v>2014</v>
      </c>
      <c r="W3885" s="17"/>
    </row>
    <row r="3886" spans="1:23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8">
        <f t="shared" si="364"/>
        <v>42065.583240740736</v>
      </c>
      <c r="T3886" s="18">
        <f t="shared" si="365"/>
        <v>42090.541574074072</v>
      </c>
      <c r="U3886" s="18">
        <v>42065.583240740736</v>
      </c>
      <c r="V3886" s="16">
        <v>2015</v>
      </c>
      <c r="W3886" s="17"/>
    </row>
    <row r="3887" spans="1:23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8">
        <f t="shared" si="364"/>
        <v>42469.742951388886</v>
      </c>
      <c r="T3887" s="18">
        <f t="shared" si="365"/>
        <v>42499.742951388886</v>
      </c>
      <c r="U3887" s="18">
        <v>42469.742951388886</v>
      </c>
      <c r="V3887" s="16">
        <v>2016</v>
      </c>
      <c r="W3887" s="17"/>
    </row>
    <row r="3888" spans="1:23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8">
        <f t="shared" si="364"/>
        <v>41954.019699074073</v>
      </c>
      <c r="T3888" s="18">
        <f t="shared" si="365"/>
        <v>41984.019699074073</v>
      </c>
      <c r="U3888" s="18">
        <v>41954.019699074073</v>
      </c>
      <c r="V3888" s="16">
        <v>2014</v>
      </c>
      <c r="W3888" s="17"/>
    </row>
    <row r="3889" spans="1:23" ht="28.8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8">
        <f t="shared" si="364"/>
        <v>42079.649641203701</v>
      </c>
      <c r="T3889" s="18">
        <f t="shared" si="365"/>
        <v>42125.708333333336</v>
      </c>
      <c r="U3889" s="18">
        <v>42079.649641203701</v>
      </c>
      <c r="V3889" s="16">
        <v>2015</v>
      </c>
      <c r="W3889" s="17"/>
    </row>
    <row r="3890" spans="1:23" ht="28.8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8">
        <f t="shared" si="364"/>
        <v>42762.337476851848</v>
      </c>
      <c r="T3890" s="18">
        <f t="shared" si="365"/>
        <v>42792.337476851848</v>
      </c>
      <c r="U3890" s="18">
        <v>42762.337476851848</v>
      </c>
      <c r="V3890" s="16">
        <v>2017</v>
      </c>
      <c r="W3890" s="17"/>
    </row>
    <row r="3891" spans="1:23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8">
        <f t="shared" si="364"/>
        <v>41976.796643518515</v>
      </c>
      <c r="T3891" s="18">
        <f t="shared" si="365"/>
        <v>42008.768055555549</v>
      </c>
      <c r="U3891" s="18">
        <v>41976.796643518515</v>
      </c>
      <c r="V3891" s="16">
        <v>2014</v>
      </c>
      <c r="W3891" s="17"/>
    </row>
    <row r="3892" spans="1:23" ht="28.8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8">
        <f t="shared" si="364"/>
        <v>42171.55027777778</v>
      </c>
      <c r="T3892" s="18">
        <f t="shared" si="365"/>
        <v>42231.55027777778</v>
      </c>
      <c r="U3892" s="18">
        <v>42171.55027777778</v>
      </c>
      <c r="V3892" s="16">
        <v>2015</v>
      </c>
      <c r="W3892" s="17"/>
    </row>
    <row r="3893" spans="1:23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8">
        <f t="shared" si="364"/>
        <v>42055.924120370364</v>
      </c>
      <c r="T3893" s="18">
        <f t="shared" si="365"/>
        <v>42085.999305555553</v>
      </c>
      <c r="U3893" s="18">
        <v>42055.924120370364</v>
      </c>
      <c r="V3893" s="16">
        <v>2015</v>
      </c>
      <c r="W3893" s="17"/>
    </row>
    <row r="3894" spans="1:23" ht="28.8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8">
        <f t="shared" si="364"/>
        <v>41867.44394675926</v>
      </c>
      <c r="T3894" s="18">
        <f t="shared" si="365"/>
        <v>41875.083333333328</v>
      </c>
      <c r="U3894" s="18">
        <v>41867.44394675926</v>
      </c>
      <c r="V3894" s="16">
        <v>2014</v>
      </c>
      <c r="W3894" s="17"/>
    </row>
    <row r="3895" spans="1:23" ht="28.8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8">
        <f t="shared" si="364"/>
        <v>41779.449537037035</v>
      </c>
      <c r="T3895" s="18">
        <f t="shared" si="365"/>
        <v>41821.041666666664</v>
      </c>
      <c r="U3895" s="18">
        <v>41779.449537037035</v>
      </c>
      <c r="V3895" s="16">
        <v>2014</v>
      </c>
      <c r="W3895" s="17"/>
    </row>
    <row r="3896" spans="1:23" ht="28.8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8">
        <f t="shared" si="364"/>
        <v>42679.750138888885</v>
      </c>
      <c r="T3896" s="18">
        <f t="shared" si="365"/>
        <v>42709.999305555553</v>
      </c>
      <c r="U3896" s="18">
        <v>42679.750138888885</v>
      </c>
      <c r="V3896" s="16">
        <v>2016</v>
      </c>
      <c r="W3896" s="17"/>
    </row>
    <row r="3897" spans="1:23" ht="28.8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8">
        <f t="shared" si="364"/>
        <v>42032.041875000003</v>
      </c>
      <c r="T3897" s="18">
        <f t="shared" si="365"/>
        <v>42063.041875000003</v>
      </c>
      <c r="U3897" s="18">
        <v>42032.041875000003</v>
      </c>
      <c r="V3897" s="16">
        <v>2015</v>
      </c>
      <c r="W3897" s="17"/>
    </row>
    <row r="3898" spans="1:23" ht="28.8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8">
        <f t="shared" si="364"/>
        <v>41792.983541666668</v>
      </c>
      <c r="T3898" s="18">
        <f t="shared" si="365"/>
        <v>41806.983541666668</v>
      </c>
      <c r="U3898" s="18">
        <v>41792.983541666668</v>
      </c>
      <c r="V3898" s="16">
        <v>2014</v>
      </c>
      <c r="W3898" s="17"/>
    </row>
    <row r="3899" spans="1:23" ht="28.8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8">
        <f t="shared" si="364"/>
        <v>41982.665312499994</v>
      </c>
      <c r="T3899" s="18">
        <f t="shared" si="365"/>
        <v>42012.665312499994</v>
      </c>
      <c r="U3899" s="18">
        <v>41982.665312499994</v>
      </c>
      <c r="V3899" s="16">
        <v>2014</v>
      </c>
      <c r="W3899" s="17"/>
    </row>
    <row r="3900" spans="1:23" ht="28.8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8">
        <f t="shared" si="364"/>
        <v>42193.273958333331</v>
      </c>
      <c r="T3900" s="18">
        <f t="shared" si="365"/>
        <v>42233.458333333336</v>
      </c>
      <c r="U3900" s="18">
        <v>42193.273958333331</v>
      </c>
      <c r="V3900" s="16">
        <v>2015</v>
      </c>
      <c r="W3900" s="17"/>
    </row>
    <row r="3901" spans="1:23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8">
        <f t="shared" si="364"/>
        <v>41843.566678240735</v>
      </c>
      <c r="T3901" s="18">
        <f t="shared" si="365"/>
        <v>41863.566678240735</v>
      </c>
      <c r="U3901" s="18">
        <v>41843.566678240735</v>
      </c>
      <c r="V3901" s="16">
        <v>2014</v>
      </c>
      <c r="W3901" s="17"/>
    </row>
    <row r="3902" spans="1:23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8">
        <f t="shared" si="364"/>
        <v>42135.884155092594</v>
      </c>
      <c r="T3902" s="18">
        <f t="shared" si="365"/>
        <v>42165.884155092594</v>
      </c>
      <c r="U3902" s="18">
        <v>42135.884155092594</v>
      </c>
      <c r="V3902" s="16">
        <v>2015</v>
      </c>
      <c r="W3902" s="17"/>
    </row>
    <row r="3903" spans="1:23" ht="28.8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8">
        <f t="shared" si="364"/>
        <v>42317.618043981485</v>
      </c>
      <c r="T3903" s="18">
        <f t="shared" si="365"/>
        <v>42357.618043981485</v>
      </c>
      <c r="U3903" s="18">
        <v>42317.618043981485</v>
      </c>
      <c r="V3903" s="16">
        <v>2015</v>
      </c>
      <c r="W3903" s="17"/>
    </row>
    <row r="3904" spans="1:23" ht="28.8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8">
        <f t="shared" si="364"/>
        <v>42663.259745370371</v>
      </c>
      <c r="T3904" s="18">
        <f t="shared" si="365"/>
        <v>42688.301412037035</v>
      </c>
      <c r="U3904" s="18">
        <v>42663.259745370371</v>
      </c>
      <c r="V3904" s="16">
        <v>2016</v>
      </c>
      <c r="W3904" s="17"/>
    </row>
    <row r="3905" spans="1:23" ht="28.8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8">
        <f t="shared" si="364"/>
        <v>42185.802835648145</v>
      </c>
      <c r="T3905" s="18">
        <f t="shared" si="365"/>
        <v>42230.609722222223</v>
      </c>
      <c r="U3905" s="18">
        <v>42185.802835648145</v>
      </c>
      <c r="V3905" s="16">
        <v>2015</v>
      </c>
      <c r="W3905" s="17"/>
    </row>
    <row r="3906" spans="1:23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E3906/D3906</f>
        <v>2.9999999999999997E-4</v>
      </c>
      <c r="P3906" s="7">
        <f t="shared" ref="P3906:P3969" si="367">E3906/L3906</f>
        <v>1.5</v>
      </c>
      <c r="Q3906" t="str">
        <f t="shared" ref="Q3906:Q3969" si="368">LEFT(N3906,FIND("/",N3906)-1)</f>
        <v>theater</v>
      </c>
      <c r="R3906" t="str">
        <f t="shared" ref="R3906:R3969" si="369">RIGHT(N3906,LEN(N3906)-FIND("/",N3906))</f>
        <v>plays</v>
      </c>
      <c r="S3906" s="18">
        <f t="shared" ref="S3906:S3969" si="370">(((J3906/60)/60)/24)+DATE(1970,1,1)+(-5/24)</f>
        <v>42095.020833333336</v>
      </c>
      <c r="T3906" s="18">
        <f t="shared" ref="T3906:T3969" si="371">(((I3906/60)/60)/24)+DATE(1970,1,1)+(-5/24)</f>
        <v>42109.00277777778</v>
      </c>
      <c r="U3906" s="18">
        <v>42095.020833333336</v>
      </c>
      <c r="V3906" s="16">
        <v>2015</v>
      </c>
      <c r="W3906" s="17"/>
    </row>
    <row r="3907" spans="1:23" ht="28.8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0.11533333333333333</v>
      </c>
      <c r="P3907" s="7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8">
        <f t="shared" si="370"/>
        <v>42124.415543981479</v>
      </c>
      <c r="T3907" s="18">
        <f t="shared" si="371"/>
        <v>42166.749999999993</v>
      </c>
      <c r="U3907" s="18">
        <v>42124.415543981479</v>
      </c>
      <c r="V3907" s="16">
        <v>2015</v>
      </c>
      <c r="W3907" s="17"/>
    </row>
    <row r="3908" spans="1:23" ht="28.8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8">
        <f t="shared" si="370"/>
        <v>42143.709409722222</v>
      </c>
      <c r="T3908" s="18">
        <f t="shared" si="371"/>
        <v>42181.350694444445</v>
      </c>
      <c r="U3908" s="18">
        <v>42143.709409722222</v>
      </c>
      <c r="V3908" s="16">
        <v>2015</v>
      </c>
      <c r="W3908" s="17"/>
    </row>
    <row r="3909" spans="1:23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8">
        <f t="shared" si="370"/>
        <v>41906.611180555556</v>
      </c>
      <c r="T3909" s="18">
        <f t="shared" si="371"/>
        <v>41938.630555555552</v>
      </c>
      <c r="U3909" s="18">
        <v>41906.611180555556</v>
      </c>
      <c r="V3909" s="16">
        <v>2014</v>
      </c>
      <c r="W3909" s="17"/>
    </row>
    <row r="3910" spans="1:23" ht="28.8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8">
        <f t="shared" si="370"/>
        <v>41833.927037037036</v>
      </c>
      <c r="T3910" s="18">
        <f t="shared" si="371"/>
        <v>41848.927037037036</v>
      </c>
      <c r="U3910" s="18">
        <v>41833.927037037036</v>
      </c>
      <c r="V3910" s="16">
        <v>2014</v>
      </c>
      <c r="W3910" s="17"/>
    </row>
    <row r="3911" spans="1:23" ht="28.8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8">
        <f t="shared" si="370"/>
        <v>41863.150949074072</v>
      </c>
      <c r="T3911" s="18">
        <f t="shared" si="371"/>
        <v>41893.150949074072</v>
      </c>
      <c r="U3911" s="18">
        <v>41863.150949074072</v>
      </c>
      <c r="V3911" s="16">
        <v>2014</v>
      </c>
      <c r="W3911" s="17"/>
    </row>
    <row r="3912" spans="1:23" ht="28.8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8">
        <f t="shared" si="370"/>
        <v>42224.548576388886</v>
      </c>
      <c r="T3912" s="18">
        <f t="shared" si="371"/>
        <v>42254.548576388886</v>
      </c>
      <c r="U3912" s="18">
        <v>42224.548576388886</v>
      </c>
      <c r="V3912" s="16">
        <v>2015</v>
      </c>
      <c r="W3912" s="17"/>
    </row>
    <row r="3913" spans="1:23" ht="28.8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8">
        <f t="shared" si="370"/>
        <v>41939.603900462964</v>
      </c>
      <c r="T3913" s="18">
        <f t="shared" si="371"/>
        <v>41969.645567129628</v>
      </c>
      <c r="U3913" s="18">
        <v>41939.603900462964</v>
      </c>
      <c r="V3913" s="16">
        <v>2014</v>
      </c>
      <c r="W3913" s="17"/>
    </row>
    <row r="3914" spans="1:23" ht="28.8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8">
        <f t="shared" si="370"/>
        <v>42059.061689814807</v>
      </c>
      <c r="T3914" s="18">
        <f t="shared" si="371"/>
        <v>42118.982638888883</v>
      </c>
      <c r="U3914" s="18">
        <v>42059.061689814807</v>
      </c>
      <c r="V3914" s="16">
        <v>2015</v>
      </c>
      <c r="W3914" s="17"/>
    </row>
    <row r="3915" spans="1:23" ht="28.8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8">
        <f t="shared" si="370"/>
        <v>42308.002881944441</v>
      </c>
      <c r="T3915" s="18">
        <f t="shared" si="371"/>
        <v>42338.044548611106</v>
      </c>
      <c r="U3915" s="18">
        <v>42308.002881944441</v>
      </c>
      <c r="V3915" s="16">
        <v>2015</v>
      </c>
      <c r="W3915" s="17"/>
    </row>
    <row r="3916" spans="1:23" ht="28.8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8">
        <f t="shared" si="370"/>
        <v>42114.610601851848</v>
      </c>
      <c r="T3916" s="18">
        <f t="shared" si="371"/>
        <v>42134.749305555553</v>
      </c>
      <c r="U3916" s="18">
        <v>42114.610601851848</v>
      </c>
      <c r="V3916" s="16">
        <v>2015</v>
      </c>
      <c r="W3916" s="17"/>
    </row>
    <row r="3917" spans="1:23" ht="28.8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8">
        <f t="shared" si="370"/>
        <v>42492.776724537034</v>
      </c>
      <c r="T3917" s="18">
        <f t="shared" si="371"/>
        <v>42522.776724537034</v>
      </c>
      <c r="U3917" s="18">
        <v>42492.776724537034</v>
      </c>
      <c r="V3917" s="16">
        <v>2016</v>
      </c>
      <c r="W3917" s="17"/>
    </row>
    <row r="3918" spans="1:23" ht="28.8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8">
        <f t="shared" si="370"/>
        <v>42494.263333333329</v>
      </c>
      <c r="T3918" s="18">
        <f t="shared" si="371"/>
        <v>42524.263333333329</v>
      </c>
      <c r="U3918" s="18">
        <v>42494.263333333329</v>
      </c>
      <c r="V3918" s="16">
        <v>2016</v>
      </c>
      <c r="W3918" s="17"/>
    </row>
    <row r="3919" spans="1:23" ht="28.8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8">
        <f t="shared" si="370"/>
        <v>41863.318993055553</v>
      </c>
      <c r="T3919" s="18">
        <f t="shared" si="371"/>
        <v>41893.318993055553</v>
      </c>
      <c r="U3919" s="18">
        <v>41863.318993055553</v>
      </c>
      <c r="V3919" s="16">
        <v>2014</v>
      </c>
      <c r="W3919" s="17"/>
    </row>
    <row r="3920" spans="1:23" ht="28.8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8">
        <f t="shared" si="370"/>
        <v>41843.456284722219</v>
      </c>
      <c r="T3920" s="18">
        <f t="shared" si="371"/>
        <v>41855.458333333328</v>
      </c>
      <c r="U3920" s="18">
        <v>41843.456284722219</v>
      </c>
      <c r="V3920" s="16">
        <v>2014</v>
      </c>
      <c r="W3920" s="17"/>
    </row>
    <row r="3921" spans="1:23" ht="28.8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8">
        <f t="shared" si="370"/>
        <v>42358.476539351854</v>
      </c>
      <c r="T3921" s="18">
        <f t="shared" si="371"/>
        <v>42386.791666666664</v>
      </c>
      <c r="U3921" s="18">
        <v>42358.476539351854</v>
      </c>
      <c r="V3921" s="16">
        <v>2015</v>
      </c>
      <c r="W3921" s="17"/>
    </row>
    <row r="3922" spans="1:23" ht="28.8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8">
        <f t="shared" si="370"/>
        <v>42657.178935185184</v>
      </c>
      <c r="T3922" s="18">
        <f t="shared" si="371"/>
        <v>42687.220601851855</v>
      </c>
      <c r="U3922" s="18">
        <v>42657.178935185184</v>
      </c>
      <c r="V3922" s="16">
        <v>2016</v>
      </c>
      <c r="W3922" s="17"/>
    </row>
    <row r="3923" spans="1:23" ht="28.8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8">
        <f t="shared" si="370"/>
        <v>41926.333969907406</v>
      </c>
      <c r="T3923" s="18">
        <f t="shared" si="371"/>
        <v>41938.541666666664</v>
      </c>
      <c r="U3923" s="18">
        <v>41926.333969907406</v>
      </c>
      <c r="V3923" s="16">
        <v>2014</v>
      </c>
      <c r="W3923" s="17"/>
    </row>
    <row r="3924" spans="1:23" ht="28.8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8">
        <f t="shared" si="370"/>
        <v>42020.560300925928</v>
      </c>
      <c r="T3924" s="18">
        <f t="shared" si="371"/>
        <v>42065.749999999993</v>
      </c>
      <c r="U3924" s="18">
        <v>42020.560300925928</v>
      </c>
      <c r="V3924" s="16">
        <v>2015</v>
      </c>
      <c r="W3924" s="17"/>
    </row>
    <row r="3925" spans="1:23" ht="28.8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8">
        <f t="shared" si="370"/>
        <v>42075.771655092591</v>
      </c>
      <c r="T3925" s="18">
        <f t="shared" si="371"/>
        <v>42103.771655092591</v>
      </c>
      <c r="U3925" s="18">
        <v>42075.771655092591</v>
      </c>
      <c r="V3925" s="16">
        <v>2015</v>
      </c>
      <c r="W3925" s="17"/>
    </row>
    <row r="3926" spans="1:23" ht="28.8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8">
        <f t="shared" si="370"/>
        <v>41786.751412037032</v>
      </c>
      <c r="T3926" s="18">
        <f t="shared" si="371"/>
        <v>41816.751412037032</v>
      </c>
      <c r="U3926" s="18">
        <v>41786.751412037032</v>
      </c>
      <c r="V3926" s="16">
        <v>2014</v>
      </c>
      <c r="W3926" s="17"/>
    </row>
    <row r="3927" spans="1:23" ht="28.8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8">
        <f t="shared" si="370"/>
        <v>41820.662488425922</v>
      </c>
      <c r="T3927" s="18">
        <f t="shared" si="371"/>
        <v>41850.662488425922</v>
      </c>
      <c r="U3927" s="18">
        <v>41820.662488425922</v>
      </c>
      <c r="V3927" s="16">
        <v>2014</v>
      </c>
      <c r="W3927" s="17"/>
    </row>
    <row r="3928" spans="1:23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8">
        <f t="shared" si="370"/>
        <v>41969.876712962963</v>
      </c>
      <c r="T3928" s="18">
        <f t="shared" si="371"/>
        <v>41999.876712962963</v>
      </c>
      <c r="U3928" s="18">
        <v>41969.876712962963</v>
      </c>
      <c r="V3928" s="16">
        <v>2014</v>
      </c>
      <c r="W3928" s="17"/>
    </row>
    <row r="3929" spans="1:23" ht="28.8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8">
        <f t="shared" si="370"/>
        <v>41830.059074074074</v>
      </c>
      <c r="T3929" s="18">
        <f t="shared" si="371"/>
        <v>41860.059074074074</v>
      </c>
      <c r="U3929" s="18">
        <v>41830.059074074074</v>
      </c>
      <c r="V3929" s="16">
        <v>2014</v>
      </c>
      <c r="W3929" s="17"/>
    </row>
    <row r="3930" spans="1:23" ht="28.8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8">
        <f t="shared" si="370"/>
        <v>42265.474849537037</v>
      </c>
      <c r="T3930" s="18">
        <f t="shared" si="371"/>
        <v>42292.999305555553</v>
      </c>
      <c r="U3930" s="18">
        <v>42265.474849537037</v>
      </c>
      <c r="V3930" s="16">
        <v>2015</v>
      </c>
      <c r="W3930" s="17"/>
    </row>
    <row r="3931" spans="1:23" ht="28.8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8">
        <f t="shared" si="370"/>
        <v>42601.618807870364</v>
      </c>
      <c r="T3931" s="18">
        <f t="shared" si="371"/>
        <v>42631.618807870364</v>
      </c>
      <c r="U3931" s="18">
        <v>42601.618807870364</v>
      </c>
      <c r="V3931" s="16">
        <v>2016</v>
      </c>
      <c r="W3931" s="17"/>
    </row>
    <row r="3932" spans="1:23" ht="28.8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8">
        <f t="shared" si="370"/>
        <v>42433.13041666666</v>
      </c>
      <c r="T3932" s="18">
        <f t="shared" si="371"/>
        <v>42461.041666666664</v>
      </c>
      <c r="U3932" s="18">
        <v>42433.13041666666</v>
      </c>
      <c r="V3932" s="16">
        <v>2016</v>
      </c>
      <c r="W3932" s="17"/>
    </row>
    <row r="3933" spans="1:23" ht="28.8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8">
        <f t="shared" si="370"/>
        <v>42227.943368055552</v>
      </c>
      <c r="T3933" s="18">
        <f t="shared" si="371"/>
        <v>42252.943368055552</v>
      </c>
      <c r="U3933" s="18">
        <v>42227.943368055552</v>
      </c>
      <c r="V3933" s="16">
        <v>2015</v>
      </c>
      <c r="W3933" s="17"/>
    </row>
    <row r="3934" spans="1:23" ht="28.8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8">
        <f t="shared" si="370"/>
        <v>42414.960231481477</v>
      </c>
      <c r="T3934" s="18">
        <f t="shared" si="371"/>
        <v>42444.918564814812</v>
      </c>
      <c r="U3934" s="18">
        <v>42414.960231481477</v>
      </c>
      <c r="V3934" s="16">
        <v>2016</v>
      </c>
      <c r="W3934" s="17"/>
    </row>
    <row r="3935" spans="1:23" ht="28.8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8">
        <f t="shared" si="370"/>
        <v>42538.759976851848</v>
      </c>
      <c r="T3935" s="18">
        <f t="shared" si="371"/>
        <v>42567.821527777771</v>
      </c>
      <c r="U3935" s="18">
        <v>42538.759976851848</v>
      </c>
      <c r="V3935" s="16">
        <v>2016</v>
      </c>
      <c r="W3935" s="17"/>
    </row>
    <row r="3936" spans="1:23" ht="28.8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8">
        <f t="shared" si="370"/>
        <v>42233.463414351849</v>
      </c>
      <c r="T3936" s="18">
        <f t="shared" si="371"/>
        <v>42278.333333333336</v>
      </c>
      <c r="U3936" s="18">
        <v>42233.463414351849</v>
      </c>
      <c r="V3936" s="16">
        <v>2015</v>
      </c>
      <c r="W3936" s="17"/>
    </row>
    <row r="3937" spans="1:23" ht="28.8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8">
        <f t="shared" si="370"/>
        <v>42221.448449074065</v>
      </c>
      <c r="T3937" s="18">
        <f t="shared" si="371"/>
        <v>42281.448449074065</v>
      </c>
      <c r="U3937" s="18">
        <v>42221.448449074065</v>
      </c>
      <c r="V3937" s="16">
        <v>2015</v>
      </c>
      <c r="W3937" s="17"/>
    </row>
    <row r="3938" spans="1:23" ht="28.8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8">
        <f t="shared" si="370"/>
        <v>42675.054629629631</v>
      </c>
      <c r="T3938" s="18">
        <f t="shared" si="371"/>
        <v>42705.096296296295</v>
      </c>
      <c r="U3938" s="18">
        <v>42675.054629629631</v>
      </c>
      <c r="V3938" s="16">
        <v>2016</v>
      </c>
      <c r="W3938" s="17"/>
    </row>
    <row r="3939" spans="1:23" ht="28.8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8">
        <f t="shared" si="370"/>
        <v>42534.423148148147</v>
      </c>
      <c r="T3939" s="18">
        <f t="shared" si="371"/>
        <v>42562.423148148147</v>
      </c>
      <c r="U3939" s="18">
        <v>42534.423148148147</v>
      </c>
      <c r="V3939" s="16">
        <v>2016</v>
      </c>
      <c r="W3939" s="17"/>
    </row>
    <row r="3940" spans="1:23" ht="28.8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8">
        <f t="shared" si="370"/>
        <v>42151.697384259263</v>
      </c>
      <c r="T3940" s="18">
        <f t="shared" si="371"/>
        <v>42182.697384259263</v>
      </c>
      <c r="U3940" s="18">
        <v>42151.697384259263</v>
      </c>
      <c r="V3940" s="16">
        <v>2015</v>
      </c>
      <c r="W3940" s="17"/>
    </row>
    <row r="3941" spans="1:23" ht="28.8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8">
        <f t="shared" si="370"/>
        <v>41915.191886574074</v>
      </c>
      <c r="T3941" s="18">
        <f t="shared" si="371"/>
        <v>41918.979166666664</v>
      </c>
      <c r="U3941" s="18">
        <v>41915.191886574074</v>
      </c>
      <c r="V3941" s="16">
        <v>2014</v>
      </c>
      <c r="W3941" s="17"/>
    </row>
    <row r="3942" spans="1:23" ht="28.8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8">
        <f t="shared" si="370"/>
        <v>41961.284155092588</v>
      </c>
      <c r="T3942" s="18">
        <f t="shared" si="371"/>
        <v>42006.284155092588</v>
      </c>
      <c r="U3942" s="18">
        <v>41961.284155092588</v>
      </c>
      <c r="V3942" s="16">
        <v>2014</v>
      </c>
      <c r="W3942" s="17"/>
    </row>
    <row r="3943" spans="1:23" ht="28.8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8">
        <f t="shared" si="370"/>
        <v>41940.378900462958</v>
      </c>
      <c r="T3943" s="18">
        <f t="shared" si="371"/>
        <v>41967.833333333336</v>
      </c>
      <c r="U3943" s="18">
        <v>41940.378900462958</v>
      </c>
      <c r="V3943" s="16">
        <v>2014</v>
      </c>
      <c r="W3943" s="17"/>
    </row>
    <row r="3944" spans="1:23" ht="28.8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8">
        <f t="shared" si="370"/>
        <v>42111.695763888885</v>
      </c>
      <c r="T3944" s="18">
        <f t="shared" si="371"/>
        <v>42171.695763888885</v>
      </c>
      <c r="U3944" s="18">
        <v>42111.695763888885</v>
      </c>
      <c r="V3944" s="16">
        <v>2015</v>
      </c>
      <c r="W3944" s="17"/>
    </row>
    <row r="3945" spans="1:23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8">
        <f t="shared" si="370"/>
        <v>42279.570231481477</v>
      </c>
      <c r="T3945" s="18">
        <f t="shared" si="371"/>
        <v>42310.493055555555</v>
      </c>
      <c r="U3945" s="18">
        <v>42279.570231481477</v>
      </c>
      <c r="V3945" s="16">
        <v>2015</v>
      </c>
      <c r="W3945" s="17"/>
    </row>
    <row r="3946" spans="1:23" ht="28.8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8">
        <f t="shared" si="370"/>
        <v>42213.454571759255</v>
      </c>
      <c r="T3946" s="18">
        <f t="shared" si="371"/>
        <v>42243.454571759255</v>
      </c>
      <c r="U3946" s="18">
        <v>42213.454571759255</v>
      </c>
      <c r="V3946" s="16">
        <v>2015</v>
      </c>
      <c r="W3946" s="17"/>
    </row>
    <row r="3947" spans="1:23" ht="28.8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8">
        <f t="shared" si="370"/>
        <v>42109.593379629623</v>
      </c>
      <c r="T3947" s="18">
        <f t="shared" si="371"/>
        <v>42139.593379629623</v>
      </c>
      <c r="U3947" s="18">
        <v>42109.593379629623</v>
      </c>
      <c r="V3947" s="16">
        <v>2015</v>
      </c>
      <c r="W3947" s="17"/>
    </row>
    <row r="3948" spans="1:23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8">
        <f t="shared" si="370"/>
        <v>42031.625254629624</v>
      </c>
      <c r="T3948" s="18">
        <f t="shared" si="371"/>
        <v>42063.124999999993</v>
      </c>
      <c r="U3948" s="18">
        <v>42031.625254629624</v>
      </c>
      <c r="V3948" s="16">
        <v>2015</v>
      </c>
      <c r="W3948" s="17"/>
    </row>
    <row r="3949" spans="1:23" ht="28.8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8">
        <f t="shared" si="370"/>
        <v>42614.934537037036</v>
      </c>
      <c r="T3949" s="18">
        <f t="shared" si="371"/>
        <v>42644.934537037036</v>
      </c>
      <c r="U3949" s="18">
        <v>42614.934537037036</v>
      </c>
      <c r="V3949" s="16">
        <v>2016</v>
      </c>
      <c r="W3949" s="17"/>
    </row>
    <row r="3950" spans="1:23" ht="28.8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8">
        <f t="shared" si="370"/>
        <v>41829.117164351846</v>
      </c>
      <c r="T3950" s="18">
        <f t="shared" si="371"/>
        <v>41889.117164351846</v>
      </c>
      <c r="U3950" s="18">
        <v>41829.117164351846</v>
      </c>
      <c r="V3950" s="16">
        <v>2014</v>
      </c>
      <c r="W3950" s="17"/>
    </row>
    <row r="3951" spans="1:23" ht="28.8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8">
        <f t="shared" si="370"/>
        <v>42015.912280092591</v>
      </c>
      <c r="T3951" s="18">
        <f t="shared" si="371"/>
        <v>42045.912280092591</v>
      </c>
      <c r="U3951" s="18">
        <v>42015.912280092591</v>
      </c>
      <c r="V3951" s="16">
        <v>2015</v>
      </c>
      <c r="W3951" s="17"/>
    </row>
    <row r="3952" spans="1:23" ht="28.8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8">
        <f t="shared" si="370"/>
        <v>42439.493981481479</v>
      </c>
      <c r="T3952" s="18">
        <f t="shared" si="371"/>
        <v>42468.565972222219</v>
      </c>
      <c r="U3952" s="18">
        <v>42439.493981481479</v>
      </c>
      <c r="V3952" s="16">
        <v>2016</v>
      </c>
      <c r="W3952" s="17"/>
    </row>
    <row r="3953" spans="1:23" ht="28.8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8">
        <f t="shared" si="370"/>
        <v>42433.617384259262</v>
      </c>
      <c r="T3953" s="18">
        <f t="shared" si="371"/>
        <v>42493.57571759259</v>
      </c>
      <c r="U3953" s="18">
        <v>42433.617384259262</v>
      </c>
      <c r="V3953" s="16">
        <v>2016</v>
      </c>
      <c r="W3953" s="17"/>
    </row>
    <row r="3954" spans="1:23" ht="28.8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8">
        <f t="shared" si="370"/>
        <v>42243.582060185181</v>
      </c>
      <c r="T3954" s="18">
        <f t="shared" si="371"/>
        <v>42303.582060185181</v>
      </c>
      <c r="U3954" s="18">
        <v>42243.582060185181</v>
      </c>
      <c r="V3954" s="16">
        <v>2015</v>
      </c>
      <c r="W3954" s="17"/>
    </row>
    <row r="3955" spans="1:23" ht="28.8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8">
        <f t="shared" si="370"/>
        <v>42549.840115740742</v>
      </c>
      <c r="T3955" s="18">
        <f t="shared" si="371"/>
        <v>42580.770138888889</v>
      </c>
      <c r="U3955" s="18">
        <v>42549.840115740742</v>
      </c>
      <c r="V3955" s="16">
        <v>2016</v>
      </c>
      <c r="W3955" s="17"/>
    </row>
    <row r="3956" spans="1:23" ht="28.8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8">
        <f t="shared" si="370"/>
        <v>41774.442870370367</v>
      </c>
      <c r="T3956" s="18">
        <f t="shared" si="371"/>
        <v>41834.442870370367</v>
      </c>
      <c r="U3956" s="18">
        <v>41774.442870370367</v>
      </c>
      <c r="V3956" s="16">
        <v>2014</v>
      </c>
      <c r="W3956" s="17"/>
    </row>
    <row r="3957" spans="1:23" ht="28.8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8">
        <f t="shared" si="370"/>
        <v>42306.640520833331</v>
      </c>
      <c r="T3957" s="18">
        <f t="shared" si="371"/>
        <v>42336.682187499995</v>
      </c>
      <c r="U3957" s="18">
        <v>42306.640520833331</v>
      </c>
      <c r="V3957" s="16">
        <v>2015</v>
      </c>
      <c r="W3957" s="17"/>
    </row>
    <row r="3958" spans="1:23" ht="28.8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8">
        <f t="shared" si="370"/>
        <v>42457.723692129628</v>
      </c>
      <c r="T3958" s="18">
        <f t="shared" si="371"/>
        <v>42484.805555555555</v>
      </c>
      <c r="U3958" s="18">
        <v>42457.723692129628</v>
      </c>
      <c r="V3958" s="16">
        <v>2016</v>
      </c>
      <c r="W3958" s="17"/>
    </row>
    <row r="3959" spans="1:23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8">
        <f t="shared" si="370"/>
        <v>42513.767986111103</v>
      </c>
      <c r="T3959" s="18">
        <f t="shared" si="371"/>
        <v>42559.767986111103</v>
      </c>
      <c r="U3959" s="18">
        <v>42513.767986111103</v>
      </c>
      <c r="V3959" s="16">
        <v>2016</v>
      </c>
      <c r="W3959" s="17"/>
    </row>
    <row r="3960" spans="1:23" ht="28.8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8">
        <f t="shared" si="370"/>
        <v>41816.742037037038</v>
      </c>
      <c r="T3960" s="18">
        <f t="shared" si="371"/>
        <v>41853.375</v>
      </c>
      <c r="U3960" s="18">
        <v>41816.742037037038</v>
      </c>
      <c r="V3960" s="16">
        <v>2014</v>
      </c>
      <c r="W3960" s="17"/>
    </row>
    <row r="3961" spans="1:23" ht="28.8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8">
        <f t="shared" si="370"/>
        <v>41880.580509259256</v>
      </c>
      <c r="T3961" s="18">
        <f t="shared" si="371"/>
        <v>41910.580509259256</v>
      </c>
      <c r="U3961" s="18">
        <v>41880.580509259256</v>
      </c>
      <c r="V3961" s="16">
        <v>2014</v>
      </c>
      <c r="W3961" s="17"/>
    </row>
    <row r="3962" spans="1:23" ht="28.8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8">
        <f t="shared" si="370"/>
        <v>42342.63722222222</v>
      </c>
      <c r="T3962" s="18">
        <f t="shared" si="371"/>
        <v>42372.63722222222</v>
      </c>
      <c r="U3962" s="18">
        <v>42342.63722222222</v>
      </c>
      <c r="V3962" s="16">
        <v>2015</v>
      </c>
      <c r="W3962" s="17"/>
    </row>
    <row r="3963" spans="1:23" ht="28.8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8">
        <f t="shared" si="370"/>
        <v>41745.682986111111</v>
      </c>
      <c r="T3963" s="18">
        <f t="shared" si="371"/>
        <v>41767.682986111111</v>
      </c>
      <c r="U3963" s="18">
        <v>41745.682986111111</v>
      </c>
      <c r="V3963" s="16">
        <v>2014</v>
      </c>
      <c r="W3963" s="17"/>
    </row>
    <row r="3964" spans="1:23" ht="28.8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8">
        <f t="shared" si="370"/>
        <v>42311.413124999999</v>
      </c>
      <c r="T3964" s="18">
        <f t="shared" si="371"/>
        <v>42336.413124999999</v>
      </c>
      <c r="U3964" s="18">
        <v>42311.413124999999</v>
      </c>
      <c r="V3964" s="16">
        <v>2015</v>
      </c>
      <c r="W3964" s="17"/>
    </row>
    <row r="3965" spans="1:23" ht="28.8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8">
        <f t="shared" si="370"/>
        <v>42295.945798611108</v>
      </c>
      <c r="T3965" s="18">
        <f t="shared" si="371"/>
        <v>42325.987465277773</v>
      </c>
      <c r="U3965" s="18">
        <v>42295.945798611108</v>
      </c>
      <c r="V3965" s="16">
        <v>2015</v>
      </c>
      <c r="W3965" s="17"/>
    </row>
    <row r="3966" spans="1:23" ht="28.8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8">
        <f t="shared" si="370"/>
        <v>42053.513726851852</v>
      </c>
      <c r="T3966" s="18">
        <f t="shared" si="371"/>
        <v>42113.47206018518</v>
      </c>
      <c r="U3966" s="18">
        <v>42053.513726851852</v>
      </c>
      <c r="V3966" s="16">
        <v>2015</v>
      </c>
      <c r="W3966" s="17"/>
    </row>
    <row r="3967" spans="1:23" ht="28.8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8">
        <f t="shared" si="370"/>
        <v>42414.027546296296</v>
      </c>
      <c r="T3967" s="18">
        <f t="shared" si="371"/>
        <v>42473.985879629625</v>
      </c>
      <c r="U3967" s="18">
        <v>42414.027546296296</v>
      </c>
      <c r="V3967" s="16">
        <v>2016</v>
      </c>
      <c r="W3967" s="17"/>
    </row>
    <row r="3968" spans="1:23" ht="28.8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8">
        <f t="shared" si="370"/>
        <v>41801.503217592588</v>
      </c>
      <c r="T3968" s="18">
        <f t="shared" si="371"/>
        <v>41843.915972222218</v>
      </c>
      <c r="U3968" s="18">
        <v>41801.503217592588</v>
      </c>
      <c r="V3968" s="16">
        <v>2014</v>
      </c>
      <c r="W3968" s="17"/>
    </row>
    <row r="3969" spans="1:23" ht="28.8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8">
        <f t="shared" si="370"/>
        <v>42770.082256944443</v>
      </c>
      <c r="T3969" s="18">
        <f t="shared" si="371"/>
        <v>42800.082256944443</v>
      </c>
      <c r="U3969" s="18">
        <v>42770.082256944443</v>
      </c>
      <c r="V3969" s="16">
        <v>2017</v>
      </c>
      <c r="W3969" s="17"/>
    </row>
    <row r="3970" spans="1:23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E3970/D3970</f>
        <v>0.10539999999999999</v>
      </c>
      <c r="P3970" s="7">
        <f t="shared" ref="P3970:P4033" si="373">E3970/L3970</f>
        <v>47.909090909090907</v>
      </c>
      <c r="Q3970" t="str">
        <f t="shared" ref="Q3970:Q4033" si="374">LEFT(N3970,FIND("/",N3970)-1)</f>
        <v>theater</v>
      </c>
      <c r="R3970" t="str">
        <f t="shared" ref="R3970:R4033" si="375">RIGHT(N3970,LEN(N3970)-FIND("/",N3970))</f>
        <v>plays</v>
      </c>
      <c r="S3970" s="18">
        <f t="shared" ref="S3970:S4033" si="376">(((J3970/60)/60)/24)+DATE(1970,1,1)+(-5/24)</f>
        <v>42452.60732638889</v>
      </c>
      <c r="T3970" s="18">
        <f t="shared" ref="T3970:T4033" si="377">(((I3970/60)/60)/24)+DATE(1970,1,1)+(-5/24)</f>
        <v>42512.60732638889</v>
      </c>
      <c r="U3970" s="18">
        <v>42452.60732638889</v>
      </c>
      <c r="V3970" s="16">
        <v>2016</v>
      </c>
      <c r="W3970" s="17"/>
    </row>
    <row r="3971" spans="1:23" ht="28.8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7.4690265486725665E-2</v>
      </c>
      <c r="P3971" s="7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8">
        <f t="shared" si="376"/>
        <v>42601.646365740737</v>
      </c>
      <c r="T3971" s="18">
        <f t="shared" si="377"/>
        <v>42610.954861111109</v>
      </c>
      <c r="U3971" s="18">
        <v>42601.646365740737</v>
      </c>
      <c r="V3971" s="16">
        <v>2016</v>
      </c>
      <c r="W3971" s="17"/>
    </row>
    <row r="3972" spans="1:23" ht="28.8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8">
        <f t="shared" si="376"/>
        <v>42447.655219907399</v>
      </c>
      <c r="T3972" s="18">
        <f t="shared" si="377"/>
        <v>42477.655219907399</v>
      </c>
      <c r="U3972" s="18">
        <v>42447.655219907399</v>
      </c>
      <c r="V3972" s="16">
        <v>2016</v>
      </c>
      <c r="W3972" s="17"/>
    </row>
    <row r="3973" spans="1:23" ht="28.8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8">
        <f t="shared" si="376"/>
        <v>41811.327847222223</v>
      </c>
      <c r="T3973" s="18">
        <f t="shared" si="377"/>
        <v>41841.327847222223</v>
      </c>
      <c r="U3973" s="18">
        <v>41811.327847222223</v>
      </c>
      <c r="V3973" s="16">
        <v>2014</v>
      </c>
      <c r="W3973" s="17"/>
    </row>
    <row r="3974" spans="1:23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8">
        <f t="shared" si="376"/>
        <v>41980.859189814808</v>
      </c>
      <c r="T3974" s="18">
        <f t="shared" si="377"/>
        <v>42040.859189814808</v>
      </c>
      <c r="U3974" s="18">
        <v>41980.859189814808</v>
      </c>
      <c r="V3974" s="16">
        <v>2014</v>
      </c>
      <c r="W3974" s="17"/>
    </row>
    <row r="3975" spans="1:23" ht="28.8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8">
        <f t="shared" si="376"/>
        <v>42469.475810185184</v>
      </c>
      <c r="T3975" s="18">
        <f t="shared" si="377"/>
        <v>42498.958333333336</v>
      </c>
      <c r="U3975" s="18">
        <v>42469.475810185184</v>
      </c>
      <c r="V3975" s="16">
        <v>2016</v>
      </c>
      <c r="W3975" s="17"/>
    </row>
    <row r="3976" spans="1:23" ht="28.8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8">
        <f t="shared" si="376"/>
        <v>42493.338518518511</v>
      </c>
      <c r="T3976" s="18">
        <f t="shared" si="377"/>
        <v>42523.338518518511</v>
      </c>
      <c r="U3976" s="18">
        <v>42493.338518518511</v>
      </c>
      <c r="V3976" s="16">
        <v>2016</v>
      </c>
      <c r="W3976" s="17"/>
    </row>
    <row r="3977" spans="1:23" ht="28.8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8">
        <f t="shared" si="376"/>
        <v>42534.658541666664</v>
      </c>
      <c r="T3977" s="18">
        <f t="shared" si="377"/>
        <v>42564.658541666664</v>
      </c>
      <c r="U3977" s="18">
        <v>42534.658541666664</v>
      </c>
      <c r="V3977" s="16">
        <v>2016</v>
      </c>
      <c r="W3977" s="17"/>
    </row>
    <row r="3978" spans="1:23" ht="28.8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8">
        <f t="shared" si="376"/>
        <v>41830.650011574071</v>
      </c>
      <c r="T3978" s="18">
        <f t="shared" si="377"/>
        <v>41852.083333333328</v>
      </c>
      <c r="U3978" s="18">
        <v>41830.650011574071</v>
      </c>
      <c r="V3978" s="16">
        <v>2014</v>
      </c>
      <c r="W3978" s="17"/>
    </row>
    <row r="3979" spans="1:23" ht="28.8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8">
        <f t="shared" si="376"/>
        <v>42543.580231481479</v>
      </c>
      <c r="T3979" s="18">
        <f t="shared" si="377"/>
        <v>42573.580231481479</v>
      </c>
      <c r="U3979" s="18">
        <v>42543.580231481479</v>
      </c>
      <c r="V3979" s="16">
        <v>2016</v>
      </c>
      <c r="W3979" s="17"/>
    </row>
    <row r="3980" spans="1:23" ht="28.8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8">
        <f t="shared" si="376"/>
        <v>41975.434641203705</v>
      </c>
      <c r="T3980" s="18">
        <f t="shared" si="377"/>
        <v>42035.434641203705</v>
      </c>
      <c r="U3980" s="18">
        <v>41975.434641203705</v>
      </c>
      <c r="V3980" s="16">
        <v>2014</v>
      </c>
      <c r="W3980" s="17"/>
    </row>
    <row r="3981" spans="1:23" ht="28.8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8">
        <f t="shared" si="376"/>
        <v>42069.695104166669</v>
      </c>
      <c r="T3981" s="18">
        <f t="shared" si="377"/>
        <v>42092.624999999993</v>
      </c>
      <c r="U3981" s="18">
        <v>42069.695104166669</v>
      </c>
      <c r="V3981" s="16">
        <v>2015</v>
      </c>
      <c r="W3981" s="17"/>
    </row>
    <row r="3982" spans="1:23" ht="28.8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8">
        <f t="shared" si="376"/>
        <v>41795.390590277777</v>
      </c>
      <c r="T3982" s="18">
        <f t="shared" si="377"/>
        <v>41825.390590277777</v>
      </c>
      <c r="U3982" s="18">
        <v>41795.390590277777</v>
      </c>
      <c r="V3982" s="16">
        <v>2014</v>
      </c>
      <c r="W3982" s="17"/>
    </row>
    <row r="3983" spans="1:23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8">
        <f t="shared" si="376"/>
        <v>42507.971631944441</v>
      </c>
      <c r="T3983" s="18">
        <f t="shared" si="377"/>
        <v>42567.971631944441</v>
      </c>
      <c r="U3983" s="18">
        <v>42507.971631944441</v>
      </c>
      <c r="V3983" s="16">
        <v>2016</v>
      </c>
      <c r="W3983" s="17"/>
    </row>
    <row r="3984" spans="1:23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8">
        <f t="shared" si="376"/>
        <v>42132.601620370369</v>
      </c>
      <c r="T3984" s="18">
        <f t="shared" si="377"/>
        <v>42192.601620370369</v>
      </c>
      <c r="U3984" s="18">
        <v>42132.601620370369</v>
      </c>
      <c r="V3984" s="16">
        <v>2015</v>
      </c>
      <c r="W3984" s="17"/>
    </row>
    <row r="3985" spans="1:23" ht="28.8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8">
        <f t="shared" si="376"/>
        <v>41747.661527777775</v>
      </c>
      <c r="T3985" s="18">
        <f t="shared" si="377"/>
        <v>41779.082638888889</v>
      </c>
      <c r="U3985" s="18">
        <v>41747.661527777775</v>
      </c>
      <c r="V3985" s="16">
        <v>2014</v>
      </c>
      <c r="W3985" s="17"/>
    </row>
    <row r="3986" spans="1:23" ht="28.8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8">
        <f t="shared" si="376"/>
        <v>41920.755138888882</v>
      </c>
      <c r="T3986" s="18">
        <f t="shared" si="377"/>
        <v>41950.791666666664</v>
      </c>
      <c r="U3986" s="18">
        <v>41920.755138888882</v>
      </c>
      <c r="V3986" s="16">
        <v>2014</v>
      </c>
      <c r="W3986" s="17"/>
    </row>
    <row r="3987" spans="1:23" ht="28.8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8">
        <f t="shared" si="376"/>
        <v>42399.499074074069</v>
      </c>
      <c r="T3987" s="18">
        <f t="shared" si="377"/>
        <v>42420.670138888883</v>
      </c>
      <c r="U3987" s="18">
        <v>42399.499074074069</v>
      </c>
      <c r="V3987" s="16">
        <v>2016</v>
      </c>
      <c r="W3987" s="17"/>
    </row>
    <row r="3988" spans="1:23" ht="28.8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8">
        <f t="shared" si="376"/>
        <v>42467.340208333328</v>
      </c>
      <c r="T3988" s="18">
        <f t="shared" si="377"/>
        <v>42496.336111111108</v>
      </c>
      <c r="U3988" s="18">
        <v>42467.340208333328</v>
      </c>
      <c r="V3988" s="16">
        <v>2016</v>
      </c>
      <c r="W3988" s="17"/>
    </row>
    <row r="3989" spans="1:23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8">
        <f t="shared" si="376"/>
        <v>41765.716319444444</v>
      </c>
      <c r="T3989" s="18">
        <f t="shared" si="377"/>
        <v>41775.716319444444</v>
      </c>
      <c r="U3989" s="18">
        <v>41765.716319444444</v>
      </c>
      <c r="V3989" s="16">
        <v>2014</v>
      </c>
      <c r="W3989" s="17"/>
    </row>
    <row r="3990" spans="1:23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8">
        <f t="shared" si="376"/>
        <v>42229.872835648144</v>
      </c>
      <c r="T3990" s="18">
        <f t="shared" si="377"/>
        <v>42244.872835648144</v>
      </c>
      <c r="U3990" s="18">
        <v>42229.872835648144</v>
      </c>
      <c r="V3990" s="16">
        <v>2015</v>
      </c>
      <c r="W3990" s="17"/>
    </row>
    <row r="3991" spans="1:23" ht="28.8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8">
        <f t="shared" si="376"/>
        <v>42286.541446759256</v>
      </c>
      <c r="T3991" s="18">
        <f t="shared" si="377"/>
        <v>42316.583113425928</v>
      </c>
      <c r="U3991" s="18">
        <v>42286.541446759256</v>
      </c>
      <c r="V3991" s="16">
        <v>2015</v>
      </c>
      <c r="W3991" s="17"/>
    </row>
    <row r="3992" spans="1:23" ht="28.8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8">
        <f t="shared" si="376"/>
        <v>42401.464039351849</v>
      </c>
      <c r="T3992" s="18">
        <f t="shared" si="377"/>
        <v>42431.464039351849</v>
      </c>
      <c r="U3992" s="18">
        <v>42401.464039351849</v>
      </c>
      <c r="V3992" s="16">
        <v>2016</v>
      </c>
      <c r="W3992" s="17"/>
    </row>
    <row r="3993" spans="1:23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8">
        <f t="shared" si="376"/>
        <v>42125.436134259253</v>
      </c>
      <c r="T3993" s="18">
        <f t="shared" si="377"/>
        <v>42155.436134259253</v>
      </c>
      <c r="U3993" s="18">
        <v>42125.436134259253</v>
      </c>
      <c r="V3993" s="16">
        <v>2015</v>
      </c>
      <c r="W3993" s="17"/>
    </row>
    <row r="3994" spans="1:23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8">
        <f t="shared" si="376"/>
        <v>42289.732164351844</v>
      </c>
      <c r="T3994" s="18">
        <f t="shared" si="377"/>
        <v>42349.773831018516</v>
      </c>
      <c r="U3994" s="18">
        <v>42289.732164351844</v>
      </c>
      <c r="V3994" s="16">
        <v>2015</v>
      </c>
      <c r="W3994" s="17"/>
    </row>
    <row r="3995" spans="1:23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8">
        <f t="shared" si="376"/>
        <v>42107.656388888885</v>
      </c>
      <c r="T3995" s="18">
        <f t="shared" si="377"/>
        <v>42137.656388888885</v>
      </c>
      <c r="U3995" s="18">
        <v>42107.656388888885</v>
      </c>
      <c r="V3995" s="16">
        <v>2015</v>
      </c>
      <c r="W3995" s="17"/>
    </row>
    <row r="3996" spans="1:23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8">
        <f t="shared" si="376"/>
        <v>41809.181597222218</v>
      </c>
      <c r="T3996" s="18">
        <f t="shared" si="377"/>
        <v>41839.181597222218</v>
      </c>
      <c r="U3996" s="18">
        <v>41809.181597222218</v>
      </c>
      <c r="V3996" s="16">
        <v>2014</v>
      </c>
      <c r="W3996" s="17"/>
    </row>
    <row r="3997" spans="1:23" ht="28.8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8">
        <f t="shared" si="376"/>
        <v>42019.475428240738</v>
      </c>
      <c r="T3997" s="18">
        <f t="shared" si="377"/>
        <v>42049.268749999996</v>
      </c>
      <c r="U3997" s="18">
        <v>42019.475428240738</v>
      </c>
      <c r="V3997" s="16">
        <v>2015</v>
      </c>
      <c r="W3997" s="17"/>
    </row>
    <row r="3998" spans="1:23" ht="28.8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8">
        <f t="shared" si="376"/>
        <v>41950.058611111104</v>
      </c>
      <c r="T3998" s="18">
        <f t="shared" si="377"/>
        <v>41963.461111111108</v>
      </c>
      <c r="U3998" s="18">
        <v>41950.058611111104</v>
      </c>
      <c r="V3998" s="16">
        <v>2014</v>
      </c>
      <c r="W3998" s="17"/>
    </row>
    <row r="3999" spans="1:23" ht="28.8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8">
        <f t="shared" si="376"/>
        <v>42069.183113425919</v>
      </c>
      <c r="T3999" s="18">
        <f t="shared" si="377"/>
        <v>42099.141446759262</v>
      </c>
      <c r="U3999" s="18">
        <v>42069.183113425919</v>
      </c>
      <c r="V3999" s="16">
        <v>2015</v>
      </c>
      <c r="W3999" s="17"/>
    </row>
    <row r="4000" spans="1:23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8">
        <f t="shared" si="376"/>
        <v>42061.754930555551</v>
      </c>
      <c r="T4000" s="18">
        <f t="shared" si="377"/>
        <v>42091.713263888887</v>
      </c>
      <c r="U4000" s="18">
        <v>42061.754930555551</v>
      </c>
      <c r="V4000" s="16">
        <v>2015</v>
      </c>
      <c r="W4000" s="17"/>
    </row>
    <row r="4001" spans="1:23" ht="28.8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8">
        <f t="shared" si="376"/>
        <v>41842.620347222219</v>
      </c>
      <c r="T4001" s="18">
        <f t="shared" si="377"/>
        <v>41882.619317129625</v>
      </c>
      <c r="U4001" s="18">
        <v>41842.620347222219</v>
      </c>
      <c r="V4001" s="16">
        <v>2014</v>
      </c>
      <c r="W4001" s="17"/>
    </row>
    <row r="4002" spans="1:23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8">
        <f t="shared" si="376"/>
        <v>42437.437013888884</v>
      </c>
      <c r="T4002" s="18">
        <f t="shared" si="377"/>
        <v>42497.39534722222</v>
      </c>
      <c r="U4002" s="18">
        <v>42437.437013888884</v>
      </c>
      <c r="V4002" s="16">
        <v>2016</v>
      </c>
      <c r="W4002" s="17"/>
    </row>
    <row r="4003" spans="1:23" ht="28.8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8">
        <f t="shared" si="376"/>
        <v>42775.755879629629</v>
      </c>
      <c r="T4003" s="18">
        <f t="shared" si="377"/>
        <v>42795.583333333336</v>
      </c>
      <c r="U4003" s="18">
        <v>42775.755879629629</v>
      </c>
      <c r="V4003" s="16">
        <v>2017</v>
      </c>
      <c r="W4003" s="17"/>
    </row>
    <row r="4004" spans="1:23" ht="28.8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8">
        <f t="shared" si="376"/>
        <v>41878.835196759253</v>
      </c>
      <c r="T4004" s="18">
        <f t="shared" si="377"/>
        <v>41908.835196759253</v>
      </c>
      <c r="U4004" s="18">
        <v>41878.835196759253</v>
      </c>
      <c r="V4004" s="16">
        <v>2014</v>
      </c>
      <c r="W4004" s="17"/>
    </row>
    <row r="4005" spans="1:23" ht="28.8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8">
        <f t="shared" si="376"/>
        <v>42020.379016203697</v>
      </c>
      <c r="T4005" s="18">
        <f t="shared" si="377"/>
        <v>42050.379016203697</v>
      </c>
      <c r="U4005" s="18">
        <v>42020.379016203697</v>
      </c>
      <c r="V4005" s="16">
        <v>2015</v>
      </c>
      <c r="W4005" s="17"/>
    </row>
    <row r="4006" spans="1:23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8">
        <f t="shared" si="376"/>
        <v>41889.954363425924</v>
      </c>
      <c r="T4006" s="18">
        <f t="shared" si="377"/>
        <v>41919.954363425924</v>
      </c>
      <c r="U4006" s="18">
        <v>41889.954363425924</v>
      </c>
      <c r="V4006" s="16">
        <v>2014</v>
      </c>
      <c r="W4006" s="17"/>
    </row>
    <row r="4007" spans="1:23" ht="28.8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8">
        <f t="shared" si="376"/>
        <v>41872.599363425921</v>
      </c>
      <c r="T4007" s="18">
        <f t="shared" si="377"/>
        <v>41932.599363425921</v>
      </c>
      <c r="U4007" s="18">
        <v>41872.599363425921</v>
      </c>
      <c r="V4007" s="16">
        <v>2014</v>
      </c>
      <c r="W4007" s="17"/>
    </row>
    <row r="4008" spans="1:23" ht="28.8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8">
        <f t="shared" si="376"/>
        <v>42391.564664351848</v>
      </c>
      <c r="T4008" s="18">
        <f t="shared" si="377"/>
        <v>42416.564664351848</v>
      </c>
      <c r="U4008" s="18">
        <v>42391.564664351848</v>
      </c>
      <c r="V4008" s="16">
        <v>2016</v>
      </c>
      <c r="W4008" s="17"/>
    </row>
    <row r="4009" spans="1:23" ht="28.8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8">
        <f t="shared" si="376"/>
        <v>41848.564594907402</v>
      </c>
      <c r="T4009" s="18">
        <f t="shared" si="377"/>
        <v>41877.477777777778</v>
      </c>
      <c r="U4009" s="18">
        <v>41848.564594907402</v>
      </c>
      <c r="V4009" s="16">
        <v>2014</v>
      </c>
      <c r="W4009" s="17"/>
    </row>
    <row r="4010" spans="1:23" ht="28.8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8">
        <f t="shared" si="376"/>
        <v>42177.755868055552</v>
      </c>
      <c r="T4010" s="18">
        <f t="shared" si="377"/>
        <v>42207.755868055552</v>
      </c>
      <c r="U4010" s="18">
        <v>42177.755868055552</v>
      </c>
      <c r="V4010" s="16">
        <v>2015</v>
      </c>
      <c r="W4010" s="17"/>
    </row>
    <row r="4011" spans="1:23" ht="28.8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8">
        <f t="shared" si="376"/>
        <v>41851.492592592593</v>
      </c>
      <c r="T4011" s="18">
        <f t="shared" si="377"/>
        <v>41891.492592592593</v>
      </c>
      <c r="U4011" s="18">
        <v>41851.492592592593</v>
      </c>
      <c r="V4011" s="16">
        <v>2014</v>
      </c>
      <c r="W4011" s="17"/>
    </row>
    <row r="4012" spans="1:23" ht="28.8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8">
        <f t="shared" si="376"/>
        <v>41921.562106481477</v>
      </c>
      <c r="T4012" s="18">
        <f t="shared" si="377"/>
        <v>41938.562106481477</v>
      </c>
      <c r="U4012" s="18">
        <v>41921.562106481477</v>
      </c>
      <c r="V4012" s="16">
        <v>2014</v>
      </c>
      <c r="W4012" s="17"/>
    </row>
    <row r="4013" spans="1:23" ht="28.8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8">
        <f t="shared" si="376"/>
        <v>42002.336550925924</v>
      </c>
      <c r="T4013" s="18">
        <f t="shared" si="377"/>
        <v>42032.336550925924</v>
      </c>
      <c r="U4013" s="18">
        <v>42002.336550925924</v>
      </c>
      <c r="V4013" s="16">
        <v>2014</v>
      </c>
      <c r="W4013" s="17"/>
    </row>
    <row r="4014" spans="1:23" ht="28.8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8">
        <f t="shared" si="376"/>
        <v>42096.336215277777</v>
      </c>
      <c r="T4014" s="18">
        <f t="shared" si="377"/>
        <v>42126.336215277777</v>
      </c>
      <c r="U4014" s="18">
        <v>42096.336215277777</v>
      </c>
      <c r="V4014" s="16">
        <v>2015</v>
      </c>
      <c r="W4014" s="17"/>
    </row>
    <row r="4015" spans="1:23" ht="28.8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8">
        <f t="shared" si="376"/>
        <v>42021.092858796292</v>
      </c>
      <c r="T4015" s="18">
        <f t="shared" si="377"/>
        <v>42051.092858796292</v>
      </c>
      <c r="U4015" s="18">
        <v>42021.092858796292</v>
      </c>
      <c r="V4015" s="16">
        <v>2015</v>
      </c>
      <c r="W4015" s="17"/>
    </row>
    <row r="4016" spans="1:23" ht="28.8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8">
        <f t="shared" si="376"/>
        <v>42419.037835648145</v>
      </c>
      <c r="T4016" s="18">
        <f t="shared" si="377"/>
        <v>42434.037835648145</v>
      </c>
      <c r="U4016" s="18">
        <v>42419.037835648145</v>
      </c>
      <c r="V4016" s="16">
        <v>2016</v>
      </c>
      <c r="W4016" s="17"/>
    </row>
    <row r="4017" spans="1:23" ht="28.8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8">
        <f t="shared" si="376"/>
        <v>42174.572488425918</v>
      </c>
      <c r="T4017" s="18">
        <f t="shared" si="377"/>
        <v>42204.572488425918</v>
      </c>
      <c r="U4017" s="18">
        <v>42174.572488425918</v>
      </c>
      <c r="V4017" s="16">
        <v>2015</v>
      </c>
      <c r="W4017" s="17"/>
    </row>
    <row r="4018" spans="1:23" ht="28.8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8">
        <f t="shared" si="376"/>
        <v>41869.664351851847</v>
      </c>
      <c r="T4018" s="18">
        <f t="shared" si="377"/>
        <v>41899.664351851847</v>
      </c>
      <c r="U4018" s="18">
        <v>41869.664351851847</v>
      </c>
      <c r="V4018" s="16">
        <v>2014</v>
      </c>
      <c r="W4018" s="17"/>
    </row>
    <row r="4019" spans="1:23" ht="28.8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8">
        <f t="shared" si="376"/>
        <v>41856.463819444441</v>
      </c>
      <c r="T4019" s="18">
        <f t="shared" si="377"/>
        <v>41886.463819444441</v>
      </c>
      <c r="U4019" s="18">
        <v>41856.463819444441</v>
      </c>
      <c r="V4019" s="16">
        <v>2014</v>
      </c>
      <c r="W4019" s="17"/>
    </row>
    <row r="4020" spans="1:23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8">
        <f t="shared" si="376"/>
        <v>42620.702638888884</v>
      </c>
      <c r="T4020" s="18">
        <f t="shared" si="377"/>
        <v>42650.702638888884</v>
      </c>
      <c r="U4020" s="18">
        <v>42620.702638888884</v>
      </c>
      <c r="V4020" s="16">
        <v>2016</v>
      </c>
      <c r="W4020" s="17"/>
    </row>
    <row r="4021" spans="1:23" ht="28.8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8">
        <f t="shared" si="376"/>
        <v>42417.467546296299</v>
      </c>
      <c r="T4021" s="18">
        <f t="shared" si="377"/>
        <v>42475.477777777771</v>
      </c>
      <c r="U4021" s="18">
        <v>42417.467546296299</v>
      </c>
      <c r="V4021" s="16">
        <v>2016</v>
      </c>
      <c r="W4021" s="17"/>
    </row>
    <row r="4022" spans="1:23" ht="28.8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8">
        <f t="shared" si="376"/>
        <v>42056.982627314814</v>
      </c>
      <c r="T4022" s="18">
        <f t="shared" si="377"/>
        <v>42086.940960648142</v>
      </c>
      <c r="U4022" s="18">
        <v>42056.982627314814</v>
      </c>
      <c r="V4022" s="16">
        <v>2015</v>
      </c>
      <c r="W4022" s="17"/>
    </row>
    <row r="4023" spans="1:23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8">
        <f t="shared" si="376"/>
        <v>41878.703217592592</v>
      </c>
      <c r="T4023" s="18">
        <f t="shared" si="377"/>
        <v>41938.703217592592</v>
      </c>
      <c r="U4023" s="18">
        <v>41878.703217592592</v>
      </c>
      <c r="V4023" s="16">
        <v>2014</v>
      </c>
      <c r="W4023" s="17"/>
    </row>
    <row r="4024" spans="1:23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8">
        <f t="shared" si="376"/>
        <v>41990.375775462955</v>
      </c>
      <c r="T4024" s="18">
        <f t="shared" si="377"/>
        <v>42035.912499999999</v>
      </c>
      <c r="U4024" s="18">
        <v>41990.375775462955</v>
      </c>
      <c r="V4024" s="16">
        <v>2014</v>
      </c>
      <c r="W4024" s="17"/>
    </row>
    <row r="4025" spans="1:23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8">
        <f t="shared" si="376"/>
        <v>42408.791238425918</v>
      </c>
      <c r="T4025" s="18">
        <f t="shared" si="377"/>
        <v>42453.749571759261</v>
      </c>
      <c r="U4025" s="18">
        <v>42408.791238425918</v>
      </c>
      <c r="V4025" s="16">
        <v>2016</v>
      </c>
      <c r="W4025" s="17"/>
    </row>
    <row r="4026" spans="1:23" ht="28.8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8">
        <f t="shared" si="376"/>
        <v>42217.461770833332</v>
      </c>
      <c r="T4026" s="18">
        <f t="shared" si="377"/>
        <v>42247.461770833332</v>
      </c>
      <c r="U4026" s="18">
        <v>42217.461770833332</v>
      </c>
      <c r="V4026" s="16">
        <v>2015</v>
      </c>
      <c r="W4026" s="17"/>
    </row>
    <row r="4027" spans="1:23" ht="28.8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8">
        <f t="shared" si="376"/>
        <v>42151.029351851852</v>
      </c>
      <c r="T4027" s="18">
        <f t="shared" si="377"/>
        <v>42211.029351851852</v>
      </c>
      <c r="U4027" s="18">
        <v>42151.029351851852</v>
      </c>
      <c r="V4027" s="16">
        <v>2015</v>
      </c>
      <c r="W4027" s="17"/>
    </row>
    <row r="4028" spans="1:23" ht="28.8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8">
        <f t="shared" si="376"/>
        <v>42282.447210648148</v>
      </c>
      <c r="T4028" s="18">
        <f t="shared" si="377"/>
        <v>42342.488877314812</v>
      </c>
      <c r="U4028" s="18">
        <v>42282.447210648148</v>
      </c>
      <c r="V4028" s="16">
        <v>2015</v>
      </c>
      <c r="W4028" s="17"/>
    </row>
    <row r="4029" spans="1:23" ht="28.8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8">
        <f t="shared" si="376"/>
        <v>42768.762511574074</v>
      </c>
      <c r="T4029" s="18">
        <f t="shared" si="377"/>
        <v>42788.833333333336</v>
      </c>
      <c r="U4029" s="18">
        <v>42768.762511574074</v>
      </c>
      <c r="V4029" s="16">
        <v>2017</v>
      </c>
      <c r="W4029" s="17"/>
    </row>
    <row r="4030" spans="1:23" ht="28.8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8">
        <f t="shared" si="376"/>
        <v>41765.730324074073</v>
      </c>
      <c r="T4030" s="18">
        <f t="shared" si="377"/>
        <v>41795.730324074073</v>
      </c>
      <c r="U4030" s="18">
        <v>41765.730324074073</v>
      </c>
      <c r="V4030" s="16">
        <v>2014</v>
      </c>
      <c r="W4030" s="17"/>
    </row>
    <row r="4031" spans="1:23" ht="28.8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8">
        <f t="shared" si="376"/>
        <v>42321.816782407412</v>
      </c>
      <c r="T4031" s="18">
        <f t="shared" si="377"/>
        <v>42351.816782407412</v>
      </c>
      <c r="U4031" s="18">
        <v>42321.816782407412</v>
      </c>
      <c r="V4031" s="16">
        <v>2015</v>
      </c>
      <c r="W4031" s="17"/>
    </row>
    <row r="4032" spans="1:23" ht="28.8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8">
        <f t="shared" si="376"/>
        <v>42374.446747685179</v>
      </c>
      <c r="T4032" s="18">
        <f t="shared" si="377"/>
        <v>42403.575694444437</v>
      </c>
      <c r="U4032" s="18">
        <v>42374.446747685179</v>
      </c>
      <c r="V4032" s="16">
        <v>2016</v>
      </c>
      <c r="W4032" s="17"/>
    </row>
    <row r="4033" spans="1:23" ht="28.8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8">
        <f t="shared" si="376"/>
        <v>41941.376898148148</v>
      </c>
      <c r="T4033" s="18">
        <f t="shared" si="377"/>
        <v>41991.418564814812</v>
      </c>
      <c r="U4033" s="18">
        <v>41941.376898148148</v>
      </c>
      <c r="V4033" s="16">
        <v>2014</v>
      </c>
      <c r="W4033" s="17"/>
    </row>
    <row r="4034" spans="1:23" ht="28.8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E4034/D4034</f>
        <v>6.8287037037037035E-2</v>
      </c>
      <c r="P4034" s="7">
        <f t="shared" ref="P4034:P4097" si="379">E4034/L4034</f>
        <v>59</v>
      </c>
      <c r="Q4034" t="str">
        <f t="shared" ref="Q4034:Q4097" si="380">LEFT(N4034,FIND("/",N4034)-1)</f>
        <v>theater</v>
      </c>
      <c r="R4034" t="str">
        <f t="shared" ref="R4034:R4097" si="381">RIGHT(N4034,LEN(N4034)-FIND("/",N4034))</f>
        <v>plays</v>
      </c>
      <c r="S4034" s="18">
        <f t="shared" ref="S4034:S4097" si="382">(((J4034/60)/60)/24)+DATE(1970,1,1)+(-5/24)</f>
        <v>42293.60087962963</v>
      </c>
      <c r="T4034" s="18">
        <f t="shared" ref="T4034:T4097" si="383">(((I4034/60)/60)/24)+DATE(1970,1,1)+(-5/24)</f>
        <v>42353.642546296294</v>
      </c>
      <c r="U4034" s="18">
        <v>42293.60087962963</v>
      </c>
      <c r="V4034" s="16">
        <v>2015</v>
      </c>
      <c r="W4034" s="17"/>
    </row>
    <row r="4035" spans="1:23" ht="28.8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0.25698702928870293</v>
      </c>
      <c r="P4035" s="7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8">
        <f t="shared" si="382"/>
        <v>42614.06046296296</v>
      </c>
      <c r="T4035" s="18">
        <f t="shared" si="383"/>
        <v>42645.166666666664</v>
      </c>
      <c r="U4035" s="18">
        <v>42614.06046296296</v>
      </c>
      <c r="V4035" s="16">
        <v>2016</v>
      </c>
      <c r="W4035" s="17"/>
    </row>
    <row r="4036" spans="1:23" ht="28.8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8">
        <f t="shared" si="382"/>
        <v>42067.739004629628</v>
      </c>
      <c r="T4036" s="18">
        <f t="shared" si="383"/>
        <v>42097.697337962956</v>
      </c>
      <c r="U4036" s="18">
        <v>42067.739004629628</v>
      </c>
      <c r="V4036" s="16">
        <v>2015</v>
      </c>
      <c r="W4036" s="17"/>
    </row>
    <row r="4037" spans="1:23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8">
        <f t="shared" si="382"/>
        <v>41903.674618055549</v>
      </c>
      <c r="T4037" s="18">
        <f t="shared" si="383"/>
        <v>41933.674618055549</v>
      </c>
      <c r="U4037" s="18">
        <v>41903.674618055549</v>
      </c>
      <c r="V4037" s="16">
        <v>2014</v>
      </c>
      <c r="W4037" s="17"/>
    </row>
    <row r="4038" spans="1:23" ht="28.8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8">
        <f t="shared" si="382"/>
        <v>41804.728749999995</v>
      </c>
      <c r="T4038" s="18">
        <f t="shared" si="383"/>
        <v>41821.729166666664</v>
      </c>
      <c r="U4038" s="18">
        <v>41804.728749999995</v>
      </c>
      <c r="V4038" s="16">
        <v>2014</v>
      </c>
      <c r="W4038" s="17"/>
    </row>
    <row r="4039" spans="1:23" ht="28.8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8">
        <f t="shared" si="382"/>
        <v>42496.862442129634</v>
      </c>
      <c r="T4039" s="18">
        <f t="shared" si="383"/>
        <v>42514.392361111109</v>
      </c>
      <c r="U4039" s="18">
        <v>42496.862442129634</v>
      </c>
      <c r="V4039" s="16">
        <v>2016</v>
      </c>
      <c r="W4039" s="17"/>
    </row>
    <row r="4040" spans="1:23" ht="28.8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8">
        <f t="shared" si="382"/>
        <v>41869.59039351852</v>
      </c>
      <c r="T4040" s="18">
        <f t="shared" si="383"/>
        <v>41929.59039351852</v>
      </c>
      <c r="U4040" s="18">
        <v>41869.59039351852</v>
      </c>
      <c r="V4040" s="16">
        <v>2014</v>
      </c>
      <c r="W4040" s="17"/>
    </row>
    <row r="4041" spans="1:23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8">
        <f t="shared" si="382"/>
        <v>42305.462581018517</v>
      </c>
      <c r="T4041" s="18">
        <f t="shared" si="383"/>
        <v>42339.040972222218</v>
      </c>
      <c r="U4041" s="18">
        <v>42305.462581018517</v>
      </c>
      <c r="V4041" s="16">
        <v>2015</v>
      </c>
      <c r="W4041" s="17"/>
    </row>
    <row r="4042" spans="1:23" ht="28.8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8">
        <f t="shared" si="382"/>
        <v>42144.023194444446</v>
      </c>
      <c r="T4042" s="18">
        <f t="shared" si="383"/>
        <v>42202.916666666664</v>
      </c>
      <c r="U4042" s="18">
        <v>42144.023194444446</v>
      </c>
      <c r="V4042" s="16">
        <v>2015</v>
      </c>
      <c r="W4042" s="17"/>
    </row>
    <row r="4043" spans="1:23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8">
        <f t="shared" si="382"/>
        <v>42559.265671296293</v>
      </c>
      <c r="T4043" s="18">
        <f t="shared" si="383"/>
        <v>42619.265671296293</v>
      </c>
      <c r="U4043" s="18">
        <v>42559.265671296293</v>
      </c>
      <c r="V4043" s="16">
        <v>2016</v>
      </c>
      <c r="W4043" s="17"/>
    </row>
    <row r="4044" spans="1:23" ht="28.8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8">
        <f t="shared" si="382"/>
        <v>41994.875740740739</v>
      </c>
      <c r="T4044" s="18">
        <f t="shared" si="383"/>
        <v>42024.594444444439</v>
      </c>
      <c r="U4044" s="18">
        <v>41994.875740740739</v>
      </c>
      <c r="V4044" s="16">
        <v>2014</v>
      </c>
      <c r="W4044" s="17"/>
    </row>
    <row r="4045" spans="1:23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8">
        <f t="shared" si="382"/>
        <v>41948.749131944445</v>
      </c>
      <c r="T4045" s="18">
        <f t="shared" si="383"/>
        <v>41963.749131944445</v>
      </c>
      <c r="U4045" s="18">
        <v>41948.749131944445</v>
      </c>
      <c r="V4045" s="16">
        <v>2014</v>
      </c>
      <c r="W4045" s="17"/>
    </row>
    <row r="4046" spans="1:23" ht="28.8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8">
        <f t="shared" si="382"/>
        <v>42074.011365740742</v>
      </c>
      <c r="T4046" s="18">
        <f t="shared" si="383"/>
        <v>42103.999999999993</v>
      </c>
      <c r="U4046" s="18">
        <v>42074.011365740742</v>
      </c>
      <c r="V4046" s="16">
        <v>2015</v>
      </c>
      <c r="W4046" s="17"/>
    </row>
    <row r="4047" spans="1:23" ht="28.8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8">
        <f t="shared" si="382"/>
        <v>41841.992928240739</v>
      </c>
      <c r="T4047" s="18">
        <f t="shared" si="383"/>
        <v>41871.992928240739</v>
      </c>
      <c r="U4047" s="18">
        <v>41841.992928240739</v>
      </c>
      <c r="V4047" s="16">
        <v>2014</v>
      </c>
      <c r="W4047" s="17"/>
    </row>
    <row r="4048" spans="1:23" ht="28.8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8">
        <f t="shared" si="382"/>
        <v>41904.442245370366</v>
      </c>
      <c r="T4048" s="18">
        <f t="shared" si="383"/>
        <v>41934.442245370366</v>
      </c>
      <c r="U4048" s="18">
        <v>41904.442245370366</v>
      </c>
      <c r="V4048" s="16">
        <v>2014</v>
      </c>
      <c r="W4048" s="17"/>
    </row>
    <row r="4049" spans="1:23" ht="28.8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8">
        <f t="shared" si="382"/>
        <v>41990.814155092587</v>
      </c>
      <c r="T4049" s="18">
        <f t="shared" si="383"/>
        <v>42014.833333333336</v>
      </c>
      <c r="U4049" s="18">
        <v>41990.814155092587</v>
      </c>
      <c r="V4049" s="16">
        <v>2014</v>
      </c>
      <c r="W4049" s="17"/>
    </row>
    <row r="4050" spans="1:23" ht="28.8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8">
        <f t="shared" si="382"/>
        <v>42436.300775462958</v>
      </c>
      <c r="T4050" s="18">
        <f t="shared" si="383"/>
        <v>42471.259108796294</v>
      </c>
      <c r="U4050" s="18">
        <v>42436.300775462958</v>
      </c>
      <c r="V4050" s="16">
        <v>2016</v>
      </c>
      <c r="W4050" s="17"/>
    </row>
    <row r="4051" spans="1:23" ht="28.8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8">
        <f t="shared" si="382"/>
        <v>42169.750173611108</v>
      </c>
      <c r="T4051" s="18">
        <f t="shared" si="383"/>
        <v>42199.750173611108</v>
      </c>
      <c r="U4051" s="18">
        <v>42169.750173611108</v>
      </c>
      <c r="V4051" s="16">
        <v>2015</v>
      </c>
      <c r="W4051" s="17"/>
    </row>
    <row r="4052" spans="1:23" ht="28.8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8">
        <f t="shared" si="382"/>
        <v>41905.428136574068</v>
      </c>
      <c r="T4052" s="18">
        <f t="shared" si="383"/>
        <v>41935.428136574068</v>
      </c>
      <c r="U4052" s="18">
        <v>41905.428136574068</v>
      </c>
      <c r="V4052" s="16">
        <v>2014</v>
      </c>
      <c r="W4052" s="17"/>
    </row>
    <row r="4053" spans="1:23" ht="28.8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8">
        <f t="shared" si="382"/>
        <v>41761.601817129631</v>
      </c>
      <c r="T4053" s="18">
        <f t="shared" si="383"/>
        <v>41768.078472222223</v>
      </c>
      <c r="U4053" s="18">
        <v>41761.601817129631</v>
      </c>
      <c r="V4053" s="16">
        <v>2014</v>
      </c>
      <c r="W4053" s="17"/>
    </row>
    <row r="4054" spans="1:23" ht="43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8">
        <f t="shared" si="382"/>
        <v>41865.670324074068</v>
      </c>
      <c r="T4054" s="18">
        <f t="shared" si="383"/>
        <v>41925.670324074068</v>
      </c>
      <c r="U4054" s="18">
        <v>41865.670324074068</v>
      </c>
      <c r="V4054" s="16">
        <v>2014</v>
      </c>
      <c r="W4054" s="17"/>
    </row>
    <row r="4055" spans="1:23" ht="28.8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8">
        <f t="shared" si="382"/>
        <v>41928.481805555552</v>
      </c>
      <c r="T4055" s="18">
        <f t="shared" si="383"/>
        <v>41958.624999999993</v>
      </c>
      <c r="U4055" s="18">
        <v>41928.481805555552</v>
      </c>
      <c r="V4055" s="16">
        <v>2014</v>
      </c>
      <c r="W4055" s="17"/>
    </row>
    <row r="4056" spans="1:23" ht="28.8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8">
        <f t="shared" si="382"/>
        <v>42613.632928240739</v>
      </c>
      <c r="T4056" s="18">
        <f t="shared" si="383"/>
        <v>42643.958333333336</v>
      </c>
      <c r="U4056" s="18">
        <v>42613.632928240739</v>
      </c>
      <c r="V4056" s="16">
        <v>2016</v>
      </c>
      <c r="W4056" s="17"/>
    </row>
    <row r="4057" spans="1:23" ht="28.8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8">
        <f t="shared" si="382"/>
        <v>41779.44017361111</v>
      </c>
      <c r="T4057" s="18">
        <f t="shared" si="383"/>
        <v>41809.44017361111</v>
      </c>
      <c r="U4057" s="18">
        <v>41779.44017361111</v>
      </c>
      <c r="V4057" s="16">
        <v>2014</v>
      </c>
      <c r="W4057" s="17"/>
    </row>
    <row r="4058" spans="1:23" ht="28.8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8">
        <f t="shared" si="382"/>
        <v>42534.724988425929</v>
      </c>
      <c r="T4058" s="18">
        <f t="shared" si="383"/>
        <v>42554.624305555553</v>
      </c>
      <c r="U4058" s="18">
        <v>42534.724988425929</v>
      </c>
      <c r="V4058" s="16">
        <v>2016</v>
      </c>
      <c r="W4058" s="17"/>
    </row>
    <row r="4059" spans="1:23" ht="28.8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8">
        <f t="shared" si="382"/>
        <v>42310.760185185187</v>
      </c>
      <c r="T4059" s="18">
        <f t="shared" si="383"/>
        <v>42333.749999999993</v>
      </c>
      <c r="U4059" s="18">
        <v>42310.760185185187</v>
      </c>
      <c r="V4059" s="16">
        <v>2015</v>
      </c>
      <c r="W4059" s="17"/>
    </row>
    <row r="4060" spans="1:23" ht="28.8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8">
        <f t="shared" si="382"/>
        <v>42445.852361111109</v>
      </c>
      <c r="T4060" s="18">
        <f t="shared" si="383"/>
        <v>42460.957638888889</v>
      </c>
      <c r="U4060" s="18">
        <v>42445.852361111109</v>
      </c>
      <c r="V4060" s="16">
        <v>2016</v>
      </c>
      <c r="W4060" s="17"/>
    </row>
    <row r="4061" spans="1:23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8">
        <f t="shared" si="382"/>
        <v>41866.432314814811</v>
      </c>
      <c r="T4061" s="18">
        <f t="shared" si="383"/>
        <v>41897.916666666664</v>
      </c>
      <c r="U4061" s="18">
        <v>41866.432314814811</v>
      </c>
      <c r="V4061" s="16">
        <v>2014</v>
      </c>
      <c r="W4061" s="17"/>
    </row>
    <row r="4062" spans="1:23" ht="28.8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8">
        <f t="shared" si="382"/>
        <v>41779.486759259256</v>
      </c>
      <c r="T4062" s="18">
        <f t="shared" si="383"/>
        <v>41813.458333333328</v>
      </c>
      <c r="U4062" s="18">
        <v>41779.486759259256</v>
      </c>
      <c r="V4062" s="16">
        <v>2014</v>
      </c>
      <c r="W4062" s="17"/>
    </row>
    <row r="4063" spans="1:23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8">
        <f t="shared" si="382"/>
        <v>42420.933136574073</v>
      </c>
      <c r="T4063" s="18">
        <f t="shared" si="383"/>
        <v>42480.891469907401</v>
      </c>
      <c r="U4063" s="18">
        <v>42420.933136574073</v>
      </c>
      <c r="V4063" s="16">
        <v>2016</v>
      </c>
      <c r="W4063" s="17"/>
    </row>
    <row r="4064" spans="1:23" ht="28.8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8">
        <f t="shared" si="382"/>
        <v>42523.530879629623</v>
      </c>
      <c r="T4064" s="18">
        <f t="shared" si="383"/>
        <v>42553.530879629623</v>
      </c>
      <c r="U4064" s="18">
        <v>42523.530879629623</v>
      </c>
      <c r="V4064" s="16">
        <v>2016</v>
      </c>
      <c r="W4064" s="17"/>
    </row>
    <row r="4065" spans="1:23" ht="28.8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8">
        <f t="shared" si="382"/>
        <v>41787.473194444443</v>
      </c>
      <c r="T4065" s="18">
        <f t="shared" si="383"/>
        <v>41817.473194444443</v>
      </c>
      <c r="U4065" s="18">
        <v>41787.473194444443</v>
      </c>
      <c r="V4065" s="16">
        <v>2014</v>
      </c>
      <c r="W4065" s="17"/>
    </row>
    <row r="4066" spans="1:23" ht="28.8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8">
        <f t="shared" si="382"/>
        <v>42093.379930555551</v>
      </c>
      <c r="T4066" s="18">
        <f t="shared" si="383"/>
        <v>42123.379930555551</v>
      </c>
      <c r="U4066" s="18">
        <v>42093.379930555551</v>
      </c>
      <c r="V4066" s="16">
        <v>2015</v>
      </c>
      <c r="W4066" s="17"/>
    </row>
    <row r="4067" spans="1:23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8">
        <f t="shared" si="382"/>
        <v>41833.74318287037</v>
      </c>
      <c r="T4067" s="18">
        <f t="shared" si="383"/>
        <v>41863.74318287037</v>
      </c>
      <c r="U4067" s="18">
        <v>41833.74318287037</v>
      </c>
      <c r="V4067" s="16">
        <v>2014</v>
      </c>
      <c r="W4067" s="17"/>
    </row>
    <row r="4068" spans="1:23" ht="28.8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8">
        <f t="shared" si="382"/>
        <v>42478.830879629626</v>
      </c>
      <c r="T4068" s="18">
        <f t="shared" si="383"/>
        <v>42508.830879629626</v>
      </c>
      <c r="U4068" s="18">
        <v>42478.830879629626</v>
      </c>
      <c r="V4068" s="16">
        <v>2016</v>
      </c>
      <c r="W4068" s="17"/>
    </row>
    <row r="4069" spans="1:23" ht="28.8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8">
        <f t="shared" si="382"/>
        <v>42234.909143518518</v>
      </c>
      <c r="T4069" s="18">
        <f t="shared" si="383"/>
        <v>42274.909143518518</v>
      </c>
      <c r="U4069" s="18">
        <v>42234.909143518518</v>
      </c>
      <c r="V4069" s="16">
        <v>2015</v>
      </c>
      <c r="W4069" s="17"/>
    </row>
    <row r="4070" spans="1:23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8">
        <f t="shared" si="382"/>
        <v>42718.755266203698</v>
      </c>
      <c r="T4070" s="18">
        <f t="shared" si="383"/>
        <v>42748.753472222219</v>
      </c>
      <c r="U4070" s="18">
        <v>42718.755266203698</v>
      </c>
      <c r="V4070" s="16">
        <v>2016</v>
      </c>
      <c r="W4070" s="17"/>
    </row>
    <row r="4071" spans="1:23" ht="28.8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8">
        <f t="shared" si="382"/>
        <v>42022.453194444439</v>
      </c>
      <c r="T4071" s="18">
        <f t="shared" si="383"/>
        <v>42063.291666666664</v>
      </c>
      <c r="U4071" s="18">
        <v>42022.453194444439</v>
      </c>
      <c r="V4071" s="16">
        <v>2015</v>
      </c>
      <c r="W4071" s="17"/>
    </row>
    <row r="4072" spans="1:23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8">
        <f t="shared" si="382"/>
        <v>42031.458564814813</v>
      </c>
      <c r="T4072" s="18">
        <f t="shared" si="383"/>
        <v>42063.916666666664</v>
      </c>
      <c r="U4072" s="18">
        <v>42031.458564814813</v>
      </c>
      <c r="V4072" s="16">
        <v>2015</v>
      </c>
      <c r="W4072" s="17"/>
    </row>
    <row r="4073" spans="1:23" ht="28.8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8">
        <f t="shared" si="382"/>
        <v>42700.59642361111</v>
      </c>
      <c r="T4073" s="18">
        <f t="shared" si="383"/>
        <v>42730.59642361111</v>
      </c>
      <c r="U4073" s="18">
        <v>42700.59642361111</v>
      </c>
      <c r="V4073" s="16">
        <v>2016</v>
      </c>
      <c r="W4073" s="17"/>
    </row>
    <row r="4074" spans="1:23" ht="28.8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8">
        <f t="shared" si="382"/>
        <v>41812.566099537034</v>
      </c>
      <c r="T4074" s="18">
        <f t="shared" si="383"/>
        <v>41872.566099537034</v>
      </c>
      <c r="U4074" s="18">
        <v>41812.566099537034</v>
      </c>
      <c r="V4074" s="16">
        <v>2014</v>
      </c>
      <c r="W4074" s="17"/>
    </row>
    <row r="4075" spans="1:23" ht="28.8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8">
        <f t="shared" si="382"/>
        <v>42078.136875000004</v>
      </c>
      <c r="T4075" s="18">
        <f t="shared" si="383"/>
        <v>42132.958333333336</v>
      </c>
      <c r="U4075" s="18">
        <v>42078.136875000004</v>
      </c>
      <c r="V4075" s="16">
        <v>2015</v>
      </c>
      <c r="W4075" s="17"/>
    </row>
    <row r="4076" spans="1:23" ht="28.8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8">
        <f t="shared" si="382"/>
        <v>42283.344618055555</v>
      </c>
      <c r="T4076" s="18">
        <f t="shared" si="383"/>
        <v>42313.386284722219</v>
      </c>
      <c r="U4076" s="18">
        <v>42283.344618055555</v>
      </c>
      <c r="V4076" s="16">
        <v>2015</v>
      </c>
      <c r="W4076" s="17"/>
    </row>
    <row r="4077" spans="1:23" ht="28.8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8">
        <f t="shared" si="382"/>
        <v>41778.837604166663</v>
      </c>
      <c r="T4077" s="18">
        <f t="shared" si="383"/>
        <v>41820.519444444442</v>
      </c>
      <c r="U4077" s="18">
        <v>41778.837604166663</v>
      </c>
      <c r="V4077" s="16">
        <v>2014</v>
      </c>
      <c r="W4077" s="17"/>
    </row>
    <row r="4078" spans="1:23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8">
        <f t="shared" si="382"/>
        <v>41905.587372685186</v>
      </c>
      <c r="T4078" s="18">
        <f t="shared" si="383"/>
        <v>41933.618749999994</v>
      </c>
      <c r="U4078" s="18">
        <v>41905.587372685186</v>
      </c>
      <c r="V4078" s="16">
        <v>2014</v>
      </c>
      <c r="W4078" s="17"/>
    </row>
    <row r="4079" spans="1:23" ht="28.8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8">
        <f t="shared" si="382"/>
        <v>42695.502245370364</v>
      </c>
      <c r="T4079" s="18">
        <f t="shared" si="383"/>
        <v>42725.502245370364</v>
      </c>
      <c r="U4079" s="18">
        <v>42695.502245370364</v>
      </c>
      <c r="V4079" s="16">
        <v>2016</v>
      </c>
      <c r="W4079" s="17"/>
    </row>
    <row r="4080" spans="1:23" ht="28.8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8">
        <f t="shared" si="382"/>
        <v>42732.579189814809</v>
      </c>
      <c r="T4080" s="18">
        <f t="shared" si="383"/>
        <v>42762.579189814809</v>
      </c>
      <c r="U4080" s="18">
        <v>42732.579189814809</v>
      </c>
      <c r="V4080" s="16">
        <v>2016</v>
      </c>
      <c r="W4080" s="17"/>
    </row>
    <row r="4081" spans="1:23" ht="28.8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8">
        <f t="shared" si="382"/>
        <v>42510.730567129627</v>
      </c>
      <c r="T4081" s="18">
        <f t="shared" si="383"/>
        <v>42540.730567129627</v>
      </c>
      <c r="U4081" s="18">
        <v>42510.730567129627</v>
      </c>
      <c r="V4081" s="16">
        <v>2016</v>
      </c>
      <c r="W4081" s="17"/>
    </row>
    <row r="4082" spans="1:23" ht="28.8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8">
        <f t="shared" si="382"/>
        <v>42511.489768518521</v>
      </c>
      <c r="T4082" s="18">
        <f t="shared" si="383"/>
        <v>42535.57916666667</v>
      </c>
      <c r="U4082" s="18">
        <v>42511.489768518521</v>
      </c>
      <c r="V4082" s="16">
        <v>2016</v>
      </c>
      <c r="W4082" s="17"/>
    </row>
    <row r="4083" spans="1:23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8">
        <f t="shared" si="382"/>
        <v>42041.372974537029</v>
      </c>
      <c r="T4083" s="18">
        <f t="shared" si="383"/>
        <v>42071.331307870372</v>
      </c>
      <c r="U4083" s="18">
        <v>42041.372974537029</v>
      </c>
      <c r="V4083" s="16">
        <v>2015</v>
      </c>
      <c r="W4083" s="17"/>
    </row>
    <row r="4084" spans="1:23" ht="28.8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8">
        <f t="shared" si="382"/>
        <v>42306.980937499997</v>
      </c>
      <c r="T4084" s="18">
        <f t="shared" si="383"/>
        <v>42322.749999999993</v>
      </c>
      <c r="U4084" s="18">
        <v>42306.980937499997</v>
      </c>
      <c r="V4084" s="16">
        <v>2015</v>
      </c>
      <c r="W4084" s="17"/>
    </row>
    <row r="4085" spans="1:23" ht="28.8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8">
        <f t="shared" si="382"/>
        <v>42353.553425925922</v>
      </c>
      <c r="T4085" s="18">
        <f t="shared" si="383"/>
        <v>42383.553425925922</v>
      </c>
      <c r="U4085" s="18">
        <v>42353.553425925922</v>
      </c>
      <c r="V4085" s="16">
        <v>2015</v>
      </c>
      <c r="W4085" s="17"/>
    </row>
    <row r="4086" spans="1:23" ht="28.8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8">
        <f t="shared" si="382"/>
        <v>42622.228078703702</v>
      </c>
      <c r="T4086" s="18">
        <f t="shared" si="383"/>
        <v>42652.228078703702</v>
      </c>
      <c r="U4086" s="18">
        <v>42622.228078703702</v>
      </c>
      <c r="V4086" s="16">
        <v>2016</v>
      </c>
      <c r="W4086" s="17"/>
    </row>
    <row r="4087" spans="1:23" ht="28.8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8">
        <f t="shared" si="382"/>
        <v>42058.395543981482</v>
      </c>
      <c r="T4087" s="18">
        <f t="shared" si="383"/>
        <v>42086.957638888889</v>
      </c>
      <c r="U4087" s="18">
        <v>42058.395543981482</v>
      </c>
      <c r="V4087" s="16">
        <v>2015</v>
      </c>
      <c r="W4087" s="17"/>
    </row>
    <row r="4088" spans="1:23" ht="28.8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8">
        <f t="shared" si="382"/>
        <v>42304.732627314814</v>
      </c>
      <c r="T4088" s="18">
        <f t="shared" si="383"/>
        <v>42328.958333333336</v>
      </c>
      <c r="U4088" s="18">
        <v>42304.732627314814</v>
      </c>
      <c r="V4088" s="16">
        <v>2015</v>
      </c>
      <c r="W4088" s="17"/>
    </row>
    <row r="4089" spans="1:23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8">
        <f t="shared" si="382"/>
        <v>42538.53456018518</v>
      </c>
      <c r="T4089" s="18">
        <f t="shared" si="383"/>
        <v>42568.53456018518</v>
      </c>
      <c r="U4089" s="18">
        <v>42538.53456018518</v>
      </c>
      <c r="V4089" s="16">
        <v>2016</v>
      </c>
      <c r="W4089" s="17"/>
    </row>
    <row r="4090" spans="1:23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8">
        <f t="shared" si="382"/>
        <v>41990.40421296296</v>
      </c>
      <c r="T4090" s="18">
        <f t="shared" si="383"/>
        <v>42020.226388888892</v>
      </c>
      <c r="U4090" s="18">
        <v>41990.40421296296</v>
      </c>
      <c r="V4090" s="16">
        <v>2014</v>
      </c>
      <c r="W4090" s="17"/>
    </row>
    <row r="4091" spans="1:23" ht="28.8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8">
        <f t="shared" si="382"/>
        <v>42122.524166666662</v>
      </c>
      <c r="T4091" s="18">
        <f t="shared" si="383"/>
        <v>42155.524305555555</v>
      </c>
      <c r="U4091" s="18">
        <v>42122.524166666662</v>
      </c>
      <c r="V4091" s="16">
        <v>2015</v>
      </c>
      <c r="W4091" s="17"/>
    </row>
    <row r="4092" spans="1:23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8">
        <f t="shared" si="382"/>
        <v>42209.464548611104</v>
      </c>
      <c r="T4092" s="18">
        <f t="shared" si="383"/>
        <v>42223.416666666664</v>
      </c>
      <c r="U4092" s="18">
        <v>42209.464548611104</v>
      </c>
      <c r="V4092" s="16">
        <v>2015</v>
      </c>
      <c r="W4092" s="17"/>
    </row>
    <row r="4093" spans="1:23" ht="28.8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8">
        <f t="shared" si="382"/>
        <v>41990.298043981478</v>
      </c>
      <c r="T4093" s="18">
        <f t="shared" si="383"/>
        <v>42020.298043981478</v>
      </c>
      <c r="U4093" s="18">
        <v>41990.298043981478</v>
      </c>
      <c r="V4093" s="16">
        <v>2014</v>
      </c>
      <c r="W4093" s="17"/>
    </row>
    <row r="4094" spans="1:23" ht="28.8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8">
        <f t="shared" si="382"/>
        <v>42038.986655092587</v>
      </c>
      <c r="T4094" s="18">
        <f t="shared" si="383"/>
        <v>42098.94498842593</v>
      </c>
      <c r="U4094" s="18">
        <v>42038.986655092587</v>
      </c>
      <c r="V4094" s="16">
        <v>2015</v>
      </c>
      <c r="W4094" s="17"/>
    </row>
    <row r="4095" spans="1:23" ht="28.8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8">
        <f t="shared" si="382"/>
        <v>42178.607557870368</v>
      </c>
      <c r="T4095" s="18">
        <f t="shared" si="383"/>
        <v>42238.607557870368</v>
      </c>
      <c r="U4095" s="18">
        <v>42178.607557870368</v>
      </c>
      <c r="V4095" s="16">
        <v>2015</v>
      </c>
      <c r="W4095" s="17"/>
    </row>
    <row r="4096" spans="1:23" ht="28.8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8">
        <f t="shared" si="382"/>
        <v>41889.878472222219</v>
      </c>
      <c r="T4096" s="18">
        <f t="shared" si="383"/>
        <v>41933.999305555553</v>
      </c>
      <c r="U4096" s="18">
        <v>41889.878472222219</v>
      </c>
      <c r="V4096" s="16">
        <v>2014</v>
      </c>
      <c r="W4096" s="17"/>
    </row>
    <row r="4097" spans="1:23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8">
        <f t="shared" si="382"/>
        <v>42692.823495370372</v>
      </c>
      <c r="T4097" s="18">
        <f t="shared" si="383"/>
        <v>42722.823495370372</v>
      </c>
      <c r="U4097" s="18">
        <v>42692.823495370372</v>
      </c>
      <c r="V4097" s="16">
        <v>2016</v>
      </c>
      <c r="W4097" s="17"/>
    </row>
    <row r="4098" spans="1:23" ht="28.8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E4098/D4098</f>
        <v>0.11428571428571428</v>
      </c>
      <c r="P4098" s="7">
        <f t="shared" ref="P4098:P4115" si="385">E4098/L4098</f>
        <v>80</v>
      </c>
      <c r="Q4098" t="str">
        <f t="shared" ref="Q4098:Q4115" si="386">LEFT(N4098,FIND("/",N4098)-1)</f>
        <v>theater</v>
      </c>
      <c r="R4098" t="str">
        <f t="shared" ref="R4098:R4115" si="387">RIGHT(N4098,LEN(N4098)-FIND("/",N4098))</f>
        <v>plays</v>
      </c>
      <c r="S4098" s="18">
        <f t="shared" ref="S4098:S4115" si="388">(((J4098/60)/60)/24)+DATE(1970,1,1)+(-5/24)</f>
        <v>42750.321979166663</v>
      </c>
      <c r="T4098" s="18">
        <f t="shared" ref="T4098:T4115" si="389">(((I4098/60)/60)/24)+DATE(1970,1,1)+(-5/24)</f>
        <v>42794.160416666658</v>
      </c>
      <c r="U4098" s="18">
        <v>42750.321979166663</v>
      </c>
      <c r="V4098" s="16">
        <v>2017</v>
      </c>
      <c r="W4098" s="17"/>
    </row>
    <row r="4099" spans="1:23" ht="28.8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7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8">
        <f t="shared" si="388"/>
        <v>42344.616168981483</v>
      </c>
      <c r="T4099" s="18">
        <f t="shared" si="389"/>
        <v>42400.788194444445</v>
      </c>
      <c r="U4099" s="18">
        <v>42344.616168981483</v>
      </c>
      <c r="V4099" s="16">
        <v>2015</v>
      </c>
      <c r="W4099" s="17"/>
    </row>
    <row r="4100" spans="1:23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8">
        <f t="shared" si="388"/>
        <v>42495.51385416666</v>
      </c>
      <c r="T4100" s="18">
        <f t="shared" si="389"/>
        <v>42525.51385416666</v>
      </c>
      <c r="U4100" s="18">
        <v>42495.51385416666</v>
      </c>
      <c r="V4100" s="16">
        <v>2016</v>
      </c>
      <c r="W4100" s="17"/>
    </row>
    <row r="4101" spans="1:23" ht="28.8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8">
        <f t="shared" si="388"/>
        <v>42570.642048611109</v>
      </c>
      <c r="T4101" s="18">
        <f t="shared" si="389"/>
        <v>42615.642048611109</v>
      </c>
      <c r="U4101" s="18">
        <v>42570.642048611109</v>
      </c>
      <c r="V4101" s="16">
        <v>2016</v>
      </c>
      <c r="W4101" s="17"/>
    </row>
    <row r="4102" spans="1:23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8">
        <f t="shared" si="388"/>
        <v>41926.916550925926</v>
      </c>
      <c r="T4102" s="18">
        <f t="shared" si="389"/>
        <v>41936.916550925926</v>
      </c>
      <c r="U4102" s="18">
        <v>41926.916550925926</v>
      </c>
      <c r="V4102" s="16">
        <v>2014</v>
      </c>
      <c r="W4102" s="17"/>
    </row>
    <row r="4103" spans="1:23" ht="28.8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8">
        <f t="shared" si="388"/>
        <v>42730.695393518516</v>
      </c>
      <c r="T4103" s="18">
        <f t="shared" si="389"/>
        <v>42760.695393518516</v>
      </c>
      <c r="U4103" s="18">
        <v>42730.695393518516</v>
      </c>
      <c r="V4103" s="16">
        <v>2016</v>
      </c>
      <c r="W4103" s="17"/>
    </row>
    <row r="4104" spans="1:23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8">
        <f t="shared" si="388"/>
        <v>42475.639733796292</v>
      </c>
      <c r="T4104" s="18">
        <f t="shared" si="389"/>
        <v>42505.639733796292</v>
      </c>
      <c r="U4104" s="18">
        <v>42475.639733796292</v>
      </c>
      <c r="V4104" s="16">
        <v>2016</v>
      </c>
      <c r="W4104" s="17"/>
    </row>
    <row r="4105" spans="1:23" ht="28.8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8">
        <f t="shared" si="388"/>
        <v>42188.624606481484</v>
      </c>
      <c r="T4105" s="18">
        <f t="shared" si="389"/>
        <v>42242.563888888886</v>
      </c>
      <c r="U4105" s="18">
        <v>42188.624606481484</v>
      </c>
      <c r="V4105" s="16">
        <v>2015</v>
      </c>
      <c r="W4105" s="17"/>
    </row>
    <row r="4106" spans="1:23" ht="28.8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8">
        <f t="shared" si="388"/>
        <v>42640.069837962961</v>
      </c>
      <c r="T4106" s="18">
        <f t="shared" si="389"/>
        <v>42670.069837962961</v>
      </c>
      <c r="U4106" s="18">
        <v>42640.069837962961</v>
      </c>
      <c r="V4106" s="16">
        <v>2016</v>
      </c>
      <c r="W4106" s="17"/>
    </row>
    <row r="4107" spans="1:23" ht="28.8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8">
        <f t="shared" si="388"/>
        <v>42696.802187499998</v>
      </c>
      <c r="T4107" s="18">
        <f t="shared" si="389"/>
        <v>42729.802187499998</v>
      </c>
      <c r="U4107" s="18">
        <v>42696.802187499998</v>
      </c>
      <c r="V4107" s="16">
        <v>2016</v>
      </c>
      <c r="W4107" s="17"/>
    </row>
    <row r="4108" spans="1:23" ht="28.8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8">
        <f t="shared" si="388"/>
        <v>42052.841041666667</v>
      </c>
      <c r="T4108" s="18">
        <f t="shared" si="389"/>
        <v>42095.833333333336</v>
      </c>
      <c r="U4108" s="18">
        <v>42052.841041666667</v>
      </c>
      <c r="V4108" s="16">
        <v>2015</v>
      </c>
      <c r="W4108" s="17"/>
    </row>
    <row r="4109" spans="1:23" ht="28.8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8">
        <f t="shared" si="388"/>
        <v>41883.708344907405</v>
      </c>
      <c r="T4109" s="18">
        <f t="shared" si="389"/>
        <v>41906.708344907405</v>
      </c>
      <c r="U4109" s="18">
        <v>41883.708344907405</v>
      </c>
      <c r="V4109" s="16">
        <v>2014</v>
      </c>
      <c r="W4109" s="17"/>
    </row>
    <row r="4110" spans="1:23" ht="28.8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8">
        <f t="shared" si="388"/>
        <v>42766.823344907411</v>
      </c>
      <c r="T4110" s="18">
        <f t="shared" si="389"/>
        <v>42796.999999999993</v>
      </c>
      <c r="U4110" s="18">
        <v>42766.823344907411</v>
      </c>
      <c r="V4110" s="16">
        <v>2017</v>
      </c>
      <c r="W4110" s="17"/>
    </row>
    <row r="4111" spans="1:23" ht="28.8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8">
        <f t="shared" si="388"/>
        <v>42307.331064814811</v>
      </c>
      <c r="T4111" s="18">
        <f t="shared" si="389"/>
        <v>42337.372731481482</v>
      </c>
      <c r="U4111" s="18">
        <v>42307.331064814811</v>
      </c>
      <c r="V4111" s="16">
        <v>2015</v>
      </c>
      <c r="W4111" s="17"/>
    </row>
    <row r="4112" spans="1:23" ht="28.8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8">
        <f t="shared" si="388"/>
        <v>42512.418414351843</v>
      </c>
      <c r="T4112" s="18">
        <f t="shared" si="389"/>
        <v>42572.418414351843</v>
      </c>
      <c r="U4112" s="18">
        <v>42512.418414351843</v>
      </c>
      <c r="V4112" s="16">
        <v>2016</v>
      </c>
      <c r="W4112" s="17"/>
    </row>
    <row r="4113" spans="1:23" ht="28.8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8">
        <f t="shared" si="388"/>
        <v>42028.927546296291</v>
      </c>
      <c r="T4113" s="18">
        <f t="shared" si="389"/>
        <v>42058.927546296291</v>
      </c>
      <c r="U4113" s="18">
        <v>42028.927546296291</v>
      </c>
      <c r="V4113" s="16">
        <v>2015</v>
      </c>
      <c r="W4113" s="17"/>
    </row>
    <row r="4114" spans="1:23" ht="28.8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8">
        <f t="shared" si="388"/>
        <v>42400.738263888888</v>
      </c>
      <c r="T4114" s="18">
        <f t="shared" si="389"/>
        <v>42427.791666666664</v>
      </c>
      <c r="U4114" s="18">
        <v>42400.738263888888</v>
      </c>
      <c r="V4114" s="16">
        <v>2016</v>
      </c>
      <c r="W4114" s="17"/>
    </row>
    <row r="4115" spans="1:23" ht="28.8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8">
        <f t="shared" si="388"/>
        <v>42358.364849537036</v>
      </c>
      <c r="T4115" s="18">
        <f t="shared" si="389"/>
        <v>42377.06527777778</v>
      </c>
      <c r="U4115" s="18">
        <v>42358.364849537036</v>
      </c>
      <c r="V4115" s="16">
        <v>2015</v>
      </c>
      <c r="W4115" s="17"/>
    </row>
  </sheetData>
  <conditionalFormatting sqref="F1:F1048576">
    <cfRule type="cellIs" dxfId="17" priority="1" operator="equal">
      <formula>"live"</formula>
    </cfRule>
    <cfRule type="cellIs" dxfId="16" priority="3" operator="equal">
      <formula>"canceled"</formula>
    </cfRule>
    <cfRule type="cellIs" dxfId="15" priority="4" operator="equal">
      <formula>"failed"</formula>
    </cfRule>
    <cfRule type="cellIs" dxfId="14" priority="5" operator="equal">
      <formula>"successful"</formula>
    </cfRule>
  </conditionalFormatting>
  <conditionalFormatting sqref="O2:O4115">
    <cfRule type="colorScale" priority="2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28" sqref="F28"/>
    </sheetView>
  </sheetViews>
  <sheetFormatPr defaultRowHeight="14.4" x14ac:dyDescent="0.3"/>
  <cols>
    <col min="1" max="1" width="14.777343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0" t="s">
        <v>8223</v>
      </c>
      <c r="B1" s="11" t="s">
        <v>8323</v>
      </c>
    </row>
    <row r="3" spans="1:6" x14ac:dyDescent="0.3">
      <c r="A3" s="10" t="s">
        <v>8322</v>
      </c>
      <c r="B3" s="10" t="s">
        <v>8321</v>
      </c>
      <c r="C3" s="11"/>
      <c r="D3" s="11"/>
      <c r="E3" s="11"/>
      <c r="F3" s="11"/>
    </row>
    <row r="4" spans="1:6" x14ac:dyDescent="0.3">
      <c r="A4" s="8" t="s">
        <v>8310</v>
      </c>
      <c r="B4" s="9" t="s">
        <v>8219</v>
      </c>
      <c r="C4" s="9" t="s">
        <v>8221</v>
      </c>
      <c r="D4" s="9" t="s">
        <v>8220</v>
      </c>
      <c r="E4" s="9" t="s">
        <v>8222</v>
      </c>
      <c r="F4" s="9" t="s">
        <v>8320</v>
      </c>
    </row>
    <row r="5" spans="1:6" x14ac:dyDescent="0.3">
      <c r="A5" s="12" t="s">
        <v>8311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3">
      <c r="A6" s="12" t="s">
        <v>8312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3">
      <c r="A7" s="12" t="s">
        <v>8313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3">
      <c r="A8" s="12" t="s">
        <v>8314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8315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3">
      <c r="A10" s="12" t="s">
        <v>8316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3">
      <c r="A11" s="12" t="s">
        <v>8317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3">
      <c r="A12" s="12" t="s">
        <v>8318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3">
      <c r="A13" s="12" t="s">
        <v>8319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3">
      <c r="A14" s="12" t="s">
        <v>8320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4" workbookViewId="0">
      <selection activeCell="C5" sqref="C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4" t="s">
        <v>8223</v>
      </c>
      <c r="B1" t="s">
        <v>8323</v>
      </c>
    </row>
    <row r="2" spans="1:6" x14ac:dyDescent="0.3">
      <c r="A2" s="14" t="s">
        <v>8365</v>
      </c>
      <c r="B2" t="s">
        <v>8323</v>
      </c>
    </row>
    <row r="4" spans="1:6" x14ac:dyDescent="0.3">
      <c r="A4" s="14" t="s">
        <v>8322</v>
      </c>
      <c r="B4" s="14" t="s">
        <v>8321</v>
      </c>
    </row>
    <row r="5" spans="1:6" x14ac:dyDescent="0.3">
      <c r="A5" s="14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15" t="s">
        <v>8324</v>
      </c>
      <c r="B6" s="16"/>
      <c r="C6" s="16">
        <v>100</v>
      </c>
      <c r="D6" s="16"/>
      <c r="E6" s="16"/>
      <c r="F6" s="16">
        <v>100</v>
      </c>
    </row>
    <row r="7" spans="1:6" x14ac:dyDescent="0.3">
      <c r="A7" s="15" t="s">
        <v>8325</v>
      </c>
      <c r="B7" s="16"/>
      <c r="C7" s="16"/>
      <c r="D7" s="16">
        <v>20</v>
      </c>
      <c r="E7" s="16"/>
      <c r="F7" s="16">
        <v>20</v>
      </c>
    </row>
    <row r="8" spans="1:6" x14ac:dyDescent="0.3">
      <c r="A8" s="15" t="s">
        <v>8326</v>
      </c>
      <c r="B8" s="16"/>
      <c r="C8" s="16"/>
      <c r="D8" s="16">
        <v>24</v>
      </c>
      <c r="E8" s="16"/>
      <c r="F8" s="16">
        <v>24</v>
      </c>
    </row>
    <row r="9" spans="1:6" x14ac:dyDescent="0.3">
      <c r="A9" s="15" t="s">
        <v>8327</v>
      </c>
      <c r="B9" s="16"/>
      <c r="C9" s="16">
        <v>40</v>
      </c>
      <c r="D9" s="16"/>
      <c r="E9" s="16"/>
      <c r="F9" s="16">
        <v>40</v>
      </c>
    </row>
    <row r="10" spans="1:6" x14ac:dyDescent="0.3">
      <c r="A10" s="15" t="s">
        <v>8328</v>
      </c>
      <c r="B10" s="16">
        <v>40</v>
      </c>
      <c r="C10" s="16"/>
      <c r="D10" s="16"/>
      <c r="E10" s="16"/>
      <c r="F10" s="16">
        <v>40</v>
      </c>
    </row>
    <row r="11" spans="1:6" x14ac:dyDescent="0.3">
      <c r="A11" s="15" t="s">
        <v>8329</v>
      </c>
      <c r="B11" s="16">
        <v>180</v>
      </c>
      <c r="C11" s="16"/>
      <c r="D11" s="16"/>
      <c r="E11" s="16"/>
      <c r="F11" s="16">
        <v>180</v>
      </c>
    </row>
    <row r="12" spans="1:6" x14ac:dyDescent="0.3">
      <c r="A12" s="15" t="s">
        <v>8330</v>
      </c>
      <c r="B12" s="16"/>
      <c r="C12" s="16">
        <v>80</v>
      </c>
      <c r="D12" s="16"/>
      <c r="E12" s="16"/>
      <c r="F12" s="16">
        <v>80</v>
      </c>
    </row>
    <row r="13" spans="1:6" x14ac:dyDescent="0.3">
      <c r="A13" s="15" t="s">
        <v>8331</v>
      </c>
      <c r="B13" s="16">
        <v>40</v>
      </c>
      <c r="C13" s="16"/>
      <c r="D13" s="16"/>
      <c r="E13" s="16"/>
      <c r="F13" s="16">
        <v>40</v>
      </c>
    </row>
    <row r="14" spans="1:6" x14ac:dyDescent="0.3">
      <c r="A14" s="15" t="s">
        <v>8332</v>
      </c>
      <c r="B14" s="16"/>
      <c r="C14" s="16">
        <v>40</v>
      </c>
      <c r="D14" s="16"/>
      <c r="E14" s="16">
        <v>20</v>
      </c>
      <c r="F14" s="16">
        <v>60</v>
      </c>
    </row>
    <row r="15" spans="1:6" x14ac:dyDescent="0.3">
      <c r="A15" s="15" t="s">
        <v>8333</v>
      </c>
      <c r="B15" s="16"/>
      <c r="C15" s="16">
        <v>40</v>
      </c>
      <c r="D15" s="16"/>
      <c r="E15" s="16"/>
      <c r="F15" s="16">
        <v>40</v>
      </c>
    </row>
    <row r="16" spans="1:6" x14ac:dyDescent="0.3">
      <c r="A16" s="15" t="s">
        <v>8334</v>
      </c>
      <c r="B16" s="16"/>
      <c r="C16" s="16">
        <v>120</v>
      </c>
      <c r="D16" s="16">
        <v>20</v>
      </c>
      <c r="E16" s="16"/>
      <c r="F16" s="16">
        <v>140</v>
      </c>
    </row>
    <row r="17" spans="1:6" x14ac:dyDescent="0.3">
      <c r="A17" s="15" t="s">
        <v>8335</v>
      </c>
      <c r="B17" s="16"/>
      <c r="C17" s="16">
        <v>20</v>
      </c>
      <c r="D17" s="16"/>
      <c r="E17" s="16"/>
      <c r="F17" s="16">
        <v>20</v>
      </c>
    </row>
    <row r="18" spans="1:6" x14ac:dyDescent="0.3">
      <c r="A18" s="15" t="s">
        <v>8336</v>
      </c>
      <c r="B18" s="16">
        <v>140</v>
      </c>
      <c r="C18" s="16"/>
      <c r="D18" s="16"/>
      <c r="E18" s="16"/>
      <c r="F18" s="16">
        <v>140</v>
      </c>
    </row>
    <row r="19" spans="1:6" x14ac:dyDescent="0.3">
      <c r="A19" s="15" t="s">
        <v>8337</v>
      </c>
      <c r="B19" s="16">
        <v>140</v>
      </c>
      <c r="C19" s="16">
        <v>20</v>
      </c>
      <c r="D19" s="16"/>
      <c r="E19" s="16"/>
      <c r="F19" s="16">
        <v>160</v>
      </c>
    </row>
    <row r="20" spans="1:6" x14ac:dyDescent="0.3">
      <c r="A20" s="15" t="s">
        <v>8338</v>
      </c>
      <c r="B20" s="16"/>
      <c r="C20" s="16">
        <v>60</v>
      </c>
      <c r="D20" s="16"/>
      <c r="E20" s="16"/>
      <c r="F20" s="16">
        <v>60</v>
      </c>
    </row>
    <row r="21" spans="1:6" x14ac:dyDescent="0.3">
      <c r="A21" s="15" t="s">
        <v>8339</v>
      </c>
      <c r="B21" s="16">
        <v>9</v>
      </c>
      <c r="C21" s="16">
        <v>11</v>
      </c>
      <c r="D21" s="16"/>
      <c r="E21" s="16"/>
      <c r="F21" s="16">
        <v>20</v>
      </c>
    </row>
    <row r="22" spans="1:6" x14ac:dyDescent="0.3">
      <c r="A22" s="15" t="s">
        <v>8340</v>
      </c>
      <c r="B22" s="16">
        <v>20</v>
      </c>
      <c r="C22" s="16"/>
      <c r="D22" s="16"/>
      <c r="E22" s="16"/>
      <c r="F22" s="16">
        <v>20</v>
      </c>
    </row>
    <row r="23" spans="1:6" x14ac:dyDescent="0.3">
      <c r="A23" s="15" t="s">
        <v>8341</v>
      </c>
      <c r="B23" s="16"/>
      <c r="C23" s="16">
        <v>40</v>
      </c>
      <c r="D23" s="16"/>
      <c r="E23" s="16"/>
      <c r="F23" s="16">
        <v>40</v>
      </c>
    </row>
    <row r="24" spans="1:6" x14ac:dyDescent="0.3">
      <c r="A24" s="15" t="s">
        <v>8342</v>
      </c>
      <c r="B24" s="16">
        <v>60</v>
      </c>
      <c r="C24" s="16">
        <v>60</v>
      </c>
      <c r="D24" s="16">
        <v>20</v>
      </c>
      <c r="E24" s="16"/>
      <c r="F24" s="16">
        <v>140</v>
      </c>
    </row>
    <row r="25" spans="1:6" x14ac:dyDescent="0.3">
      <c r="A25" s="15" t="s">
        <v>8343</v>
      </c>
      <c r="B25" s="16"/>
      <c r="C25" s="16">
        <v>20</v>
      </c>
      <c r="D25" s="16"/>
      <c r="E25" s="16"/>
      <c r="F25" s="16">
        <v>20</v>
      </c>
    </row>
    <row r="26" spans="1:6" x14ac:dyDescent="0.3">
      <c r="A26" s="15" t="s">
        <v>8344</v>
      </c>
      <c r="B26" s="16">
        <v>60</v>
      </c>
      <c r="C26" s="16"/>
      <c r="D26" s="16"/>
      <c r="E26" s="16"/>
      <c r="F26" s="16">
        <v>60</v>
      </c>
    </row>
    <row r="27" spans="1:6" x14ac:dyDescent="0.3">
      <c r="A27" s="15" t="s">
        <v>8345</v>
      </c>
      <c r="B27" s="16"/>
      <c r="C27" s="16">
        <v>20</v>
      </c>
      <c r="D27" s="16"/>
      <c r="E27" s="16"/>
      <c r="F27" s="16">
        <v>20</v>
      </c>
    </row>
    <row r="28" spans="1:6" x14ac:dyDescent="0.3">
      <c r="A28" s="15" t="s">
        <v>8346</v>
      </c>
      <c r="B28" s="16">
        <v>103</v>
      </c>
      <c r="C28" s="16">
        <v>57</v>
      </c>
      <c r="D28" s="16"/>
      <c r="E28" s="16"/>
      <c r="F28" s="16">
        <v>160</v>
      </c>
    </row>
    <row r="29" spans="1:6" x14ac:dyDescent="0.3">
      <c r="A29" s="15" t="s">
        <v>8347</v>
      </c>
      <c r="B29" s="16"/>
      <c r="C29" s="16">
        <v>20</v>
      </c>
      <c r="D29" s="16"/>
      <c r="E29" s="16"/>
      <c r="F29" s="16">
        <v>20</v>
      </c>
    </row>
    <row r="30" spans="1:6" x14ac:dyDescent="0.3">
      <c r="A30" s="15" t="s">
        <v>8348</v>
      </c>
      <c r="B30" s="16">
        <v>694</v>
      </c>
      <c r="C30" s="16">
        <v>353</v>
      </c>
      <c r="D30" s="16"/>
      <c r="E30" s="16">
        <v>19</v>
      </c>
      <c r="F30" s="16">
        <v>1066</v>
      </c>
    </row>
    <row r="31" spans="1:6" x14ac:dyDescent="0.3">
      <c r="A31" s="15" t="s">
        <v>8349</v>
      </c>
      <c r="B31" s="16">
        <v>40</v>
      </c>
      <c r="C31" s="16"/>
      <c r="D31" s="16"/>
      <c r="E31" s="16"/>
      <c r="F31" s="16">
        <v>40</v>
      </c>
    </row>
    <row r="32" spans="1:6" x14ac:dyDescent="0.3">
      <c r="A32" s="15" t="s">
        <v>8350</v>
      </c>
      <c r="B32" s="16">
        <v>20</v>
      </c>
      <c r="C32" s="16"/>
      <c r="D32" s="16"/>
      <c r="E32" s="16"/>
      <c r="F32" s="16">
        <v>20</v>
      </c>
    </row>
    <row r="33" spans="1:6" x14ac:dyDescent="0.3">
      <c r="A33" s="15" t="s">
        <v>8351</v>
      </c>
      <c r="B33" s="16"/>
      <c r="C33" s="16">
        <v>20</v>
      </c>
      <c r="D33" s="16"/>
      <c r="E33" s="16"/>
      <c r="F33" s="16">
        <v>20</v>
      </c>
    </row>
    <row r="34" spans="1:6" x14ac:dyDescent="0.3">
      <c r="A34" s="15" t="s">
        <v>8352</v>
      </c>
      <c r="B34" s="16">
        <v>260</v>
      </c>
      <c r="C34" s="16"/>
      <c r="D34" s="16"/>
      <c r="E34" s="16"/>
      <c r="F34" s="16">
        <v>260</v>
      </c>
    </row>
    <row r="35" spans="1:6" x14ac:dyDescent="0.3">
      <c r="A35" s="15" t="s">
        <v>8353</v>
      </c>
      <c r="B35" s="16"/>
      <c r="C35" s="16"/>
      <c r="D35" s="16">
        <v>40</v>
      </c>
      <c r="E35" s="16"/>
      <c r="F35" s="16">
        <v>40</v>
      </c>
    </row>
    <row r="36" spans="1:6" x14ac:dyDescent="0.3">
      <c r="A36" s="15" t="s">
        <v>8354</v>
      </c>
      <c r="B36" s="16">
        <v>60</v>
      </c>
      <c r="C36" s="16"/>
      <c r="D36" s="16"/>
      <c r="E36" s="16"/>
      <c r="F36" s="16">
        <v>60</v>
      </c>
    </row>
    <row r="37" spans="1:6" x14ac:dyDescent="0.3">
      <c r="A37" s="15" t="s">
        <v>8355</v>
      </c>
      <c r="B37" s="16">
        <v>34</v>
      </c>
      <c r="C37" s="16"/>
      <c r="D37" s="16"/>
      <c r="E37" s="16">
        <v>6</v>
      </c>
      <c r="F37" s="16">
        <v>40</v>
      </c>
    </row>
    <row r="38" spans="1:6" x14ac:dyDescent="0.3">
      <c r="A38" s="15" t="s">
        <v>8356</v>
      </c>
      <c r="B38" s="16">
        <v>40</v>
      </c>
      <c r="C38" s="16">
        <v>2</v>
      </c>
      <c r="D38" s="16">
        <v>18</v>
      </c>
      <c r="E38" s="16"/>
      <c r="F38" s="16">
        <v>60</v>
      </c>
    </row>
    <row r="39" spans="1:6" x14ac:dyDescent="0.3">
      <c r="A39" s="15" t="s">
        <v>8357</v>
      </c>
      <c r="B39" s="16">
        <v>85</v>
      </c>
      <c r="C39" s="16">
        <v>80</v>
      </c>
      <c r="D39" s="16">
        <v>17</v>
      </c>
      <c r="E39" s="16">
        <v>5</v>
      </c>
      <c r="F39" s="16">
        <v>187</v>
      </c>
    </row>
    <row r="40" spans="1:6" x14ac:dyDescent="0.3">
      <c r="A40" s="15" t="s">
        <v>8358</v>
      </c>
      <c r="B40" s="16">
        <v>80</v>
      </c>
      <c r="C40" s="16"/>
      <c r="D40" s="16"/>
      <c r="E40" s="16"/>
      <c r="F40" s="16">
        <v>80</v>
      </c>
    </row>
    <row r="41" spans="1:6" x14ac:dyDescent="0.3">
      <c r="A41" s="15" t="s">
        <v>8359</v>
      </c>
      <c r="B41" s="16">
        <v>60</v>
      </c>
      <c r="C41" s="16"/>
      <c r="D41" s="16"/>
      <c r="E41" s="16"/>
      <c r="F41" s="16">
        <v>60</v>
      </c>
    </row>
    <row r="42" spans="1:6" x14ac:dyDescent="0.3">
      <c r="A42" s="15" t="s">
        <v>8360</v>
      </c>
      <c r="B42" s="16"/>
      <c r="C42" s="16">
        <v>47</v>
      </c>
      <c r="D42" s="16">
        <v>10</v>
      </c>
      <c r="E42" s="16"/>
      <c r="F42" s="16">
        <v>57</v>
      </c>
    </row>
    <row r="43" spans="1:6" x14ac:dyDescent="0.3">
      <c r="A43" s="15" t="s">
        <v>8361</v>
      </c>
      <c r="B43" s="16"/>
      <c r="C43" s="16">
        <v>100</v>
      </c>
      <c r="D43" s="16"/>
      <c r="E43" s="16"/>
      <c r="F43" s="16">
        <v>100</v>
      </c>
    </row>
    <row r="44" spans="1:6" x14ac:dyDescent="0.3">
      <c r="A44" s="15" t="s">
        <v>8362</v>
      </c>
      <c r="B44" s="16">
        <v>20</v>
      </c>
      <c r="C44" s="16">
        <v>120</v>
      </c>
      <c r="D44" s="16">
        <v>60</v>
      </c>
      <c r="E44" s="16"/>
      <c r="F44" s="16">
        <v>200</v>
      </c>
    </row>
    <row r="45" spans="1:6" x14ac:dyDescent="0.3">
      <c r="A45" s="15" t="s">
        <v>8363</v>
      </c>
      <c r="B45" s="16"/>
      <c r="C45" s="16">
        <v>60</v>
      </c>
      <c r="D45" s="16">
        <v>100</v>
      </c>
      <c r="E45" s="16"/>
      <c r="F45" s="16">
        <v>160</v>
      </c>
    </row>
    <row r="46" spans="1:6" x14ac:dyDescent="0.3">
      <c r="A46" s="15" t="s">
        <v>8364</v>
      </c>
      <c r="B46" s="16"/>
      <c r="C46" s="16"/>
      <c r="D46" s="16">
        <v>20</v>
      </c>
      <c r="E46" s="16"/>
      <c r="F46" s="16">
        <v>20</v>
      </c>
    </row>
    <row r="47" spans="1:6" x14ac:dyDescent="0.3">
      <c r="A47" s="15" t="s">
        <v>8320</v>
      </c>
      <c r="B47" s="16">
        <v>2185</v>
      </c>
      <c r="C47" s="16">
        <v>1530</v>
      </c>
      <c r="D47" s="16">
        <v>349</v>
      </c>
      <c r="E47" s="16">
        <v>50</v>
      </c>
      <c r="F47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C28" sqref="C28"/>
    </sheetView>
  </sheetViews>
  <sheetFormatPr defaultRowHeight="14.4" x14ac:dyDescent="0.3"/>
  <cols>
    <col min="1" max="1" width="16.44140625" customWidth="1"/>
    <col min="2" max="2" width="16.109375" bestFit="1" customWidth="1"/>
    <col min="3" max="3" width="5.6640625" bestFit="1" customWidth="1"/>
    <col min="4" max="4" width="8.44140625" customWidth="1"/>
    <col min="5" max="5" width="3.88671875" bestFit="1" customWidth="1"/>
    <col min="6" max="6" width="10.77734375" bestFit="1" customWidth="1"/>
  </cols>
  <sheetData>
    <row r="1" spans="1:6" x14ac:dyDescent="0.3">
      <c r="A1" s="14" t="s">
        <v>8365</v>
      </c>
      <c r="B1" t="s">
        <v>8323</v>
      </c>
    </row>
    <row r="2" spans="1:6" x14ac:dyDescent="0.3">
      <c r="A2" s="14" t="s">
        <v>8388</v>
      </c>
      <c r="B2" t="s">
        <v>8403</v>
      </c>
    </row>
    <row r="4" spans="1:6" x14ac:dyDescent="0.3">
      <c r="A4" s="14" t="s">
        <v>8402</v>
      </c>
      <c r="B4" s="14" t="s">
        <v>8321</v>
      </c>
    </row>
    <row r="5" spans="1:6" x14ac:dyDescent="0.3">
      <c r="A5" s="14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19" t="s">
        <v>8390</v>
      </c>
      <c r="B6" s="16">
        <v>149</v>
      </c>
      <c r="C6" s="16">
        <v>142</v>
      </c>
      <c r="D6" s="16">
        <v>32</v>
      </c>
      <c r="E6" s="16">
        <v>2</v>
      </c>
      <c r="F6" s="16">
        <v>325</v>
      </c>
    </row>
    <row r="7" spans="1:6" x14ac:dyDescent="0.3">
      <c r="A7" s="19" t="s">
        <v>8391</v>
      </c>
      <c r="B7" s="16">
        <v>174</v>
      </c>
      <c r="C7" s="16">
        <v>101</v>
      </c>
      <c r="D7" s="16">
        <v>27</v>
      </c>
      <c r="E7" s="16">
        <v>18</v>
      </c>
      <c r="F7" s="16">
        <v>320</v>
      </c>
    </row>
    <row r="8" spans="1:6" x14ac:dyDescent="0.3">
      <c r="A8" s="19" t="s">
        <v>8392</v>
      </c>
      <c r="B8" s="16">
        <v>136</v>
      </c>
      <c r="C8" s="16">
        <v>100</v>
      </c>
      <c r="D8" s="16">
        <v>26</v>
      </c>
      <c r="E8" s="16">
        <v>30</v>
      </c>
      <c r="F8" s="16">
        <v>292</v>
      </c>
    </row>
    <row r="9" spans="1:6" x14ac:dyDescent="0.3">
      <c r="A9" s="19" t="s">
        <v>8393</v>
      </c>
      <c r="B9" s="16">
        <v>158</v>
      </c>
      <c r="C9" s="16">
        <v>95</v>
      </c>
      <c r="D9" s="16">
        <v>27</v>
      </c>
      <c r="E9" s="16"/>
      <c r="F9" s="16">
        <v>280</v>
      </c>
    </row>
    <row r="10" spans="1:6" x14ac:dyDescent="0.3">
      <c r="A10" s="19" t="s">
        <v>8394</v>
      </c>
      <c r="B10" s="16">
        <v>196</v>
      </c>
      <c r="C10" s="16">
        <v>116</v>
      </c>
      <c r="D10" s="16">
        <v>23</v>
      </c>
      <c r="E10" s="16"/>
      <c r="F10" s="16">
        <v>335</v>
      </c>
    </row>
    <row r="11" spans="1:6" x14ac:dyDescent="0.3">
      <c r="A11" s="19" t="s">
        <v>8395</v>
      </c>
      <c r="B11" s="16">
        <v>171</v>
      </c>
      <c r="C11" s="16">
        <v>138</v>
      </c>
      <c r="D11" s="16">
        <v>27</v>
      </c>
      <c r="E11" s="16"/>
      <c r="F11" s="16">
        <v>336</v>
      </c>
    </row>
    <row r="12" spans="1:6" x14ac:dyDescent="0.3">
      <c r="A12" s="19" t="s">
        <v>8396</v>
      </c>
      <c r="B12" s="16">
        <v>160</v>
      </c>
      <c r="C12" s="16">
        <v>140</v>
      </c>
      <c r="D12" s="16">
        <v>41</v>
      </c>
      <c r="E12" s="16"/>
      <c r="F12" s="16">
        <v>341</v>
      </c>
    </row>
    <row r="13" spans="1:6" x14ac:dyDescent="0.3">
      <c r="A13" s="19" t="s">
        <v>8397</v>
      </c>
      <c r="B13" s="16">
        <v>129</v>
      </c>
      <c r="C13" s="16">
        <v>126</v>
      </c>
      <c r="D13" s="16">
        <v>29</v>
      </c>
      <c r="E13" s="16"/>
      <c r="F13" s="16">
        <v>284</v>
      </c>
    </row>
    <row r="14" spans="1:6" x14ac:dyDescent="0.3">
      <c r="A14" s="19" t="s">
        <v>8398</v>
      </c>
      <c r="B14" s="16">
        <v>122</v>
      </c>
      <c r="C14" s="16">
        <v>112</v>
      </c>
      <c r="D14" s="16">
        <v>23</v>
      </c>
      <c r="E14" s="16"/>
      <c r="F14" s="16">
        <v>257</v>
      </c>
    </row>
    <row r="15" spans="1:6" x14ac:dyDescent="0.3">
      <c r="A15" s="19" t="s">
        <v>8399</v>
      </c>
      <c r="B15" s="16">
        <v>150</v>
      </c>
      <c r="C15" s="16">
        <v>142</v>
      </c>
      <c r="D15" s="16">
        <v>20</v>
      </c>
      <c r="E15" s="16"/>
      <c r="F15" s="16">
        <v>312</v>
      </c>
    </row>
    <row r="16" spans="1:6" x14ac:dyDescent="0.3">
      <c r="A16" s="19" t="s">
        <v>8400</v>
      </c>
      <c r="B16" s="16">
        <v>148</v>
      </c>
      <c r="C16" s="16">
        <v>101</v>
      </c>
      <c r="D16" s="16">
        <v>37</v>
      </c>
      <c r="E16" s="16"/>
      <c r="F16" s="16">
        <v>286</v>
      </c>
    </row>
    <row r="17" spans="1:6" x14ac:dyDescent="0.3">
      <c r="A17" s="19" t="s">
        <v>8401</v>
      </c>
      <c r="B17" s="16">
        <v>82</v>
      </c>
      <c r="C17" s="16">
        <v>110</v>
      </c>
      <c r="D17" s="16">
        <v>22</v>
      </c>
      <c r="E17" s="16"/>
      <c r="F17" s="16">
        <v>214</v>
      </c>
    </row>
    <row r="18" spans="1:6" x14ac:dyDescent="0.3">
      <c r="A18" s="19" t="s">
        <v>8320</v>
      </c>
      <c r="B18" s="16">
        <v>1775</v>
      </c>
      <c r="C18" s="16">
        <v>1423</v>
      </c>
      <c r="D18" s="16">
        <v>334</v>
      </c>
      <c r="E18" s="16">
        <v>50</v>
      </c>
      <c r="F18" s="16">
        <v>3582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="70" zoomScaleNormal="70" workbookViewId="0">
      <selection activeCell="A43" sqref="A43"/>
    </sheetView>
  </sheetViews>
  <sheetFormatPr defaultRowHeight="14.4" x14ac:dyDescent="0.3"/>
  <cols>
    <col min="1" max="1" width="26.5546875" bestFit="1" customWidth="1"/>
    <col min="2" max="3" width="17.44140625" bestFit="1" customWidth="1"/>
    <col min="4" max="5" width="16" bestFit="1" customWidth="1"/>
    <col min="6" max="7" width="20" bestFit="1" customWidth="1"/>
    <col min="8" max="9" width="18.21875" bestFit="1" customWidth="1"/>
  </cols>
  <sheetData>
    <row r="1" spans="1:8" x14ac:dyDescent="0.3">
      <c r="A1" s="9" t="s">
        <v>8369</v>
      </c>
      <c r="B1" s="9" t="s">
        <v>8370</v>
      </c>
      <c r="C1" s="9" t="s">
        <v>8371</v>
      </c>
      <c r="D1" s="9" t="s">
        <v>8372</v>
      </c>
      <c r="E1" s="9" t="s">
        <v>8373</v>
      </c>
      <c r="F1" s="9" t="s">
        <v>8374</v>
      </c>
      <c r="G1" s="9" t="s">
        <v>8375</v>
      </c>
      <c r="H1" s="9" t="s">
        <v>8368</v>
      </c>
    </row>
    <row r="2" spans="1:8" x14ac:dyDescent="0.3">
      <c r="A2" t="s">
        <v>8376</v>
      </c>
      <c r="B2">
        <f>COUNTIFS(Base!$F$2:$F$4115,"successful",Base!$D$2:$D$4115,"&lt;1000")</f>
        <v>322</v>
      </c>
      <c r="C2">
        <f>COUNTIFS(Base!$F$2:$F$4115,"failed",Base!$D$2:$D$4115,"&lt;1000")</f>
        <v>113</v>
      </c>
      <c r="D2">
        <f>COUNTIFS(Base!$F$2:$F$4115,"canceled",Base!$D$2:$D$4115,"&lt;1000")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">
      <c r="A3" t="s">
        <v>8377</v>
      </c>
      <c r="B3">
        <f>COUNTIFS(Base!$F$2:$F$4115,"successful",Base!$D$2:$D$4115,"&gt;=1000",Base!$D$2:$D$4115,"&lt;5000")</f>
        <v>932</v>
      </c>
      <c r="C3">
        <f>COUNTIFS(Base!$F$2:$F$4115,"failed",Base!$D$2:$D$4115,"&gt;=1000",Base!$D$2:$D$4115,"&lt;5000")</f>
        <v>420</v>
      </c>
      <c r="D3">
        <f>COUNTIFS(Base!$F$2:$F$4115,"canceled",Base!$D$2:$D$4115,"&gt;=1000",Base!$D$2:$D$4115,"&lt;5000")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3">
      <c r="A4" t="s">
        <v>8378</v>
      </c>
      <c r="B4">
        <f>COUNTIFS(Base!$F$2:$F$4115,"successful",Base!$D$2:$D$4115,"&gt;=5000",Base!$D$2:$D$4115,"&lt;10000")</f>
        <v>381</v>
      </c>
      <c r="C4">
        <f>COUNTIFS(Base!$F$2:$F$4115,"failed",Base!$D$2:$D$4115,"&gt;=5000",Base!$D$2:$D$4115,"&lt;10000")</f>
        <v>283</v>
      </c>
      <c r="D4">
        <f>COUNTIFS(Base!$F$2:$F$4115,"canceled",Base!$D$2:$D$4115,"&gt;=5000",Base!$D$2:$D$4115,"&lt;10000")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">
      <c r="A5" t="s">
        <v>8379</v>
      </c>
      <c r="B5">
        <f>COUNTIFS(Base!$F$2:$F$4115,"successful",Base!$D$2:$D$4115,"&gt;=10000",Base!$D$2:$D$4115,"&lt;15000")</f>
        <v>168</v>
      </c>
      <c r="C5">
        <f>COUNTIFS(Base!$F$2:$F$4115,"failed",Base!$D$2:$D$4115,"&gt;=10000",Base!$D$2:$D$4115,"&lt;15000")</f>
        <v>144</v>
      </c>
      <c r="D5">
        <f>COUNTIFS(Base!$F$2:$F$4115,"canceled",Base!$D$2:$D$4115,"&gt;=10000",Base!$D$2:$D$4115,"&lt;15000")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">
      <c r="A6" t="s">
        <v>8380</v>
      </c>
      <c r="B6">
        <f>COUNTIFS(Base!$F$2:$F$4115,"successful",Base!$D$2:$D$4115,"&gt;=15000",Base!$D$2:$D$4115,"&lt;20000")</f>
        <v>94</v>
      </c>
      <c r="C6">
        <f>COUNTIFS(Base!$F$2:$F$4115,"failed",Base!$D$2:$D$4115,"&gt;=15000",Base!$D$2:$D$4115,"&lt;20000")</f>
        <v>90</v>
      </c>
      <c r="D6">
        <f>COUNTIFS(Base!$F$2:$F$4115,"canceled",Base!$D$2:$D$4115,"&gt;=15000",Base!$D$2:$D$4115,"&lt;20000")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">
      <c r="A7" t="s">
        <v>8381</v>
      </c>
      <c r="B7">
        <f>COUNTIFS(Base!$F$2:$F$4115,"successful",Base!$D$2:$D$4115,"&gt;=20000",Base!$D$2:$D$4115,"&lt;25000")</f>
        <v>62</v>
      </c>
      <c r="C7">
        <f>COUNTIFS(Base!$F$2:$F$4115,"failed",Base!$D$2:$D$4115,"&gt;=20000",Base!$D$2:$D$4115,"&lt;25000")</f>
        <v>72</v>
      </c>
      <c r="D7">
        <f>COUNTIFS(Base!$F$2:$F$4115,"canceled",Base!$D$2:$D$4115,"&gt;=20000",Base!$D$2:$D$4115,"&lt;25000")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">
      <c r="A8" t="s">
        <v>8382</v>
      </c>
      <c r="B8">
        <f>COUNTIFS(Base!$F$2:$F$4115,"successful",Base!$D$2:$D$4115,"&gt;=25000",Base!$D$2:$D$4115,"&lt;30000")</f>
        <v>55</v>
      </c>
      <c r="C8">
        <f>COUNTIFS(Base!$F$2:$F$4115,"failed",Base!$D$2:$D$4115,"&gt;=25000",Base!$D$2:$D$4115,"&lt;30000")</f>
        <v>64</v>
      </c>
      <c r="D8">
        <f>COUNTIFS(Base!$F$2:$F$4115,"canceled",Base!$D$2:$D$4115,"&gt;=25000",Base!$D$2:$D$4115,"&lt;30000")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">
      <c r="A9" t="s">
        <v>8383</v>
      </c>
      <c r="B9">
        <f>COUNTIFS(Base!$F$2:$F$4115,"successful",Base!$D$2:$D$4115,"&gt;=30000",Base!$D$2:$D$4115,"&lt;35000")</f>
        <v>32</v>
      </c>
      <c r="C9">
        <f>COUNTIFS(Base!$F$2:$F$4115,"failed",Base!$D$2:$D$4115,"&gt;=30000",Base!$D$2:$D$4115,"&lt;35000")</f>
        <v>37</v>
      </c>
      <c r="D9">
        <f>COUNTIFS(Base!$F$2:$F$4115,"canceled",Base!$D$2:$D$4115,"&gt;=30000",Base!$D$2:$D$4115,"&lt;35000")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">
      <c r="A10" t="s">
        <v>8384</v>
      </c>
      <c r="B10">
        <f>COUNTIFS(Base!$F$2:$F$4115,"successful",Base!$D$2:$D$4115,"&gt;=35000",Base!$D$2:$D$4115,"&lt;40000")</f>
        <v>26</v>
      </c>
      <c r="C10">
        <f>COUNTIFS(Base!$F$2:$F$4115,"failed",Base!$D$2:$D$4115,"&gt;=35000",Base!$D$2:$D$4115,"&lt;40000")</f>
        <v>22</v>
      </c>
      <c r="D10">
        <f>COUNTIFS(Base!$F$2:$F$4115,"canceled",Base!$D$2:$D$4115,"&gt;=35000",Base!$D$2:$D$4115,"&lt;40000")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">
      <c r="A11" t="s">
        <v>8385</v>
      </c>
      <c r="B11">
        <f>COUNTIFS(Base!$F$2:$F$4115,"successful",Base!$D$2:$D$4115,"&gt;=40000",Base!$D$2:$D$4115,"&lt;45000")</f>
        <v>21</v>
      </c>
      <c r="C11">
        <f>COUNTIFS(Base!$F$2:$F$4115,"failed",Base!$D$2:$D$4115,"&gt;=40000",Base!$D$2:$D$4115,"&lt;45000")</f>
        <v>16</v>
      </c>
      <c r="D11">
        <f>COUNTIFS(Base!$F$2:$F$4115,"canceled",Base!$D$2:$D$4115,"&gt;=40000",Base!$D$2:$D$4115,"&lt;45000")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">
      <c r="A12" t="s">
        <v>8386</v>
      </c>
      <c r="B12">
        <f>COUNTIFS(Base!$F$2:$F$4115,"successful",Base!$D$2:$D$4115,"&gt;=45000",Base!$D$2:$D$4115,"&lt;50000")</f>
        <v>6</v>
      </c>
      <c r="C12">
        <f>COUNTIFS(Base!$F$2:$F$4115,"failed",Base!$D$2:$D$4115,"&gt;=45000",Base!$D$2:$D$4115,"&lt;50000")</f>
        <v>11</v>
      </c>
      <c r="D12">
        <f>COUNTIFS(Base!$F$2:$F$4115,"canceled",Base!$D$2:$D$4115,"&gt;=45000",Base!$D$2:$D$4115,"&lt;50000")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">
      <c r="A13" t="s">
        <v>8387</v>
      </c>
      <c r="B13">
        <f>COUNTIFS(Base!$F$2:$F$4115,"successful",Base!$D$2:$D$4115,"&gt;=50000")</f>
        <v>86</v>
      </c>
      <c r="C13">
        <f>COUNTIFS(Base!$F$2:$F$4115,"failed",Base!$D$2:$D$4115,"&gt;=50000")</f>
        <v>258</v>
      </c>
      <c r="D13">
        <f>COUNTIFS(Base!$F$2:$F$4115,"canceled",Base!$D$2:$D$4115,"&gt;=50000")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ignoredErrors>
    <ignoredError sqref="C2:C6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topLeftCell="A4" workbookViewId="0">
      <selection activeCell="D28" sqref="D28"/>
    </sheetView>
  </sheetViews>
  <sheetFormatPr defaultRowHeight="14.4" x14ac:dyDescent="0.3"/>
  <cols>
    <col min="1" max="1" width="12.5546875" bestFit="1" customWidth="1"/>
    <col min="2" max="2" width="12.88671875" bestFit="1" customWidth="1"/>
    <col min="4" max="4" width="12.5546875" bestFit="1" customWidth="1"/>
    <col min="5" max="5" width="12.88671875" bestFit="1" customWidth="1"/>
  </cols>
  <sheetData>
    <row r="1" spans="1:5" x14ac:dyDescent="0.3">
      <c r="A1" s="14" t="s">
        <v>8218</v>
      </c>
      <c r="B1" t="s">
        <v>8323</v>
      </c>
    </row>
    <row r="2" spans="1:5" x14ac:dyDescent="0.3">
      <c r="D2" s="14" t="s">
        <v>8218</v>
      </c>
      <c r="E2" t="s">
        <v>8323</v>
      </c>
    </row>
    <row r="3" spans="1:5" x14ac:dyDescent="0.3">
      <c r="A3" s="14" t="s">
        <v>8310</v>
      </c>
      <c r="B3" t="s">
        <v>8322</v>
      </c>
    </row>
    <row r="4" spans="1:5" x14ac:dyDescent="0.3">
      <c r="A4" s="15" t="s">
        <v>8239</v>
      </c>
      <c r="B4" s="16">
        <v>6</v>
      </c>
      <c r="D4" s="14" t="s">
        <v>8310</v>
      </c>
      <c r="E4" t="s">
        <v>8322</v>
      </c>
    </row>
    <row r="5" spans="1:5" x14ac:dyDescent="0.3">
      <c r="A5" s="15" t="s">
        <v>8226</v>
      </c>
      <c r="B5" s="16">
        <v>74</v>
      </c>
      <c r="D5" s="15">
        <v>2009</v>
      </c>
      <c r="E5" s="16">
        <v>14</v>
      </c>
    </row>
    <row r="6" spans="1:5" x14ac:dyDescent="0.3">
      <c r="A6" s="15" t="s">
        <v>8242</v>
      </c>
      <c r="B6" s="16">
        <v>2</v>
      </c>
      <c r="D6" s="15">
        <v>2010</v>
      </c>
      <c r="E6" s="16">
        <v>65</v>
      </c>
    </row>
    <row r="7" spans="1:5" x14ac:dyDescent="0.3">
      <c r="A7" s="15" t="s">
        <v>8229</v>
      </c>
      <c r="B7" s="16">
        <v>146</v>
      </c>
      <c r="D7" s="15">
        <v>2011</v>
      </c>
      <c r="E7" s="16">
        <v>171</v>
      </c>
    </row>
    <row r="8" spans="1:5" x14ac:dyDescent="0.3">
      <c r="A8" s="15" t="s">
        <v>8240</v>
      </c>
      <c r="B8" s="16">
        <v>6</v>
      </c>
      <c r="D8" s="15">
        <v>2012</v>
      </c>
      <c r="E8" s="16">
        <v>282</v>
      </c>
    </row>
    <row r="9" spans="1:5" x14ac:dyDescent="0.3">
      <c r="A9" s="15" t="s">
        <v>8236</v>
      </c>
      <c r="B9" s="16">
        <v>53</v>
      </c>
      <c r="D9" s="15">
        <v>2013</v>
      </c>
      <c r="E9" s="16">
        <v>274</v>
      </c>
    </row>
    <row r="10" spans="1:5" x14ac:dyDescent="0.3">
      <c r="A10" s="15" t="s">
        <v>8232</v>
      </c>
      <c r="B10" s="16">
        <v>14</v>
      </c>
      <c r="D10" s="15">
        <v>2014</v>
      </c>
      <c r="E10" s="16">
        <v>976</v>
      </c>
    </row>
    <row r="11" spans="1:5" x14ac:dyDescent="0.3">
      <c r="A11" s="15" t="s">
        <v>8227</v>
      </c>
      <c r="B11" s="16">
        <v>21</v>
      </c>
      <c r="D11" s="15">
        <v>2015</v>
      </c>
      <c r="E11" s="16">
        <v>1226</v>
      </c>
    </row>
    <row r="12" spans="1:5" x14ac:dyDescent="0.3">
      <c r="A12" s="15" t="s">
        <v>8230</v>
      </c>
      <c r="B12" s="16">
        <v>27</v>
      </c>
      <c r="D12" s="15">
        <v>2016</v>
      </c>
      <c r="E12" s="16">
        <v>949</v>
      </c>
    </row>
    <row r="13" spans="1:5" x14ac:dyDescent="0.3">
      <c r="A13" s="15" t="s">
        <v>8225</v>
      </c>
      <c r="B13" s="16">
        <v>604</v>
      </c>
      <c r="D13" s="15">
        <v>2017</v>
      </c>
      <c r="E13" s="16">
        <v>157</v>
      </c>
    </row>
    <row r="14" spans="1:5" x14ac:dyDescent="0.3">
      <c r="A14" s="15" t="s">
        <v>8231</v>
      </c>
      <c r="B14" s="16">
        <v>3</v>
      </c>
      <c r="D14" s="15" t="s">
        <v>8320</v>
      </c>
      <c r="E14" s="16">
        <v>4114</v>
      </c>
    </row>
    <row r="15" spans="1:5" x14ac:dyDescent="0.3">
      <c r="A15" s="15" t="s">
        <v>8241</v>
      </c>
      <c r="B15" s="16">
        <v>15</v>
      </c>
    </row>
    <row r="16" spans="1:5" x14ac:dyDescent="0.3">
      <c r="A16" s="15" t="s">
        <v>8237</v>
      </c>
      <c r="B16" s="16">
        <v>29</v>
      </c>
    </row>
    <row r="17" spans="1:2" x14ac:dyDescent="0.3">
      <c r="A17" s="15" t="s">
        <v>8243</v>
      </c>
      <c r="B17" s="16">
        <v>2</v>
      </c>
    </row>
    <row r="18" spans="1:2" x14ac:dyDescent="0.3">
      <c r="A18" s="15" t="s">
        <v>8238</v>
      </c>
      <c r="B18" s="16">
        <v>12</v>
      </c>
    </row>
    <row r="19" spans="1:2" x14ac:dyDescent="0.3">
      <c r="A19" s="15" t="s">
        <v>8233</v>
      </c>
      <c r="B19" s="16">
        <v>21</v>
      </c>
    </row>
    <row r="20" spans="1:2" x14ac:dyDescent="0.3">
      <c r="A20" s="15" t="s">
        <v>8234</v>
      </c>
      <c r="B20" s="16">
        <v>7</v>
      </c>
    </row>
    <row r="21" spans="1:2" x14ac:dyDescent="0.3">
      <c r="A21" s="15" t="s">
        <v>8228</v>
      </c>
      <c r="B21" s="16">
        <v>12</v>
      </c>
    </row>
    <row r="22" spans="1:2" x14ac:dyDescent="0.3">
      <c r="A22" s="15" t="s">
        <v>8235</v>
      </c>
      <c r="B22" s="16">
        <v>21</v>
      </c>
    </row>
    <row r="23" spans="1:2" x14ac:dyDescent="0.3">
      <c r="A23" s="15" t="s">
        <v>8244</v>
      </c>
      <c r="B23" s="16">
        <v>1</v>
      </c>
    </row>
    <row r="24" spans="1:2" x14ac:dyDescent="0.3">
      <c r="A24" s="15" t="s">
        <v>8224</v>
      </c>
      <c r="B24" s="16">
        <v>3038</v>
      </c>
    </row>
    <row r="25" spans="1:2" x14ac:dyDescent="0.3">
      <c r="A25" s="15" t="s">
        <v>8320</v>
      </c>
      <c r="B25" s="16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Base</vt:lpstr>
      <vt:lpstr>Pivot 1</vt:lpstr>
      <vt:lpstr>Pivot 2</vt:lpstr>
      <vt:lpstr>Pivot 3</vt:lpstr>
      <vt:lpstr>Bonus</vt:lpstr>
      <vt:lpstr>Additional References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Facundo, Santiago</cp:lastModifiedBy>
  <dcterms:created xsi:type="dcterms:W3CDTF">2017-04-20T15:17:24Z</dcterms:created>
  <dcterms:modified xsi:type="dcterms:W3CDTF">2019-01-26T04:18:11Z</dcterms:modified>
</cp:coreProperties>
</file>